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ento_zošit"/>
  <mc:AlternateContent xmlns:mc="http://schemas.openxmlformats.org/markup-compatibility/2006">
    <mc:Choice Requires="x15">
      <x15ac:absPath xmlns:x15ac="http://schemas.microsoft.com/office/spreadsheetml/2010/11/ac" url="D:\git_repozitare\FHI\diplomovka\moja_praca\xml_data\"/>
    </mc:Choice>
  </mc:AlternateContent>
  <xr:revisionPtr revIDLastSave="0" documentId="13_ncr:1_{E83D05E1-8460-486D-B0CE-A4956BAEF707}" xr6:coauthVersionLast="47" xr6:coauthVersionMax="47" xr10:uidLastSave="{00000000-0000-0000-0000-000000000000}"/>
  <bookViews>
    <workbookView xWindow="-108" yWindow="-108" windowWidth="23256" windowHeight="12576" xr2:uid="{00000000-000D-0000-FFFF-FFFF00000000}"/>
  </bookViews>
  <sheets>
    <sheet name="books_info" sheetId="1" r:id="rId1"/>
    <sheet name="books_transac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8" i="2" l="1"/>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K3894" i="2"/>
  <c r="K3895" i="2"/>
  <c r="K3896" i="2"/>
  <c r="K3897" i="2"/>
  <c r="K3898" i="2"/>
  <c r="K3899" i="2"/>
  <c r="K3900" i="2"/>
  <c r="K3901" i="2"/>
  <c r="K3902" i="2"/>
  <c r="K3903" i="2"/>
  <c r="K3904" i="2"/>
  <c r="K3905" i="2"/>
  <c r="K3906" i="2"/>
  <c r="K3907" i="2"/>
  <c r="K3908" i="2"/>
  <c r="K3909" i="2"/>
  <c r="K3910" i="2"/>
  <c r="K3911" i="2"/>
  <c r="K3912" i="2"/>
  <c r="K3913" i="2"/>
  <c r="K3914" i="2"/>
  <c r="K3915" i="2"/>
  <c r="K3916" i="2"/>
  <c r="K3917" i="2"/>
  <c r="K3918" i="2"/>
  <c r="K3919" i="2"/>
  <c r="K3920" i="2"/>
  <c r="K3921" i="2"/>
  <c r="K3922" i="2"/>
  <c r="K3923" i="2"/>
  <c r="K3924" i="2"/>
  <c r="K3925" i="2"/>
  <c r="K3926" i="2"/>
  <c r="K3927" i="2"/>
  <c r="K3928" i="2"/>
  <c r="K3929" i="2"/>
  <c r="K3930" i="2"/>
  <c r="K3931" i="2"/>
  <c r="K3932" i="2"/>
  <c r="K3933" i="2"/>
  <c r="K3934" i="2"/>
  <c r="K3935" i="2"/>
  <c r="K3936" i="2"/>
  <c r="K3937" i="2"/>
  <c r="K3938" i="2"/>
  <c r="K3939" i="2"/>
  <c r="K3940" i="2"/>
  <c r="K3941" i="2"/>
  <c r="K3942" i="2"/>
  <c r="K3943" i="2"/>
  <c r="K3944" i="2"/>
  <c r="K3945" i="2"/>
  <c r="K3946" i="2"/>
  <c r="K3947" i="2"/>
  <c r="K3948" i="2"/>
  <c r="K3949" i="2"/>
  <c r="K3950" i="2"/>
  <c r="K3951" i="2"/>
  <c r="K3952" i="2"/>
  <c r="K3953" i="2"/>
  <c r="K3954" i="2"/>
  <c r="K3955" i="2"/>
  <c r="K3956" i="2"/>
  <c r="K3957" i="2"/>
  <c r="K3958" i="2"/>
  <c r="K3959" i="2"/>
  <c r="K3960" i="2"/>
  <c r="K3961" i="2"/>
  <c r="K3962" i="2"/>
  <c r="K3963" i="2"/>
  <c r="K3964" i="2"/>
  <c r="K3965" i="2"/>
  <c r="K3966" i="2"/>
  <c r="K3967" i="2"/>
  <c r="K3968" i="2"/>
  <c r="K3969" i="2"/>
  <c r="K3970" i="2"/>
  <c r="K3971" i="2"/>
  <c r="K3972" i="2"/>
  <c r="K3973" i="2"/>
  <c r="K3974" i="2"/>
  <c r="K3975" i="2"/>
  <c r="K3976" i="2"/>
  <c r="K3977" i="2"/>
  <c r="K3978" i="2"/>
  <c r="K3979" i="2"/>
  <c r="K3980" i="2"/>
  <c r="K3981" i="2"/>
  <c r="K3982" i="2"/>
  <c r="K3983" i="2"/>
  <c r="K3984" i="2"/>
  <c r="K3985" i="2"/>
  <c r="K3986" i="2"/>
  <c r="K3987" i="2"/>
  <c r="K3988" i="2"/>
  <c r="K3989" i="2"/>
  <c r="K3990" i="2"/>
  <c r="K3991" i="2"/>
  <c r="K3992" i="2"/>
  <c r="K3993" i="2"/>
  <c r="K3994" i="2"/>
  <c r="K3995" i="2"/>
  <c r="K3996" i="2"/>
  <c r="K3997" i="2"/>
  <c r="K3998" i="2"/>
  <c r="K3999" i="2"/>
  <c r="K4000" i="2"/>
  <c r="K4001" i="2"/>
  <c r="K4002" i="2"/>
  <c r="K4003" i="2"/>
  <c r="K4004" i="2"/>
  <c r="K4005" i="2"/>
  <c r="K4006" i="2"/>
  <c r="K4007" i="2"/>
  <c r="K4008" i="2"/>
  <c r="K4009" i="2"/>
  <c r="K4010" i="2"/>
  <c r="K4011" i="2"/>
  <c r="K4012" i="2"/>
  <c r="K4013" i="2"/>
  <c r="K4014" i="2"/>
  <c r="K4015" i="2"/>
  <c r="K4016" i="2"/>
  <c r="K4017" i="2"/>
  <c r="K4018" i="2"/>
  <c r="K4019" i="2"/>
  <c r="K4020" i="2"/>
  <c r="K4021" i="2"/>
  <c r="K4022" i="2"/>
  <c r="K4023" i="2"/>
  <c r="K4024" i="2"/>
  <c r="K4025" i="2"/>
  <c r="K4026" i="2"/>
  <c r="K4027" i="2"/>
  <c r="K4028" i="2"/>
  <c r="K4029" i="2"/>
  <c r="K4030" i="2"/>
  <c r="K4031" i="2"/>
  <c r="K4032" i="2"/>
  <c r="K4033" i="2"/>
  <c r="K4034" i="2"/>
  <c r="K4035" i="2"/>
  <c r="K4036" i="2"/>
  <c r="K4037" i="2"/>
  <c r="K4038" i="2"/>
  <c r="K4039" i="2"/>
  <c r="K4040" i="2"/>
  <c r="K4041" i="2"/>
  <c r="K4042" i="2"/>
  <c r="K4043" i="2"/>
  <c r="K4044" i="2"/>
  <c r="K4045" i="2"/>
  <c r="K4046" i="2"/>
  <c r="K4047" i="2"/>
  <c r="K4048" i="2"/>
  <c r="K4049" i="2"/>
  <c r="K4050" i="2"/>
  <c r="K4051" i="2"/>
  <c r="K4052" i="2"/>
  <c r="K4053" i="2"/>
  <c r="K4054" i="2"/>
  <c r="K4055" i="2"/>
  <c r="K4056" i="2"/>
  <c r="K4057" i="2"/>
  <c r="K4058" i="2"/>
  <c r="K4059" i="2"/>
  <c r="K4060" i="2"/>
  <c r="K4061" i="2"/>
  <c r="K4062" i="2"/>
  <c r="K4063" i="2"/>
  <c r="K4064" i="2"/>
  <c r="K4065" i="2"/>
  <c r="K4066" i="2"/>
  <c r="K4067" i="2"/>
  <c r="K4068" i="2"/>
  <c r="K4069" i="2"/>
  <c r="K4070" i="2"/>
  <c r="K4071" i="2"/>
  <c r="K4072" i="2"/>
  <c r="K4073" i="2"/>
  <c r="K4074" i="2"/>
  <c r="K4075" i="2"/>
  <c r="K4076" i="2"/>
  <c r="K4077" i="2"/>
  <c r="K4078" i="2"/>
  <c r="K4079" i="2"/>
  <c r="K4080" i="2"/>
  <c r="K4081" i="2"/>
  <c r="K4082" i="2"/>
  <c r="K4083" i="2"/>
  <c r="K4084" i="2"/>
  <c r="K4085" i="2"/>
  <c r="K4086" i="2"/>
  <c r="K4087" i="2"/>
  <c r="K4088" i="2"/>
  <c r="K4089" i="2"/>
  <c r="K4090" i="2"/>
  <c r="K4091" i="2"/>
  <c r="K4092" i="2"/>
  <c r="K4093" i="2"/>
  <c r="K4094" i="2"/>
  <c r="K4095" i="2"/>
  <c r="K4096" i="2"/>
  <c r="K4097" i="2"/>
  <c r="K4098" i="2"/>
  <c r="K4099" i="2"/>
  <c r="K4100" i="2"/>
  <c r="K4101" i="2"/>
  <c r="K4102" i="2"/>
  <c r="K4103" i="2"/>
  <c r="K4104" i="2"/>
  <c r="K4105" i="2"/>
  <c r="K4106" i="2"/>
  <c r="K4107" i="2"/>
  <c r="K4108" i="2"/>
  <c r="K4109" i="2"/>
  <c r="K4110" i="2"/>
  <c r="K4111" i="2"/>
  <c r="K4112" i="2"/>
  <c r="K4113" i="2"/>
  <c r="K4114" i="2"/>
  <c r="K4115" i="2"/>
  <c r="K4116" i="2"/>
  <c r="K4117" i="2"/>
  <c r="K4118" i="2"/>
  <c r="K4119" i="2"/>
  <c r="K4120" i="2"/>
  <c r="K4121" i="2"/>
  <c r="K4122" i="2"/>
  <c r="K4123" i="2"/>
  <c r="K4124" i="2"/>
  <c r="K4125" i="2"/>
  <c r="K4126" i="2"/>
  <c r="K4127" i="2"/>
  <c r="K4128" i="2"/>
  <c r="K4129" i="2"/>
  <c r="K4130" i="2"/>
  <c r="K4131" i="2"/>
  <c r="K4132" i="2"/>
  <c r="K4133" i="2"/>
  <c r="K4134" i="2"/>
  <c r="K4135" i="2"/>
  <c r="K4136" i="2"/>
  <c r="K4137" i="2"/>
  <c r="K4138" i="2"/>
  <c r="K4139" i="2"/>
  <c r="K4140" i="2"/>
  <c r="K4141" i="2"/>
  <c r="K4142" i="2"/>
  <c r="K4143" i="2"/>
  <c r="K4144" i="2"/>
  <c r="K4145" i="2"/>
  <c r="K4146" i="2"/>
  <c r="K4147" i="2"/>
  <c r="K4148" i="2"/>
  <c r="K4149" i="2"/>
  <c r="K4150" i="2"/>
  <c r="K4151" i="2"/>
  <c r="K4152" i="2"/>
  <c r="K4153" i="2"/>
  <c r="K4154" i="2"/>
  <c r="K4155" i="2"/>
  <c r="K4156" i="2"/>
  <c r="K4157" i="2"/>
  <c r="K4158" i="2"/>
  <c r="K4159" i="2"/>
  <c r="K4160" i="2"/>
  <c r="K4161" i="2"/>
  <c r="K4162" i="2"/>
  <c r="K4163" i="2"/>
  <c r="K4164" i="2"/>
  <c r="K4165" i="2"/>
  <c r="K4166" i="2"/>
  <c r="K4167" i="2"/>
  <c r="K4168" i="2"/>
  <c r="K4169" i="2"/>
  <c r="K4170" i="2"/>
  <c r="K4171" i="2"/>
  <c r="K4172" i="2"/>
  <c r="K4173" i="2"/>
  <c r="K4174" i="2"/>
  <c r="K4175" i="2"/>
  <c r="K4176" i="2"/>
  <c r="K4177" i="2"/>
  <c r="K4178" i="2"/>
  <c r="K4179" i="2"/>
  <c r="K4180" i="2"/>
  <c r="K4181" i="2"/>
  <c r="K4182" i="2"/>
  <c r="K4183" i="2"/>
  <c r="K4184" i="2"/>
  <c r="K4185" i="2"/>
  <c r="K4186" i="2"/>
  <c r="K4187" i="2"/>
  <c r="K4188" i="2"/>
  <c r="K4189" i="2"/>
  <c r="K4190" i="2"/>
  <c r="K4191" i="2"/>
  <c r="K4192" i="2"/>
  <c r="K4193" i="2"/>
  <c r="K4194" i="2"/>
  <c r="K4195" i="2"/>
  <c r="K4196" i="2"/>
  <c r="K4197" i="2"/>
  <c r="K4198" i="2"/>
  <c r="K4199" i="2"/>
  <c r="K4200" i="2"/>
  <c r="K4201" i="2"/>
  <c r="K4202" i="2"/>
  <c r="K4203" i="2"/>
  <c r="K4204" i="2"/>
  <c r="K4205" i="2"/>
  <c r="K4206" i="2"/>
  <c r="K4207" i="2"/>
  <c r="K4208" i="2"/>
  <c r="K4209" i="2"/>
  <c r="K4210" i="2"/>
  <c r="K4211" i="2"/>
  <c r="K4212" i="2"/>
  <c r="K4213" i="2"/>
  <c r="K4214" i="2"/>
  <c r="K4215" i="2"/>
  <c r="K4216" i="2"/>
  <c r="K4217" i="2"/>
  <c r="K4218" i="2"/>
  <c r="K4219" i="2"/>
  <c r="K4220" i="2"/>
  <c r="K4221" i="2"/>
  <c r="K4222" i="2"/>
  <c r="K4223" i="2"/>
  <c r="K4224" i="2"/>
  <c r="K4225" i="2"/>
  <c r="K4226" i="2"/>
  <c r="K4227" i="2"/>
  <c r="K4228" i="2"/>
  <c r="K4229" i="2"/>
  <c r="K4230" i="2"/>
  <c r="K4231" i="2"/>
  <c r="K4232" i="2"/>
  <c r="K4233" i="2"/>
  <c r="K4234" i="2"/>
  <c r="K4235" i="2"/>
  <c r="K4236" i="2"/>
  <c r="K4237" i="2"/>
  <c r="K4238" i="2"/>
  <c r="K4239" i="2"/>
  <c r="K4240" i="2"/>
  <c r="K4241" i="2"/>
  <c r="K4242" i="2"/>
  <c r="K4243" i="2"/>
  <c r="K4244" i="2"/>
  <c r="K4245" i="2"/>
  <c r="K4246" i="2"/>
  <c r="K4247" i="2"/>
  <c r="K4248" i="2"/>
  <c r="K4249" i="2"/>
  <c r="K4250" i="2"/>
  <c r="K4251" i="2"/>
  <c r="K4252" i="2"/>
  <c r="K4253" i="2"/>
  <c r="K4254" i="2"/>
  <c r="K4255" i="2"/>
  <c r="K4256" i="2"/>
  <c r="K4257" i="2"/>
  <c r="K4258" i="2"/>
  <c r="K4259" i="2"/>
  <c r="K4260" i="2"/>
  <c r="K4261" i="2"/>
  <c r="K4262" i="2"/>
  <c r="K4263" i="2"/>
  <c r="K4264" i="2"/>
  <c r="K4265" i="2"/>
  <c r="K4266" i="2"/>
  <c r="K4267" i="2"/>
  <c r="K4268" i="2"/>
  <c r="K4269" i="2"/>
  <c r="K4270" i="2"/>
  <c r="K4271" i="2"/>
  <c r="K4272" i="2"/>
  <c r="K4273" i="2"/>
  <c r="K4274" i="2"/>
  <c r="K4275" i="2"/>
  <c r="K4276" i="2"/>
  <c r="K4277" i="2"/>
  <c r="K4278" i="2"/>
  <c r="K4279" i="2"/>
  <c r="K4280" i="2"/>
  <c r="K4281" i="2"/>
  <c r="K4282" i="2"/>
  <c r="K4283" i="2"/>
  <c r="K4284" i="2"/>
  <c r="K4285" i="2"/>
  <c r="K4286" i="2"/>
  <c r="K4287" i="2"/>
  <c r="K4288" i="2"/>
  <c r="K4289" i="2"/>
  <c r="K4290" i="2"/>
  <c r="K4291" i="2"/>
  <c r="K4292" i="2"/>
  <c r="K4293" i="2"/>
  <c r="K4294" i="2"/>
  <c r="K4295" i="2"/>
  <c r="K4296" i="2"/>
  <c r="K4297" i="2"/>
  <c r="K4298" i="2"/>
  <c r="K4299" i="2"/>
  <c r="K4300" i="2"/>
  <c r="K4301" i="2"/>
  <c r="K4302" i="2"/>
  <c r="K4303" i="2"/>
  <c r="K4304" i="2"/>
  <c r="K4305" i="2"/>
  <c r="K4306" i="2"/>
  <c r="K4307" i="2"/>
  <c r="K4308" i="2"/>
  <c r="K4309" i="2"/>
  <c r="K4310" i="2"/>
  <c r="K4311" i="2"/>
  <c r="K4312" i="2"/>
  <c r="K4313" i="2"/>
  <c r="K4314" i="2"/>
  <c r="K4315" i="2"/>
  <c r="K4316" i="2"/>
  <c r="K4317" i="2"/>
  <c r="K4318" i="2"/>
  <c r="K4319" i="2"/>
  <c r="K4320" i="2"/>
  <c r="K4321" i="2"/>
  <c r="K4322" i="2"/>
  <c r="K4323" i="2"/>
  <c r="K4324" i="2"/>
  <c r="K4325" i="2"/>
  <c r="K4326" i="2"/>
  <c r="K4327" i="2"/>
  <c r="K4328" i="2"/>
  <c r="K4329" i="2"/>
  <c r="K4330" i="2"/>
  <c r="K4331" i="2"/>
  <c r="K4332" i="2"/>
  <c r="K4333" i="2"/>
  <c r="K4334" i="2"/>
  <c r="K4335" i="2"/>
  <c r="K4336" i="2"/>
  <c r="K4337" i="2"/>
  <c r="K4338" i="2"/>
  <c r="K4339" i="2"/>
  <c r="K4340" i="2"/>
  <c r="K4341" i="2"/>
  <c r="K4342" i="2"/>
  <c r="K4343" i="2"/>
  <c r="K4344" i="2"/>
  <c r="K4345" i="2"/>
  <c r="K4346" i="2"/>
  <c r="K4347" i="2"/>
  <c r="K4348" i="2"/>
  <c r="K4349" i="2"/>
  <c r="K4350" i="2"/>
  <c r="K4351" i="2"/>
  <c r="K4352" i="2"/>
  <c r="K4353" i="2"/>
  <c r="K4354" i="2"/>
  <c r="K4355" i="2"/>
  <c r="K4356" i="2"/>
  <c r="K4357" i="2"/>
  <c r="K4358" i="2"/>
  <c r="K4359" i="2"/>
  <c r="K4360" i="2"/>
  <c r="K4361" i="2"/>
  <c r="K4362" i="2"/>
  <c r="K4363" i="2"/>
  <c r="K4364" i="2"/>
  <c r="K4365" i="2"/>
  <c r="K4366" i="2"/>
  <c r="K4367" i="2"/>
  <c r="K4368" i="2"/>
  <c r="K4369" i="2"/>
  <c r="K4370" i="2"/>
  <c r="K4371" i="2"/>
  <c r="K4372" i="2"/>
  <c r="K4373" i="2"/>
  <c r="K4374" i="2"/>
  <c r="K4375" i="2"/>
  <c r="K4376" i="2"/>
  <c r="K4377" i="2"/>
  <c r="K4378" i="2"/>
  <c r="K4379" i="2"/>
  <c r="K4380" i="2"/>
  <c r="K4381" i="2"/>
  <c r="K4382" i="2"/>
  <c r="K4383" i="2"/>
  <c r="K4384" i="2"/>
  <c r="K4385" i="2"/>
  <c r="K4386" i="2"/>
  <c r="K4387" i="2"/>
  <c r="K4388" i="2"/>
  <c r="K4389" i="2"/>
  <c r="K4390" i="2"/>
  <c r="K4391" i="2"/>
  <c r="K4392" i="2"/>
  <c r="K4393" i="2"/>
  <c r="K4394" i="2"/>
  <c r="K4395" i="2"/>
  <c r="K4396" i="2"/>
  <c r="K4397" i="2"/>
  <c r="K4398" i="2"/>
  <c r="K4399" i="2"/>
  <c r="K4400" i="2"/>
  <c r="K4401" i="2"/>
  <c r="K4402" i="2"/>
  <c r="K4403" i="2"/>
  <c r="K4404" i="2"/>
  <c r="K4405" i="2"/>
  <c r="K4406" i="2"/>
  <c r="K4407" i="2"/>
  <c r="K4408" i="2"/>
  <c r="K4409" i="2"/>
  <c r="K4410" i="2"/>
  <c r="K4411" i="2"/>
  <c r="K4412" i="2"/>
  <c r="K4413" i="2"/>
  <c r="K4414" i="2"/>
  <c r="K4415" i="2"/>
  <c r="K4416" i="2"/>
  <c r="K4417" i="2"/>
  <c r="K4418" i="2"/>
  <c r="K4419" i="2"/>
  <c r="K4420" i="2"/>
  <c r="K4421" i="2"/>
  <c r="K4422" i="2"/>
  <c r="K4423" i="2"/>
  <c r="K4424" i="2"/>
  <c r="K4425" i="2"/>
  <c r="K4426" i="2"/>
  <c r="K4427" i="2"/>
  <c r="K4428" i="2"/>
  <c r="K4429" i="2"/>
  <c r="K4430" i="2"/>
  <c r="K4431" i="2"/>
  <c r="K4432" i="2"/>
  <c r="K4433" i="2"/>
  <c r="K4434" i="2"/>
  <c r="K4435" i="2"/>
  <c r="K4436" i="2"/>
  <c r="K4437" i="2"/>
  <c r="K4438" i="2"/>
  <c r="K4439" i="2"/>
  <c r="K4440" i="2"/>
  <c r="K4441" i="2"/>
  <c r="K4442" i="2"/>
  <c r="K4443" i="2"/>
  <c r="K4444" i="2"/>
  <c r="K4445" i="2"/>
  <c r="K4446" i="2"/>
  <c r="K4447" i="2"/>
  <c r="K4448" i="2"/>
  <c r="K4449" i="2"/>
  <c r="K4450" i="2"/>
  <c r="K4451" i="2"/>
  <c r="K4452" i="2"/>
  <c r="K4453" i="2"/>
  <c r="K4454" i="2"/>
  <c r="K4455" i="2"/>
  <c r="K4456" i="2"/>
  <c r="K4457" i="2"/>
  <c r="K4458" i="2"/>
  <c r="K4459" i="2"/>
  <c r="K4460" i="2"/>
  <c r="K4461" i="2"/>
  <c r="K4462" i="2"/>
  <c r="K4463" i="2"/>
  <c r="K4464" i="2"/>
  <c r="K4465" i="2"/>
  <c r="K4466" i="2"/>
  <c r="K4467" i="2"/>
  <c r="K4468" i="2"/>
  <c r="K4469" i="2"/>
  <c r="K4470" i="2"/>
  <c r="K4471" i="2"/>
  <c r="K4472" i="2"/>
  <c r="K4473" i="2"/>
  <c r="K4474" i="2"/>
  <c r="K4475" i="2"/>
  <c r="K4476" i="2"/>
  <c r="K4477" i="2"/>
  <c r="K4478" i="2"/>
  <c r="K4479" i="2"/>
  <c r="K4480" i="2"/>
  <c r="K4481" i="2"/>
  <c r="K4482" i="2"/>
  <c r="K4483" i="2"/>
  <c r="K4484" i="2"/>
  <c r="K4485" i="2"/>
  <c r="K4486" i="2"/>
  <c r="K4487" i="2"/>
  <c r="K4488" i="2"/>
  <c r="K4489" i="2"/>
  <c r="K4490" i="2"/>
  <c r="K4491" i="2"/>
  <c r="K4492" i="2"/>
  <c r="K4493" i="2"/>
  <c r="K4494" i="2"/>
  <c r="K4495" i="2"/>
  <c r="K4496" i="2"/>
  <c r="K4497" i="2"/>
  <c r="K4498" i="2"/>
  <c r="K4499" i="2"/>
  <c r="K4500" i="2"/>
  <c r="K4501" i="2"/>
  <c r="K4502" i="2"/>
  <c r="K4503" i="2"/>
  <c r="K4504" i="2"/>
  <c r="K4505" i="2"/>
  <c r="K4506" i="2"/>
  <c r="K4507" i="2"/>
  <c r="K4508" i="2"/>
  <c r="K4509" i="2"/>
  <c r="K4510" i="2"/>
  <c r="K4511" i="2"/>
  <c r="K4512" i="2"/>
  <c r="K4513" i="2"/>
  <c r="K4514" i="2"/>
  <c r="K4515" i="2"/>
  <c r="K4516" i="2"/>
  <c r="K4517" i="2"/>
  <c r="K4518" i="2"/>
  <c r="K4519" i="2"/>
  <c r="K4520" i="2"/>
  <c r="K4521" i="2"/>
  <c r="K4522" i="2"/>
  <c r="K4523" i="2"/>
  <c r="K4524" i="2"/>
  <c r="K4525" i="2"/>
  <c r="K4526" i="2"/>
  <c r="K4527" i="2"/>
  <c r="K4528" i="2"/>
  <c r="K4529" i="2"/>
  <c r="K4530" i="2"/>
  <c r="K4531" i="2"/>
  <c r="K4532" i="2"/>
  <c r="K4533" i="2"/>
  <c r="K4534" i="2"/>
  <c r="K4535" i="2"/>
  <c r="K4536" i="2"/>
  <c r="K4537" i="2"/>
  <c r="K4538" i="2"/>
  <c r="K4539" i="2"/>
  <c r="K4540" i="2"/>
  <c r="K4541" i="2"/>
  <c r="K4542" i="2"/>
  <c r="K4543" i="2"/>
  <c r="K4544" i="2"/>
  <c r="K4545" i="2"/>
  <c r="K4546" i="2"/>
  <c r="K4547" i="2"/>
  <c r="K4548" i="2"/>
  <c r="K4549" i="2"/>
  <c r="K4550" i="2"/>
  <c r="K4551" i="2"/>
  <c r="K4552" i="2"/>
  <c r="K4553" i="2"/>
  <c r="K4554" i="2"/>
  <c r="K4555" i="2"/>
  <c r="K4556" i="2"/>
  <c r="K4557" i="2"/>
  <c r="K4558" i="2"/>
  <c r="K4559" i="2"/>
  <c r="K4560" i="2"/>
  <c r="K4561" i="2"/>
  <c r="K4562" i="2"/>
  <c r="K4563" i="2"/>
  <c r="K4564" i="2"/>
  <c r="K4565" i="2"/>
  <c r="K4566" i="2"/>
  <c r="K4567" i="2"/>
  <c r="K4568" i="2"/>
  <c r="K4569" i="2"/>
  <c r="K4570" i="2"/>
  <c r="K4571" i="2"/>
  <c r="K4572" i="2"/>
  <c r="K4573" i="2"/>
  <c r="K4574" i="2"/>
  <c r="K4575" i="2"/>
  <c r="K4576" i="2"/>
  <c r="K4577" i="2"/>
  <c r="K4578" i="2"/>
  <c r="K4579" i="2"/>
  <c r="K4580" i="2"/>
  <c r="K4581" i="2"/>
  <c r="K4582" i="2"/>
  <c r="K4583" i="2"/>
  <c r="K4584" i="2"/>
  <c r="K4585" i="2"/>
  <c r="K4586" i="2"/>
  <c r="K4587" i="2"/>
  <c r="K4588" i="2"/>
  <c r="K4589" i="2"/>
  <c r="K4590" i="2"/>
  <c r="K4591" i="2"/>
  <c r="K4592" i="2"/>
  <c r="K4593" i="2"/>
  <c r="K4594" i="2"/>
  <c r="K4595" i="2"/>
  <c r="K4596" i="2"/>
  <c r="K4597" i="2"/>
  <c r="K4598" i="2"/>
  <c r="K4599" i="2"/>
  <c r="K4600" i="2"/>
  <c r="K4601" i="2"/>
  <c r="K4602" i="2"/>
  <c r="K4603" i="2"/>
  <c r="K4604" i="2"/>
  <c r="K4605" i="2"/>
  <c r="K4606" i="2"/>
  <c r="K4607" i="2"/>
  <c r="K4608" i="2"/>
  <c r="K4609" i="2"/>
  <c r="K4610" i="2"/>
  <c r="K4611" i="2"/>
  <c r="K4612" i="2"/>
  <c r="K4613" i="2"/>
  <c r="K4614" i="2"/>
  <c r="K4615" i="2"/>
  <c r="K4616" i="2"/>
  <c r="K4617" i="2"/>
  <c r="K4618" i="2"/>
  <c r="K4619" i="2"/>
  <c r="K4620" i="2"/>
  <c r="K4621" i="2"/>
  <c r="K4622" i="2"/>
  <c r="K4623" i="2"/>
  <c r="K4624" i="2"/>
  <c r="K4625" i="2"/>
  <c r="K4626" i="2"/>
  <c r="K4627" i="2"/>
  <c r="K4628" i="2"/>
  <c r="K4629" i="2"/>
  <c r="K4630" i="2"/>
  <c r="K4631" i="2"/>
  <c r="K4632" i="2"/>
  <c r="K4633" i="2"/>
  <c r="K4634" i="2"/>
  <c r="K4635" i="2"/>
  <c r="K4636" i="2"/>
  <c r="K4637" i="2"/>
  <c r="K4638" i="2"/>
  <c r="K4639" i="2"/>
  <c r="K4640" i="2"/>
  <c r="K4641" i="2"/>
  <c r="K4642" i="2"/>
  <c r="K4643" i="2"/>
  <c r="K4644" i="2"/>
  <c r="K4645" i="2"/>
  <c r="K4646" i="2"/>
  <c r="K4647" i="2"/>
  <c r="K4648" i="2"/>
  <c r="K4649" i="2"/>
  <c r="K4650" i="2"/>
  <c r="K4651" i="2"/>
  <c r="K4652" i="2"/>
  <c r="K4653" i="2"/>
  <c r="K4654" i="2"/>
  <c r="K4655" i="2"/>
  <c r="K4656" i="2"/>
  <c r="K4657" i="2"/>
  <c r="K4658" i="2"/>
  <c r="K4659" i="2"/>
  <c r="K4660" i="2"/>
  <c r="K4661" i="2"/>
  <c r="K4662" i="2"/>
  <c r="K4663" i="2"/>
  <c r="K4664" i="2"/>
  <c r="K4665" i="2"/>
  <c r="K4666" i="2"/>
  <c r="K4667" i="2"/>
  <c r="K4668" i="2"/>
  <c r="K4669" i="2"/>
  <c r="K4670" i="2"/>
  <c r="K4671" i="2"/>
  <c r="K4672" i="2"/>
  <c r="K4673" i="2"/>
  <c r="K4674" i="2"/>
  <c r="K4675" i="2"/>
  <c r="K4676" i="2"/>
  <c r="K4677" i="2"/>
  <c r="K4678" i="2"/>
  <c r="K4679" i="2"/>
  <c r="K4680" i="2"/>
  <c r="K4681" i="2"/>
  <c r="K4682" i="2"/>
  <c r="K4683" i="2"/>
  <c r="K4684" i="2"/>
  <c r="K4685" i="2"/>
  <c r="K4686" i="2"/>
  <c r="K4687" i="2"/>
  <c r="K4688" i="2"/>
  <c r="K4689" i="2"/>
  <c r="K4690" i="2"/>
  <c r="K4691" i="2"/>
  <c r="K4692" i="2"/>
  <c r="K4693" i="2"/>
  <c r="K4694" i="2"/>
  <c r="K4695" i="2"/>
  <c r="K4696" i="2"/>
  <c r="K4697" i="2"/>
  <c r="K4698" i="2"/>
  <c r="K4699" i="2"/>
  <c r="K4700" i="2"/>
  <c r="K4701" i="2"/>
  <c r="K4702" i="2"/>
  <c r="K4703" i="2"/>
  <c r="K4704" i="2"/>
  <c r="K4705" i="2"/>
  <c r="K4706" i="2"/>
  <c r="K4707" i="2"/>
  <c r="K4708" i="2"/>
  <c r="K4709" i="2"/>
  <c r="K4710" i="2"/>
  <c r="K4711" i="2"/>
  <c r="K4712" i="2"/>
  <c r="K4713" i="2"/>
  <c r="K4714" i="2"/>
  <c r="K4715" i="2"/>
  <c r="K4716" i="2"/>
  <c r="K4717" i="2"/>
  <c r="K4718" i="2"/>
  <c r="K4719" i="2"/>
  <c r="K4720" i="2"/>
  <c r="K4721" i="2"/>
  <c r="K4722" i="2"/>
  <c r="K4723" i="2"/>
  <c r="K4724" i="2"/>
  <c r="K4725" i="2"/>
  <c r="K4726" i="2"/>
  <c r="K4727" i="2"/>
  <c r="K4728" i="2"/>
  <c r="K4729" i="2"/>
  <c r="K4730" i="2"/>
  <c r="K4731" i="2"/>
  <c r="K4732" i="2"/>
  <c r="K4733" i="2"/>
  <c r="K4734" i="2"/>
  <c r="K4735" i="2"/>
  <c r="K4736" i="2"/>
  <c r="K4737" i="2"/>
  <c r="K4738" i="2"/>
  <c r="K4739" i="2"/>
  <c r="K4740" i="2"/>
  <c r="K4741" i="2"/>
  <c r="K4742" i="2"/>
  <c r="K4743" i="2"/>
  <c r="K4744" i="2"/>
  <c r="K4745" i="2"/>
  <c r="K4746" i="2"/>
  <c r="K4747" i="2"/>
  <c r="K4748" i="2"/>
  <c r="K4749" i="2"/>
  <c r="K4750" i="2"/>
  <c r="K4751" i="2"/>
  <c r="K4752" i="2"/>
  <c r="K4753" i="2"/>
  <c r="K4754" i="2"/>
  <c r="K4755" i="2"/>
  <c r="K4756" i="2"/>
  <c r="K4757" i="2"/>
  <c r="K4758" i="2"/>
  <c r="K4759" i="2"/>
  <c r="K4760" i="2"/>
  <c r="K4761" i="2"/>
  <c r="K4762" i="2"/>
  <c r="K4763" i="2"/>
  <c r="K4764" i="2"/>
  <c r="K4765" i="2"/>
  <c r="K4766" i="2"/>
  <c r="K4767" i="2"/>
  <c r="K4768" i="2"/>
  <c r="K4769" i="2"/>
  <c r="K4770" i="2"/>
  <c r="K4771" i="2"/>
  <c r="K4772" i="2"/>
  <c r="K4773" i="2"/>
  <c r="K4774" i="2"/>
  <c r="K4775" i="2"/>
  <c r="K4776" i="2"/>
  <c r="K4777" i="2"/>
  <c r="K4778" i="2"/>
  <c r="K4779" i="2"/>
  <c r="K4780" i="2"/>
  <c r="K4781" i="2"/>
  <c r="K4782" i="2"/>
  <c r="K4783" i="2"/>
  <c r="K4784" i="2"/>
  <c r="K4785" i="2"/>
  <c r="K4786" i="2"/>
  <c r="K4787" i="2"/>
  <c r="K4788" i="2"/>
  <c r="K4789" i="2"/>
  <c r="K4790" i="2"/>
  <c r="K4791" i="2"/>
  <c r="K4792" i="2"/>
  <c r="K4793" i="2"/>
  <c r="K4794" i="2"/>
  <c r="K4795" i="2"/>
  <c r="K4796" i="2"/>
  <c r="K4797" i="2"/>
  <c r="K4798" i="2"/>
  <c r="K4799" i="2"/>
  <c r="K4800" i="2"/>
  <c r="K4801" i="2"/>
  <c r="K4802" i="2"/>
  <c r="K4803" i="2"/>
  <c r="K4804" i="2"/>
  <c r="K4805" i="2"/>
  <c r="K4806" i="2"/>
  <c r="K4807" i="2"/>
  <c r="K4808" i="2"/>
  <c r="K4809" i="2"/>
  <c r="K4810" i="2"/>
  <c r="K4811" i="2"/>
  <c r="K4812" i="2"/>
  <c r="K4813" i="2"/>
  <c r="K4814" i="2"/>
  <c r="K4815" i="2"/>
  <c r="K4816" i="2"/>
  <c r="K4817" i="2"/>
  <c r="K4818" i="2"/>
  <c r="K4819" i="2"/>
  <c r="K4820" i="2"/>
  <c r="K4821" i="2"/>
  <c r="K4822" i="2"/>
  <c r="K4823" i="2"/>
  <c r="K4824" i="2"/>
  <c r="K4825" i="2"/>
  <c r="K4826" i="2"/>
  <c r="K4827" i="2"/>
  <c r="K4828" i="2"/>
  <c r="K4829" i="2"/>
  <c r="K4830" i="2"/>
  <c r="K4831" i="2"/>
  <c r="K4832" i="2"/>
  <c r="K4833" i="2"/>
  <c r="K4834" i="2"/>
  <c r="K4835" i="2"/>
  <c r="K4836" i="2"/>
  <c r="K4837" i="2"/>
  <c r="K4838" i="2"/>
  <c r="K4839" i="2"/>
  <c r="K4840" i="2"/>
  <c r="K4841" i="2"/>
  <c r="K4842" i="2"/>
  <c r="K4843" i="2"/>
  <c r="K4844" i="2"/>
  <c r="K4845" i="2"/>
  <c r="K4846" i="2"/>
  <c r="K4847" i="2"/>
  <c r="K4848" i="2"/>
  <c r="K4849" i="2"/>
  <c r="K4850" i="2"/>
  <c r="K4851" i="2"/>
  <c r="K4852" i="2"/>
  <c r="K4853" i="2"/>
  <c r="K4854" i="2"/>
  <c r="K4855" i="2"/>
  <c r="K4856" i="2"/>
  <c r="K4857" i="2"/>
  <c r="K4858" i="2"/>
  <c r="K4859" i="2"/>
  <c r="K4860" i="2"/>
  <c r="K4861" i="2"/>
  <c r="K4862" i="2"/>
  <c r="K4863" i="2"/>
  <c r="K4864" i="2"/>
  <c r="K4865" i="2"/>
  <c r="K4866" i="2"/>
  <c r="K4867" i="2"/>
  <c r="K4868" i="2"/>
  <c r="K4869" i="2"/>
  <c r="K4870" i="2"/>
  <c r="K4871" i="2"/>
  <c r="K4872" i="2"/>
  <c r="K4873" i="2"/>
  <c r="K4874" i="2"/>
  <c r="K4875" i="2"/>
  <c r="K4876" i="2"/>
  <c r="K4877" i="2"/>
  <c r="K4878" i="2"/>
  <c r="K4879" i="2"/>
  <c r="K4880" i="2"/>
  <c r="K4881" i="2"/>
  <c r="K4882" i="2"/>
  <c r="K4883" i="2"/>
  <c r="K4884" i="2"/>
  <c r="K4885" i="2"/>
  <c r="K4886" i="2"/>
  <c r="K4887" i="2"/>
  <c r="K4888" i="2"/>
  <c r="K4889" i="2"/>
  <c r="K4890" i="2"/>
  <c r="K4891" i="2"/>
  <c r="K4892" i="2"/>
  <c r="K4893" i="2"/>
  <c r="K4894" i="2"/>
  <c r="K4895" i="2"/>
  <c r="K4896" i="2"/>
  <c r="K4897" i="2"/>
  <c r="K4898" i="2"/>
  <c r="K4899" i="2"/>
  <c r="K4900" i="2"/>
  <c r="K4901" i="2"/>
  <c r="K4902" i="2"/>
  <c r="K4903" i="2"/>
  <c r="K4904" i="2"/>
  <c r="K4905" i="2"/>
  <c r="K4906" i="2"/>
  <c r="K4907" i="2"/>
  <c r="K4908" i="2"/>
  <c r="K4909" i="2"/>
  <c r="K4910" i="2"/>
  <c r="K4911" i="2"/>
  <c r="K4912" i="2"/>
  <c r="K4913" i="2"/>
  <c r="K4914" i="2"/>
  <c r="K4915" i="2"/>
  <c r="K4916" i="2"/>
  <c r="K4917" i="2"/>
  <c r="K4918" i="2"/>
  <c r="K4919" i="2"/>
  <c r="K4920" i="2"/>
  <c r="K4921" i="2"/>
  <c r="K4922" i="2"/>
  <c r="K4923" i="2"/>
  <c r="K4924" i="2"/>
  <c r="K4925" i="2"/>
  <c r="K4926" i="2"/>
  <c r="K4927" i="2"/>
  <c r="K4928" i="2"/>
  <c r="K4929" i="2"/>
  <c r="K4930" i="2"/>
  <c r="K4931" i="2"/>
  <c r="K4932" i="2"/>
  <c r="K4933" i="2"/>
  <c r="K4934" i="2"/>
  <c r="K4935" i="2"/>
  <c r="K4936" i="2"/>
  <c r="K4937" i="2"/>
  <c r="K4938" i="2"/>
  <c r="K4939" i="2"/>
  <c r="K4940" i="2"/>
  <c r="K4941" i="2"/>
  <c r="K4942" i="2"/>
  <c r="K4943" i="2"/>
  <c r="K4944" i="2"/>
  <c r="K4945" i="2"/>
  <c r="K4946" i="2"/>
  <c r="K4947" i="2"/>
  <c r="K4948" i="2"/>
  <c r="K4949" i="2"/>
  <c r="K4950" i="2"/>
  <c r="K4951" i="2"/>
  <c r="K4952" i="2"/>
  <c r="K4953" i="2"/>
  <c r="K4954" i="2"/>
  <c r="K4955" i="2"/>
  <c r="K4956" i="2"/>
  <c r="K4957" i="2"/>
  <c r="K4958" i="2"/>
  <c r="K4959" i="2"/>
  <c r="K4960" i="2"/>
  <c r="K4961" i="2"/>
  <c r="K4962" i="2"/>
  <c r="K4963" i="2"/>
  <c r="K4964" i="2"/>
  <c r="K4965" i="2"/>
  <c r="K4966" i="2"/>
  <c r="K4967" i="2"/>
  <c r="K4968" i="2"/>
  <c r="K4969" i="2"/>
  <c r="K4970" i="2"/>
  <c r="K4971" i="2"/>
  <c r="K4972" i="2"/>
  <c r="K4973" i="2"/>
  <c r="K4974" i="2"/>
  <c r="K4975" i="2"/>
  <c r="K4976" i="2"/>
  <c r="K4977" i="2"/>
  <c r="K4978" i="2"/>
  <c r="K4979" i="2"/>
  <c r="K4980" i="2"/>
  <c r="K4981" i="2"/>
  <c r="K4982" i="2"/>
  <c r="K4983" i="2"/>
  <c r="K4984" i="2"/>
  <c r="K4985" i="2"/>
  <c r="K4986" i="2"/>
  <c r="K4987" i="2"/>
  <c r="K4988" i="2"/>
  <c r="K4989" i="2"/>
  <c r="K4990" i="2"/>
  <c r="K4991" i="2"/>
  <c r="K4992" i="2"/>
  <c r="K4993" i="2"/>
  <c r="K4994" i="2"/>
  <c r="K4995" i="2"/>
  <c r="K4996" i="2"/>
  <c r="K4997" i="2"/>
  <c r="K4998" i="2"/>
  <c r="K4999" i="2"/>
  <c r="K5000" i="2"/>
  <c r="K5001" i="2"/>
  <c r="K5002" i="2"/>
  <c r="K5003" i="2"/>
  <c r="K5004" i="2"/>
  <c r="K5005" i="2"/>
  <c r="K5006" i="2"/>
  <c r="K5007" i="2"/>
  <c r="K5008" i="2"/>
  <c r="K5009" i="2"/>
  <c r="K5010" i="2"/>
  <c r="K5011" i="2"/>
  <c r="K5012" i="2"/>
  <c r="K5013" i="2"/>
  <c r="K5014" i="2"/>
  <c r="K5015" i="2"/>
  <c r="K5016" i="2"/>
  <c r="K5017" i="2"/>
  <c r="K5018" i="2"/>
  <c r="K5019" i="2"/>
  <c r="K5020" i="2"/>
  <c r="K5021" i="2"/>
  <c r="K5022" i="2"/>
  <c r="K5023" i="2"/>
  <c r="K5024" i="2"/>
  <c r="K5025" i="2"/>
  <c r="K5026" i="2"/>
  <c r="K5027" i="2"/>
  <c r="K5028" i="2"/>
  <c r="K5029" i="2"/>
  <c r="K5030" i="2"/>
  <c r="K5031" i="2"/>
  <c r="K5032" i="2"/>
  <c r="K5033" i="2"/>
  <c r="K5034" i="2"/>
  <c r="K5035" i="2"/>
  <c r="K5036" i="2"/>
  <c r="K5037" i="2"/>
  <c r="K5038" i="2"/>
  <c r="K5039" i="2"/>
  <c r="K5040" i="2"/>
  <c r="K5041" i="2"/>
  <c r="K5042" i="2"/>
  <c r="K5043" i="2"/>
  <c r="K5044" i="2"/>
  <c r="K5045" i="2"/>
  <c r="K5046" i="2"/>
  <c r="K5047" i="2"/>
  <c r="K5048" i="2"/>
  <c r="K5049" i="2"/>
  <c r="K5050" i="2"/>
  <c r="K5051" i="2"/>
  <c r="K5052" i="2"/>
  <c r="K5053" i="2"/>
  <c r="K5054" i="2"/>
  <c r="K5055" i="2"/>
  <c r="K5056" i="2"/>
  <c r="K5057" i="2"/>
  <c r="K5058" i="2"/>
  <c r="K5059" i="2"/>
  <c r="K5060" i="2"/>
  <c r="K5061" i="2"/>
  <c r="K5062" i="2"/>
  <c r="K5063" i="2"/>
  <c r="K5064" i="2"/>
  <c r="K5065" i="2"/>
  <c r="K5066" i="2"/>
  <c r="K5067" i="2"/>
  <c r="K5068" i="2"/>
  <c r="K5069" i="2"/>
  <c r="K5070" i="2"/>
  <c r="K5071" i="2"/>
  <c r="K5072" i="2"/>
  <c r="K5073" i="2"/>
  <c r="K5074" i="2"/>
  <c r="K5075" i="2"/>
  <c r="K5076" i="2"/>
  <c r="K5077" i="2"/>
  <c r="K5078" i="2"/>
  <c r="K5079" i="2"/>
  <c r="K5080" i="2"/>
  <c r="K5081" i="2"/>
  <c r="K5082" i="2"/>
  <c r="K5083" i="2"/>
  <c r="K5084" i="2"/>
  <c r="K5085" i="2"/>
  <c r="K5086" i="2"/>
  <c r="K5087" i="2"/>
  <c r="K5088" i="2"/>
  <c r="K5089" i="2"/>
  <c r="K5090" i="2"/>
  <c r="K5091" i="2"/>
  <c r="K5092" i="2"/>
  <c r="K5093" i="2"/>
  <c r="K5094" i="2"/>
  <c r="K5095" i="2"/>
  <c r="K5096" i="2"/>
  <c r="K5097" i="2"/>
  <c r="K5098" i="2"/>
  <c r="K5099" i="2"/>
  <c r="K5100" i="2"/>
  <c r="K5101" i="2"/>
  <c r="K5102" i="2"/>
  <c r="K5103" i="2"/>
  <c r="K5104" i="2"/>
  <c r="K5105" i="2"/>
  <c r="K5106" i="2"/>
  <c r="K5107" i="2"/>
  <c r="K5108" i="2"/>
  <c r="K5109" i="2"/>
  <c r="K5110" i="2"/>
  <c r="K5111" i="2"/>
  <c r="K5112" i="2"/>
  <c r="K5113" i="2"/>
  <c r="K5114" i="2"/>
  <c r="K5115" i="2"/>
  <c r="K5116" i="2"/>
  <c r="K5117" i="2"/>
  <c r="K5118" i="2"/>
  <c r="K5119" i="2"/>
  <c r="K5120" i="2"/>
  <c r="K5121" i="2"/>
  <c r="K5122" i="2"/>
  <c r="K5123" i="2"/>
  <c r="K5124" i="2"/>
  <c r="K5125" i="2"/>
  <c r="K5126" i="2"/>
  <c r="K5127" i="2"/>
  <c r="K5128" i="2"/>
  <c r="K5129" i="2"/>
  <c r="K5130" i="2"/>
  <c r="K5131" i="2"/>
  <c r="K5132" i="2"/>
  <c r="K5133" i="2"/>
  <c r="K5134" i="2"/>
  <c r="K5135" i="2"/>
  <c r="K5136" i="2"/>
  <c r="K5137" i="2"/>
  <c r="K5138" i="2"/>
  <c r="K5139" i="2"/>
  <c r="K5140" i="2"/>
  <c r="K5141" i="2"/>
  <c r="K5142" i="2"/>
  <c r="K5143" i="2"/>
  <c r="K5144" i="2"/>
  <c r="K5145" i="2"/>
  <c r="K5146" i="2"/>
  <c r="K5147" i="2"/>
  <c r="K5148" i="2"/>
  <c r="K5149" i="2"/>
  <c r="K5150" i="2"/>
  <c r="K5151" i="2"/>
  <c r="K5152" i="2"/>
  <c r="K5153" i="2"/>
  <c r="K5154" i="2"/>
  <c r="K5155" i="2"/>
  <c r="K5156" i="2"/>
  <c r="K5157" i="2"/>
  <c r="K5158" i="2"/>
  <c r="K5159" i="2"/>
  <c r="K5160" i="2"/>
  <c r="K5161" i="2"/>
  <c r="K5162" i="2"/>
  <c r="K5163" i="2"/>
  <c r="K5164" i="2"/>
  <c r="K5165" i="2"/>
  <c r="K5166" i="2"/>
  <c r="K5167" i="2"/>
  <c r="K5168" i="2"/>
  <c r="K5169" i="2"/>
  <c r="K5170" i="2"/>
  <c r="K5171" i="2"/>
  <c r="K5172" i="2"/>
  <c r="K5173" i="2"/>
  <c r="K5174" i="2"/>
  <c r="K5175" i="2"/>
  <c r="K5176" i="2"/>
  <c r="K5177" i="2"/>
  <c r="K5178" i="2"/>
  <c r="K5179" i="2"/>
  <c r="K5180" i="2"/>
  <c r="K5181" i="2"/>
  <c r="K5182" i="2"/>
  <c r="K5183" i="2"/>
  <c r="K5184" i="2"/>
  <c r="K5185" i="2"/>
  <c r="K5186" i="2"/>
  <c r="K5187" i="2"/>
  <c r="K5188" i="2"/>
  <c r="K5189" i="2"/>
  <c r="K5190" i="2"/>
  <c r="K5191" i="2"/>
  <c r="K5192" i="2"/>
  <c r="K5193" i="2"/>
  <c r="K5194" i="2"/>
  <c r="K5195" i="2"/>
  <c r="K5196" i="2"/>
  <c r="K5197" i="2"/>
  <c r="K5198" i="2"/>
  <c r="K5199" i="2"/>
  <c r="K5200" i="2"/>
  <c r="K5201" i="2"/>
  <c r="K5202" i="2"/>
  <c r="K5203" i="2"/>
  <c r="K5204" i="2"/>
  <c r="K5205" i="2"/>
  <c r="K5206" i="2"/>
  <c r="K5207" i="2"/>
  <c r="K5208" i="2"/>
  <c r="K5209" i="2"/>
  <c r="K5210" i="2"/>
  <c r="K5211" i="2"/>
  <c r="K5212" i="2"/>
  <c r="K5213" i="2"/>
  <c r="K5214" i="2"/>
  <c r="K5215" i="2"/>
  <c r="K5216" i="2"/>
  <c r="K5217" i="2"/>
  <c r="K5218" i="2"/>
  <c r="K5219" i="2"/>
  <c r="K5220" i="2"/>
  <c r="K5221" i="2"/>
  <c r="K5222" i="2"/>
  <c r="K5223" i="2"/>
  <c r="K5224" i="2"/>
  <c r="K5225" i="2"/>
  <c r="K5226" i="2"/>
  <c r="K5227" i="2"/>
  <c r="K5228" i="2"/>
  <c r="K5229" i="2"/>
  <c r="K5230" i="2"/>
  <c r="K5231" i="2"/>
  <c r="K5232" i="2"/>
  <c r="K5233" i="2"/>
  <c r="K5234" i="2"/>
  <c r="K5235" i="2"/>
  <c r="K5236" i="2"/>
  <c r="K5237" i="2"/>
  <c r="K5238" i="2"/>
  <c r="K5239" i="2"/>
  <c r="K5240" i="2"/>
  <c r="K5241" i="2"/>
  <c r="K5242" i="2"/>
  <c r="K5243" i="2"/>
  <c r="K5244" i="2"/>
  <c r="K5245" i="2"/>
  <c r="K5246" i="2"/>
  <c r="K5247" i="2"/>
  <c r="K5248" i="2"/>
  <c r="K5249" i="2"/>
  <c r="K5250" i="2"/>
  <c r="K5251" i="2"/>
  <c r="K5252" i="2"/>
  <c r="K5253" i="2"/>
  <c r="K5254" i="2"/>
  <c r="K5255" i="2"/>
  <c r="K5256" i="2"/>
  <c r="K5257" i="2"/>
  <c r="K5258" i="2"/>
  <c r="K5259" i="2"/>
  <c r="K5260" i="2"/>
  <c r="K5261" i="2"/>
  <c r="K5262" i="2"/>
  <c r="K5263" i="2"/>
  <c r="K5264" i="2"/>
  <c r="K5265" i="2"/>
  <c r="K5266" i="2"/>
  <c r="K5267" i="2"/>
  <c r="K5268" i="2"/>
  <c r="K5269" i="2"/>
  <c r="K5270" i="2"/>
  <c r="K5271" i="2"/>
  <c r="K5272" i="2"/>
  <c r="K5273" i="2"/>
  <c r="K5274" i="2"/>
  <c r="K5275" i="2"/>
  <c r="K5276" i="2"/>
  <c r="K5277" i="2"/>
  <c r="K5278" i="2"/>
  <c r="K5279" i="2"/>
  <c r="K5280" i="2"/>
  <c r="K5281" i="2"/>
  <c r="K5282" i="2"/>
  <c r="K5283" i="2"/>
  <c r="K5284" i="2"/>
  <c r="K5285" i="2"/>
  <c r="K5286" i="2"/>
  <c r="K5287" i="2"/>
  <c r="K5288" i="2"/>
  <c r="K5289" i="2"/>
  <c r="K5290" i="2"/>
  <c r="K5291" i="2"/>
  <c r="K5292" i="2"/>
  <c r="K5293" i="2"/>
  <c r="K5294" i="2"/>
  <c r="K5295" i="2"/>
  <c r="K5296" i="2"/>
  <c r="K5297" i="2"/>
  <c r="K5298" i="2"/>
  <c r="K5299" i="2"/>
  <c r="K5300" i="2"/>
  <c r="K5301" i="2"/>
  <c r="K5302" i="2"/>
  <c r="K5303" i="2"/>
  <c r="K5304" i="2"/>
  <c r="K5305" i="2"/>
  <c r="K5306" i="2"/>
  <c r="K5307" i="2"/>
  <c r="K5308" i="2"/>
  <c r="K5309" i="2"/>
  <c r="K5310" i="2"/>
  <c r="K5311" i="2"/>
  <c r="K5312" i="2"/>
  <c r="K5313" i="2"/>
  <c r="K5314" i="2"/>
  <c r="K5315" i="2"/>
  <c r="K5316" i="2"/>
  <c r="K5317" i="2"/>
  <c r="K5318" i="2"/>
  <c r="K5319" i="2"/>
  <c r="K5320" i="2"/>
  <c r="K5321" i="2"/>
  <c r="K5322" i="2"/>
  <c r="K5323" i="2"/>
  <c r="K5324" i="2"/>
  <c r="K5325" i="2"/>
  <c r="K5326" i="2"/>
  <c r="K5327" i="2"/>
  <c r="K5328" i="2"/>
  <c r="K5329" i="2"/>
  <c r="K5330" i="2"/>
  <c r="K5331" i="2"/>
  <c r="K5332" i="2"/>
  <c r="K5333" i="2"/>
  <c r="K5334" i="2"/>
  <c r="K5335" i="2"/>
  <c r="K5336" i="2"/>
  <c r="K5337" i="2"/>
  <c r="K5338" i="2"/>
  <c r="K5339" i="2"/>
  <c r="K5340" i="2"/>
  <c r="K5341" i="2"/>
  <c r="K5342" i="2"/>
  <c r="K5343" i="2"/>
  <c r="K5344" i="2"/>
  <c r="K5345" i="2"/>
  <c r="K5346" i="2"/>
  <c r="K5347" i="2"/>
  <c r="K5348" i="2"/>
  <c r="K5349" i="2"/>
  <c r="K5350" i="2"/>
  <c r="K5351" i="2"/>
  <c r="K5352" i="2"/>
  <c r="K5353" i="2"/>
  <c r="K5354" i="2"/>
  <c r="K5355" i="2"/>
  <c r="K5356" i="2"/>
  <c r="K5357" i="2"/>
  <c r="K5358" i="2"/>
  <c r="K5359" i="2"/>
  <c r="K5360" i="2"/>
  <c r="K5361" i="2"/>
  <c r="K5362" i="2"/>
  <c r="K5363" i="2"/>
  <c r="K5364" i="2"/>
  <c r="K5365" i="2"/>
  <c r="K5366" i="2"/>
  <c r="K5367" i="2"/>
  <c r="K5368" i="2"/>
  <c r="K5369" i="2"/>
  <c r="K5370" i="2"/>
  <c r="K5371" i="2"/>
  <c r="K5372" i="2"/>
  <c r="K5373" i="2"/>
  <c r="K5374" i="2"/>
  <c r="K5375" i="2"/>
  <c r="K5376" i="2"/>
  <c r="K5377" i="2"/>
  <c r="K5378" i="2"/>
  <c r="K5379" i="2"/>
  <c r="K5380" i="2"/>
  <c r="K5381" i="2"/>
  <c r="K5382" i="2"/>
  <c r="K5383" i="2"/>
  <c r="K5384" i="2"/>
  <c r="K5385" i="2"/>
  <c r="K5386" i="2"/>
  <c r="K5387" i="2"/>
  <c r="K5388" i="2"/>
  <c r="K5389" i="2"/>
  <c r="K5390" i="2"/>
  <c r="K5391" i="2"/>
  <c r="K5392" i="2"/>
  <c r="K5393" i="2"/>
  <c r="K5394" i="2"/>
  <c r="K5395" i="2"/>
  <c r="K5396" i="2"/>
  <c r="K5397" i="2"/>
  <c r="K5398" i="2"/>
  <c r="K5399" i="2"/>
  <c r="K5400" i="2"/>
  <c r="K5401" i="2"/>
  <c r="K5402" i="2"/>
  <c r="K5403" i="2"/>
  <c r="K5404" i="2"/>
  <c r="K5405" i="2"/>
  <c r="K5406" i="2"/>
  <c r="K5407" i="2"/>
  <c r="K5408" i="2"/>
  <c r="K5409" i="2"/>
  <c r="K5410" i="2"/>
  <c r="K5411" i="2"/>
  <c r="K5412" i="2"/>
  <c r="K5413" i="2"/>
  <c r="K5414" i="2"/>
  <c r="K5415" i="2"/>
  <c r="K5416" i="2"/>
  <c r="K5417" i="2"/>
  <c r="K5418" i="2"/>
  <c r="K5419" i="2"/>
  <c r="K5420" i="2"/>
  <c r="K5421" i="2"/>
  <c r="K5422" i="2"/>
  <c r="K5423" i="2"/>
  <c r="K5424" i="2"/>
  <c r="K5425" i="2"/>
  <c r="K5426" i="2"/>
  <c r="K5427" i="2"/>
  <c r="K5428" i="2"/>
  <c r="K5429" i="2"/>
  <c r="K5430" i="2"/>
  <c r="K5431" i="2"/>
  <c r="K5432" i="2"/>
  <c r="K5433" i="2"/>
  <c r="K5434" i="2"/>
  <c r="K5435" i="2"/>
  <c r="K5436" i="2"/>
  <c r="K5437" i="2"/>
  <c r="K5438" i="2"/>
  <c r="K5439" i="2"/>
  <c r="K5440" i="2"/>
  <c r="K5441" i="2"/>
  <c r="K5442" i="2"/>
  <c r="K5443" i="2"/>
  <c r="K5444" i="2"/>
  <c r="K5445" i="2"/>
  <c r="K5446" i="2"/>
  <c r="K5447" i="2"/>
  <c r="K5448" i="2"/>
  <c r="K5449" i="2"/>
  <c r="K5450" i="2"/>
  <c r="K5451" i="2"/>
  <c r="K5452" i="2"/>
  <c r="K5453" i="2"/>
  <c r="K5454" i="2"/>
  <c r="K5455" i="2"/>
  <c r="K5456" i="2"/>
  <c r="K5457" i="2"/>
  <c r="K5458" i="2"/>
  <c r="K5459" i="2"/>
  <c r="K5460" i="2"/>
  <c r="K5461" i="2"/>
  <c r="K5462" i="2"/>
  <c r="K5463" i="2"/>
  <c r="K5464" i="2"/>
  <c r="K5465" i="2"/>
  <c r="K5466" i="2"/>
  <c r="K5467" i="2"/>
  <c r="K5468" i="2"/>
  <c r="K5469" i="2"/>
  <c r="K5470" i="2"/>
  <c r="K5471" i="2"/>
  <c r="K5472" i="2"/>
  <c r="K5473" i="2"/>
  <c r="K5474" i="2"/>
  <c r="K5475" i="2"/>
  <c r="K5476" i="2"/>
  <c r="K5477" i="2"/>
  <c r="K5478" i="2"/>
  <c r="K5479" i="2"/>
  <c r="K5480" i="2"/>
  <c r="K5481" i="2"/>
  <c r="K5482" i="2"/>
  <c r="K5483" i="2"/>
  <c r="K5484" i="2"/>
  <c r="K5485" i="2"/>
  <c r="K5486" i="2"/>
  <c r="K5487" i="2"/>
  <c r="K5488" i="2"/>
  <c r="K5489" i="2"/>
  <c r="K5490" i="2"/>
  <c r="K5491" i="2"/>
  <c r="K5492" i="2"/>
  <c r="K5493" i="2"/>
  <c r="K5494" i="2"/>
  <c r="K5495" i="2"/>
  <c r="K5496" i="2"/>
  <c r="K5497" i="2"/>
  <c r="K5498" i="2"/>
  <c r="K5499" i="2"/>
  <c r="K5500" i="2"/>
  <c r="K5501" i="2"/>
  <c r="K5502" i="2"/>
  <c r="K5503" i="2"/>
  <c r="K5504" i="2"/>
  <c r="K5505" i="2"/>
  <c r="K5506" i="2"/>
  <c r="K5507" i="2"/>
  <c r="K5508" i="2"/>
  <c r="K5509" i="2"/>
  <c r="K5510" i="2"/>
  <c r="K5511" i="2"/>
  <c r="K5512" i="2"/>
  <c r="K5513" i="2"/>
  <c r="K5514" i="2"/>
  <c r="K5515" i="2"/>
  <c r="K5516" i="2"/>
  <c r="K5517" i="2"/>
  <c r="K5518" i="2"/>
  <c r="K5519" i="2"/>
  <c r="K5520" i="2"/>
  <c r="K5521" i="2"/>
  <c r="K5522" i="2"/>
  <c r="K5523" i="2"/>
  <c r="K5524" i="2"/>
  <c r="K5525" i="2"/>
  <c r="K5526" i="2"/>
  <c r="K5527" i="2"/>
  <c r="K5528" i="2"/>
  <c r="K5529" i="2"/>
  <c r="K5530" i="2"/>
  <c r="K5531" i="2"/>
  <c r="K5532" i="2"/>
  <c r="K5533" i="2"/>
  <c r="K5534" i="2"/>
  <c r="K5535" i="2"/>
  <c r="K5536" i="2"/>
  <c r="K5537" i="2"/>
  <c r="K5538" i="2"/>
  <c r="K5539" i="2"/>
  <c r="K5540" i="2"/>
  <c r="K5541" i="2"/>
  <c r="K5542" i="2"/>
  <c r="K5543" i="2"/>
  <c r="K5544" i="2"/>
  <c r="K5545" i="2"/>
  <c r="K5546" i="2"/>
  <c r="K5547" i="2"/>
  <c r="K5548" i="2"/>
  <c r="K5549" i="2"/>
  <c r="K5550" i="2"/>
  <c r="K5551" i="2"/>
  <c r="K5552" i="2"/>
  <c r="K5553" i="2"/>
  <c r="K5554" i="2"/>
  <c r="K5555" i="2"/>
  <c r="K5556" i="2"/>
  <c r="K5557" i="2"/>
  <c r="K5558" i="2"/>
  <c r="K5559" i="2"/>
  <c r="K5560" i="2"/>
  <c r="K5561" i="2"/>
  <c r="K5562" i="2"/>
  <c r="K5563" i="2"/>
  <c r="K5564" i="2"/>
  <c r="K5565" i="2"/>
  <c r="K5566" i="2"/>
  <c r="K5567" i="2"/>
  <c r="K5568" i="2"/>
  <c r="K5569" i="2"/>
  <c r="K5570" i="2"/>
  <c r="K5571" i="2"/>
  <c r="K5572" i="2"/>
  <c r="K5573" i="2"/>
  <c r="K5574" i="2"/>
  <c r="K5575" i="2"/>
  <c r="K5576" i="2"/>
  <c r="K5577" i="2"/>
  <c r="K5578" i="2"/>
  <c r="K5579" i="2"/>
  <c r="K5580" i="2"/>
  <c r="K5581" i="2"/>
  <c r="K5582" i="2"/>
  <c r="K5583" i="2"/>
  <c r="K5584" i="2"/>
  <c r="K5585" i="2"/>
  <c r="K5586" i="2"/>
  <c r="K5587" i="2"/>
  <c r="K5588" i="2"/>
  <c r="K5589" i="2"/>
  <c r="K5590" i="2"/>
  <c r="K5591" i="2"/>
  <c r="K5592" i="2"/>
  <c r="K5593" i="2"/>
  <c r="K5594" i="2"/>
  <c r="K5595" i="2"/>
  <c r="K5596" i="2"/>
  <c r="K5597" i="2"/>
  <c r="K5598" i="2"/>
  <c r="K5599" i="2"/>
  <c r="K5600" i="2"/>
  <c r="K5601" i="2"/>
  <c r="K5602" i="2"/>
  <c r="K5603" i="2"/>
  <c r="K5604" i="2"/>
  <c r="K5605" i="2"/>
  <c r="K5606" i="2"/>
  <c r="K5607" i="2"/>
  <c r="K5608" i="2"/>
  <c r="K5609" i="2"/>
  <c r="K5610" i="2"/>
  <c r="K5611" i="2"/>
  <c r="K5612" i="2"/>
  <c r="K5613" i="2"/>
  <c r="K5614" i="2"/>
  <c r="K5615" i="2"/>
  <c r="K5616" i="2"/>
  <c r="K5617" i="2"/>
  <c r="K5618" i="2"/>
  <c r="K5619" i="2"/>
  <c r="K5620" i="2"/>
  <c r="K5621" i="2"/>
  <c r="K5622" i="2"/>
  <c r="K5623" i="2"/>
  <c r="K5624" i="2"/>
  <c r="K5625" i="2"/>
  <c r="K5626" i="2"/>
  <c r="K5627" i="2"/>
  <c r="K5628" i="2"/>
  <c r="K5629" i="2"/>
  <c r="K5630" i="2"/>
  <c r="K5631" i="2"/>
  <c r="K5632" i="2"/>
  <c r="K5633" i="2"/>
  <c r="K5634" i="2"/>
  <c r="K5635" i="2"/>
  <c r="K5636" i="2"/>
  <c r="K5637" i="2"/>
  <c r="K5638" i="2"/>
  <c r="K5639" i="2"/>
  <c r="K5640" i="2"/>
  <c r="K5641" i="2"/>
  <c r="K5642" i="2"/>
  <c r="K5643" i="2"/>
  <c r="K5644" i="2"/>
  <c r="K5645" i="2"/>
  <c r="K5646" i="2"/>
  <c r="K5647" i="2"/>
  <c r="K5648" i="2"/>
  <c r="K5649" i="2"/>
  <c r="K5650" i="2"/>
  <c r="K5651" i="2"/>
  <c r="K5652" i="2"/>
  <c r="K5653" i="2"/>
  <c r="K5654" i="2"/>
  <c r="K5655" i="2"/>
  <c r="K5656" i="2"/>
  <c r="K5657" i="2"/>
  <c r="K5658" i="2"/>
  <c r="K5659" i="2"/>
  <c r="K5660" i="2"/>
  <c r="K5661" i="2"/>
  <c r="K5662" i="2"/>
  <c r="K5663" i="2"/>
  <c r="K5664" i="2"/>
  <c r="K5665" i="2"/>
  <c r="K5666" i="2"/>
  <c r="K5667" i="2"/>
  <c r="K5668" i="2"/>
  <c r="K5669" i="2"/>
  <c r="K5670" i="2"/>
  <c r="K5671" i="2"/>
  <c r="K5672" i="2"/>
  <c r="K5673" i="2"/>
  <c r="K5674" i="2"/>
  <c r="K5675" i="2"/>
  <c r="K5676" i="2"/>
  <c r="K5677" i="2"/>
  <c r="K5678" i="2"/>
  <c r="K5679" i="2"/>
  <c r="K5680" i="2"/>
  <c r="K5681" i="2"/>
  <c r="K5682" i="2"/>
  <c r="K5683" i="2"/>
  <c r="K5684" i="2"/>
  <c r="K5685" i="2"/>
  <c r="K5686" i="2"/>
  <c r="K5687" i="2"/>
  <c r="K5688" i="2"/>
  <c r="K5689" i="2"/>
  <c r="K5690" i="2"/>
  <c r="K5691" i="2"/>
  <c r="K5692" i="2"/>
  <c r="K5693" i="2"/>
  <c r="K5694" i="2"/>
  <c r="K5695" i="2"/>
  <c r="K5696" i="2"/>
  <c r="K5697" i="2"/>
  <c r="K5698" i="2"/>
  <c r="K5699" i="2"/>
  <c r="K5700" i="2"/>
  <c r="K5701" i="2"/>
  <c r="K5702" i="2"/>
  <c r="K5703" i="2"/>
  <c r="K5704" i="2"/>
  <c r="K5705" i="2"/>
  <c r="K5706" i="2"/>
  <c r="K5707" i="2"/>
  <c r="K5708" i="2"/>
  <c r="K5709" i="2"/>
  <c r="K5710" i="2"/>
  <c r="K5711" i="2"/>
  <c r="K5712" i="2"/>
  <c r="K5713" i="2"/>
  <c r="K5714" i="2"/>
  <c r="K5715" i="2"/>
  <c r="K5716" i="2"/>
  <c r="K5717" i="2"/>
  <c r="K5718" i="2"/>
  <c r="K5719" i="2"/>
  <c r="K5720" i="2"/>
  <c r="K5721" i="2"/>
  <c r="K5722" i="2"/>
  <c r="K5723" i="2"/>
  <c r="K5724" i="2"/>
  <c r="K5725" i="2"/>
  <c r="K5726" i="2"/>
  <c r="K5727" i="2"/>
  <c r="K5728" i="2"/>
  <c r="K5729" i="2"/>
  <c r="K5730" i="2"/>
  <c r="K5731" i="2"/>
  <c r="K5732" i="2"/>
  <c r="K5733" i="2"/>
  <c r="K5734" i="2"/>
  <c r="K5735" i="2"/>
  <c r="K5736" i="2"/>
  <c r="K5737" i="2"/>
  <c r="K5738" i="2"/>
  <c r="K5739" i="2"/>
  <c r="K5740" i="2"/>
  <c r="K5741" i="2"/>
  <c r="K5742" i="2"/>
  <c r="K5743" i="2"/>
  <c r="K5744" i="2"/>
  <c r="K5745" i="2"/>
  <c r="K5746" i="2"/>
  <c r="K5747" i="2"/>
  <c r="K5748" i="2"/>
  <c r="K5749" i="2"/>
  <c r="K5750" i="2"/>
  <c r="K5751" i="2"/>
  <c r="K5752" i="2"/>
  <c r="K5753" i="2"/>
  <c r="K5754" i="2"/>
  <c r="K5755" i="2"/>
  <c r="K5756" i="2"/>
  <c r="K5757" i="2"/>
  <c r="K5758" i="2"/>
  <c r="K5759" i="2"/>
  <c r="K5760" i="2"/>
  <c r="K5761" i="2"/>
  <c r="K5762" i="2"/>
  <c r="K5763" i="2"/>
  <c r="K5764" i="2"/>
  <c r="K5765" i="2"/>
  <c r="K5766" i="2"/>
  <c r="K5767" i="2"/>
  <c r="K5768" i="2"/>
  <c r="K5769" i="2"/>
  <c r="K5770" i="2"/>
  <c r="K5771" i="2"/>
  <c r="K5772" i="2"/>
  <c r="K5773" i="2"/>
  <c r="K5774" i="2"/>
  <c r="K5775" i="2"/>
  <c r="K5776" i="2"/>
  <c r="K5777" i="2"/>
  <c r="K5778" i="2"/>
  <c r="K5779" i="2"/>
  <c r="K5780" i="2"/>
  <c r="K5781" i="2"/>
  <c r="K5782" i="2"/>
  <c r="K5783" i="2"/>
  <c r="K5784" i="2"/>
  <c r="K5785" i="2"/>
  <c r="K5786" i="2"/>
  <c r="K5787" i="2"/>
  <c r="K5788" i="2"/>
  <c r="K5789" i="2"/>
  <c r="K5790" i="2"/>
  <c r="K5791" i="2"/>
  <c r="K5792" i="2"/>
  <c r="K5793" i="2"/>
  <c r="K5794" i="2"/>
  <c r="K5795" i="2"/>
  <c r="K5796" i="2"/>
  <c r="K5797" i="2"/>
  <c r="K5798" i="2"/>
  <c r="K5799" i="2"/>
  <c r="K5800" i="2"/>
  <c r="K5801" i="2"/>
  <c r="K5802" i="2"/>
  <c r="K5803" i="2"/>
  <c r="K5804" i="2"/>
  <c r="K5805" i="2"/>
  <c r="K5806" i="2"/>
  <c r="K5807" i="2"/>
  <c r="K5808" i="2"/>
  <c r="K5809" i="2"/>
  <c r="K5810" i="2"/>
  <c r="K5811" i="2"/>
  <c r="K5812" i="2"/>
  <c r="K5813" i="2"/>
  <c r="K5814" i="2"/>
  <c r="K5815" i="2"/>
  <c r="K5816" i="2"/>
  <c r="K5817" i="2"/>
  <c r="K5818" i="2"/>
  <c r="K5819" i="2"/>
  <c r="K5820" i="2"/>
  <c r="K5821" i="2"/>
  <c r="K5822" i="2"/>
  <c r="K5823" i="2"/>
  <c r="K5824" i="2"/>
  <c r="K5825" i="2"/>
  <c r="K5826" i="2"/>
  <c r="K5827" i="2"/>
  <c r="K5828" i="2"/>
  <c r="K5829" i="2"/>
  <c r="K5830" i="2"/>
  <c r="K5831" i="2"/>
  <c r="K5832" i="2"/>
  <c r="K5833" i="2"/>
  <c r="K5834" i="2"/>
  <c r="K5835" i="2"/>
  <c r="K5836" i="2"/>
  <c r="K5837" i="2"/>
  <c r="K5838" i="2"/>
  <c r="K5839" i="2"/>
  <c r="K5840" i="2"/>
  <c r="K5841" i="2"/>
  <c r="K5842" i="2"/>
  <c r="K5843" i="2"/>
  <c r="K5844" i="2"/>
  <c r="K5845" i="2"/>
  <c r="K5846" i="2"/>
  <c r="K5847" i="2"/>
  <c r="K5848" i="2"/>
  <c r="K5849" i="2"/>
  <c r="K5850" i="2"/>
  <c r="K5851" i="2"/>
  <c r="K5852" i="2"/>
  <c r="K5853" i="2"/>
  <c r="K5854" i="2"/>
  <c r="K5855" i="2"/>
  <c r="K5856" i="2"/>
  <c r="K5857" i="2"/>
  <c r="K5858" i="2"/>
  <c r="K5859" i="2"/>
  <c r="K5860" i="2"/>
  <c r="K5861" i="2"/>
  <c r="K5862" i="2"/>
  <c r="K5863" i="2"/>
  <c r="K5864" i="2"/>
  <c r="K5865" i="2"/>
  <c r="K5866" i="2"/>
  <c r="K5867" i="2"/>
  <c r="K5868" i="2"/>
  <c r="K5869" i="2"/>
  <c r="K5870" i="2"/>
  <c r="K5871" i="2"/>
  <c r="K5872" i="2"/>
  <c r="K5873" i="2"/>
  <c r="K5874" i="2"/>
  <c r="K5875" i="2"/>
  <c r="K5876" i="2"/>
  <c r="K5877" i="2"/>
  <c r="K5878" i="2"/>
  <c r="K5879" i="2"/>
  <c r="K5880" i="2"/>
  <c r="K5881" i="2"/>
  <c r="K5882" i="2"/>
  <c r="K5883" i="2"/>
  <c r="K5884" i="2"/>
  <c r="K5885" i="2"/>
  <c r="K5886" i="2"/>
  <c r="K5887" i="2"/>
  <c r="K5888" i="2"/>
  <c r="K5889" i="2"/>
  <c r="K5890" i="2"/>
  <c r="K5891" i="2"/>
  <c r="K5892" i="2"/>
  <c r="K5893" i="2"/>
  <c r="K5894" i="2"/>
  <c r="K5895" i="2"/>
  <c r="K5896" i="2"/>
  <c r="K5897" i="2"/>
  <c r="K5898" i="2"/>
  <c r="K5899" i="2"/>
  <c r="K5900" i="2"/>
  <c r="K5901" i="2"/>
  <c r="K5902" i="2"/>
  <c r="K5903" i="2"/>
  <c r="K5904" i="2"/>
  <c r="K5905" i="2"/>
  <c r="K5906" i="2"/>
  <c r="K5907" i="2"/>
  <c r="K5908" i="2"/>
  <c r="K5909" i="2"/>
  <c r="K5910" i="2"/>
  <c r="K5911" i="2"/>
  <c r="K5912" i="2"/>
  <c r="K5913" i="2"/>
  <c r="K5914" i="2"/>
  <c r="K5915" i="2"/>
  <c r="K5916" i="2"/>
  <c r="K5917" i="2"/>
  <c r="K5918" i="2"/>
  <c r="K5919" i="2"/>
  <c r="K5920" i="2"/>
  <c r="K5921" i="2"/>
  <c r="K5922" i="2"/>
  <c r="K5923" i="2"/>
  <c r="K5924" i="2"/>
  <c r="K5925" i="2"/>
  <c r="K5926" i="2"/>
  <c r="K5927" i="2"/>
  <c r="K5928" i="2"/>
  <c r="K5929" i="2"/>
  <c r="K5930" i="2"/>
  <c r="K5931" i="2"/>
  <c r="K5932" i="2"/>
  <c r="K5933" i="2"/>
  <c r="K5934" i="2"/>
  <c r="K5935" i="2"/>
  <c r="K5936" i="2"/>
  <c r="K5937" i="2"/>
  <c r="K5938" i="2"/>
  <c r="K5939" i="2"/>
  <c r="K5940" i="2"/>
  <c r="K5941" i="2"/>
  <c r="K5942" i="2"/>
  <c r="K5943" i="2"/>
  <c r="K5944" i="2"/>
  <c r="K5945" i="2"/>
  <c r="K5946" i="2"/>
  <c r="K5947" i="2"/>
  <c r="K5948" i="2"/>
  <c r="K5949" i="2"/>
  <c r="K5950" i="2"/>
  <c r="K5951" i="2"/>
  <c r="K5952" i="2"/>
  <c r="K5953" i="2"/>
  <c r="K5954" i="2"/>
  <c r="K5955" i="2"/>
  <c r="K5956" i="2"/>
  <c r="K5957" i="2"/>
  <c r="K5958" i="2"/>
  <c r="K5959" i="2"/>
  <c r="K5960" i="2"/>
  <c r="K5961" i="2"/>
  <c r="K5962" i="2"/>
  <c r="K5963" i="2"/>
  <c r="K5964" i="2"/>
  <c r="K5965" i="2"/>
  <c r="K5966" i="2"/>
  <c r="K5967" i="2"/>
  <c r="K5968" i="2"/>
  <c r="K5969" i="2"/>
  <c r="K5970" i="2"/>
  <c r="K5971" i="2"/>
  <c r="K5972" i="2"/>
  <c r="K5973" i="2"/>
  <c r="K5974" i="2"/>
  <c r="K5975" i="2"/>
  <c r="K5976" i="2"/>
  <c r="K5977" i="2"/>
  <c r="K5978" i="2"/>
  <c r="K5979" i="2"/>
  <c r="K5980" i="2"/>
  <c r="K5981" i="2"/>
  <c r="K5982" i="2"/>
  <c r="K5983" i="2"/>
  <c r="K5984" i="2"/>
  <c r="K5985" i="2"/>
  <c r="K5986" i="2"/>
  <c r="K5987" i="2"/>
  <c r="K5988" i="2"/>
  <c r="K5989" i="2"/>
  <c r="K5990" i="2"/>
  <c r="K5991" i="2"/>
  <c r="K5992" i="2"/>
  <c r="K5993" i="2"/>
  <c r="K5994" i="2"/>
  <c r="K5995" i="2"/>
  <c r="K5996" i="2"/>
  <c r="K5997" i="2"/>
  <c r="K5998" i="2"/>
  <c r="K5999" i="2"/>
  <c r="K6000" i="2"/>
  <c r="K6001" i="2"/>
  <c r="K6002" i="2"/>
  <c r="K6003" i="2"/>
  <c r="K6004" i="2"/>
  <c r="K6005" i="2"/>
  <c r="K6006" i="2"/>
  <c r="K6007" i="2"/>
  <c r="K6008" i="2"/>
  <c r="K6009" i="2"/>
  <c r="K6010" i="2"/>
  <c r="K6011" i="2"/>
  <c r="K6012" i="2"/>
  <c r="K6013" i="2"/>
  <c r="K6014" i="2"/>
  <c r="K6015" i="2"/>
  <c r="K6016" i="2"/>
  <c r="K6017" i="2"/>
  <c r="K6018" i="2"/>
  <c r="K6019" i="2"/>
  <c r="K6020" i="2"/>
  <c r="K6021" i="2"/>
  <c r="K6022" i="2"/>
  <c r="K6023" i="2"/>
  <c r="K6024" i="2"/>
  <c r="K6025" i="2"/>
  <c r="K6026" i="2"/>
  <c r="K6027" i="2"/>
  <c r="K6028" i="2"/>
  <c r="K6029" i="2"/>
  <c r="K6030" i="2"/>
  <c r="K6031" i="2"/>
  <c r="K6032" i="2"/>
  <c r="K6033" i="2"/>
  <c r="K6034" i="2"/>
  <c r="K6035" i="2"/>
  <c r="K6036" i="2"/>
  <c r="K6037" i="2"/>
  <c r="K6038" i="2"/>
  <c r="K6039" i="2"/>
  <c r="K6040" i="2"/>
  <c r="K6041" i="2"/>
  <c r="K6042" i="2"/>
  <c r="K6043" i="2"/>
  <c r="K6044" i="2"/>
  <c r="K6045" i="2"/>
  <c r="K6046" i="2"/>
  <c r="K6047" i="2"/>
  <c r="K6048" i="2"/>
  <c r="K6049" i="2"/>
  <c r="K6050" i="2"/>
  <c r="K6051" i="2"/>
  <c r="K6052" i="2"/>
  <c r="K6053" i="2"/>
  <c r="K6054" i="2"/>
  <c r="K6055" i="2"/>
  <c r="K6056" i="2"/>
  <c r="K6057" i="2"/>
  <c r="K6058" i="2"/>
  <c r="K6059" i="2"/>
  <c r="K6060" i="2"/>
  <c r="K6061" i="2"/>
  <c r="K6062" i="2"/>
  <c r="K6063" i="2"/>
  <c r="K6064" i="2"/>
  <c r="K6065" i="2"/>
  <c r="K6066" i="2"/>
  <c r="K6067" i="2"/>
  <c r="K6068" i="2"/>
  <c r="K6069" i="2"/>
  <c r="K6070" i="2"/>
  <c r="K6071" i="2"/>
  <c r="K6072" i="2"/>
  <c r="K6073" i="2"/>
  <c r="K6074" i="2"/>
  <c r="K6075" i="2"/>
  <c r="K6076" i="2"/>
  <c r="K6077" i="2"/>
  <c r="K6078" i="2"/>
  <c r="K6079" i="2"/>
  <c r="K6080" i="2"/>
  <c r="K6081" i="2"/>
  <c r="K6082" i="2"/>
  <c r="K6083" i="2"/>
  <c r="K6084" i="2"/>
  <c r="K6085" i="2"/>
  <c r="K6086" i="2"/>
  <c r="K6087" i="2"/>
  <c r="K6088" i="2"/>
  <c r="K6089" i="2"/>
  <c r="K6090" i="2"/>
  <c r="K6091" i="2"/>
  <c r="K6092" i="2"/>
  <c r="K6093" i="2"/>
  <c r="K6094" i="2"/>
  <c r="K6095" i="2"/>
  <c r="K6096" i="2"/>
  <c r="K6097" i="2"/>
  <c r="K6098" i="2"/>
  <c r="K6099" i="2"/>
  <c r="K6100" i="2"/>
  <c r="K6101" i="2"/>
  <c r="K6102" i="2"/>
  <c r="K6103" i="2"/>
  <c r="K6104" i="2"/>
  <c r="K6105" i="2"/>
  <c r="K6106" i="2"/>
  <c r="K6107" i="2"/>
  <c r="K6108" i="2"/>
  <c r="K6109" i="2"/>
  <c r="K6110" i="2"/>
  <c r="K6111" i="2"/>
  <c r="K6112" i="2"/>
  <c r="K6113" i="2"/>
  <c r="K6114" i="2"/>
  <c r="K6115" i="2"/>
  <c r="K6116" i="2"/>
  <c r="K6117" i="2"/>
  <c r="K6118" i="2"/>
  <c r="K6119" i="2"/>
  <c r="K6120" i="2"/>
  <c r="K6121" i="2"/>
  <c r="K6122" i="2"/>
  <c r="K6123" i="2"/>
  <c r="K6124" i="2"/>
  <c r="K6125" i="2"/>
  <c r="K6126" i="2"/>
  <c r="K6127" i="2"/>
  <c r="K6128" i="2"/>
  <c r="K6129" i="2"/>
  <c r="K6130" i="2"/>
  <c r="K6131" i="2"/>
  <c r="K6132" i="2"/>
  <c r="K6133" i="2"/>
  <c r="K6134" i="2"/>
  <c r="K6135" i="2"/>
  <c r="K6136" i="2"/>
  <c r="K6137" i="2"/>
  <c r="K6138" i="2"/>
  <c r="K6139" i="2"/>
  <c r="K6140" i="2"/>
  <c r="K6141" i="2"/>
  <c r="K6142" i="2"/>
  <c r="K6143" i="2"/>
  <c r="K6144" i="2"/>
  <c r="K6145" i="2"/>
  <c r="K6146" i="2"/>
  <c r="K6147" i="2"/>
  <c r="K6148" i="2"/>
  <c r="K6149" i="2"/>
  <c r="K6150" i="2"/>
  <c r="K6151" i="2"/>
  <c r="K6152" i="2"/>
  <c r="K6153" i="2"/>
  <c r="K6154" i="2"/>
  <c r="K6155" i="2"/>
  <c r="K6156" i="2"/>
  <c r="K6157" i="2"/>
  <c r="K6158" i="2"/>
  <c r="K6159" i="2"/>
  <c r="K6160" i="2"/>
  <c r="K6161" i="2"/>
  <c r="K6162" i="2"/>
  <c r="K6163" i="2"/>
  <c r="K6164" i="2"/>
  <c r="K6165" i="2"/>
  <c r="K6166" i="2"/>
  <c r="K6167" i="2"/>
  <c r="K6168" i="2"/>
  <c r="K6169" i="2"/>
  <c r="K6170" i="2"/>
  <c r="K6171" i="2"/>
  <c r="K6172" i="2"/>
  <c r="K6173" i="2"/>
  <c r="K6174" i="2"/>
  <c r="K6175" i="2"/>
  <c r="K6176" i="2"/>
  <c r="K6177" i="2"/>
  <c r="K6178" i="2"/>
  <c r="K6179" i="2"/>
  <c r="K6180" i="2"/>
  <c r="K6181" i="2"/>
  <c r="K6182" i="2"/>
  <c r="K6183" i="2"/>
  <c r="K6184" i="2"/>
  <c r="K6185" i="2"/>
  <c r="K6186" i="2"/>
  <c r="K6187" i="2"/>
  <c r="K6188" i="2"/>
  <c r="K6189" i="2"/>
  <c r="K6190" i="2"/>
  <c r="K6191" i="2"/>
  <c r="K6192" i="2"/>
  <c r="K6193" i="2"/>
  <c r="K6194" i="2"/>
  <c r="K6195" i="2"/>
  <c r="K6196" i="2"/>
  <c r="K6197" i="2"/>
  <c r="K6198" i="2"/>
  <c r="K6199" i="2"/>
  <c r="K6200" i="2"/>
  <c r="K6201" i="2"/>
  <c r="K6202" i="2"/>
  <c r="K6203" i="2"/>
  <c r="K6204" i="2"/>
  <c r="K6205" i="2"/>
  <c r="K6206" i="2"/>
  <c r="K6207" i="2"/>
  <c r="K6208" i="2"/>
  <c r="K6209" i="2"/>
  <c r="K6210" i="2"/>
  <c r="K6211" i="2"/>
  <c r="K6212" i="2"/>
  <c r="K6213" i="2"/>
  <c r="K6214" i="2"/>
  <c r="K6215" i="2"/>
  <c r="K6216" i="2"/>
  <c r="K6217" i="2"/>
  <c r="K6218" i="2"/>
  <c r="K6219" i="2"/>
  <c r="K6220" i="2"/>
  <c r="K6221" i="2"/>
  <c r="K6222" i="2"/>
  <c r="K6223" i="2"/>
  <c r="K6224" i="2"/>
  <c r="K6225" i="2"/>
  <c r="K6226" i="2"/>
  <c r="K6227" i="2"/>
  <c r="K6228" i="2"/>
  <c r="K6229" i="2"/>
  <c r="K6230" i="2"/>
  <c r="K6231" i="2"/>
  <c r="K6232" i="2"/>
  <c r="K6233" i="2"/>
  <c r="K6234" i="2"/>
  <c r="K6235" i="2"/>
  <c r="K6236" i="2"/>
  <c r="K6237" i="2"/>
  <c r="K6238" i="2"/>
  <c r="K6239" i="2"/>
  <c r="K6240" i="2"/>
  <c r="K6241" i="2"/>
  <c r="K6242" i="2"/>
  <c r="K6243" i="2"/>
  <c r="K6244" i="2"/>
  <c r="K6245" i="2"/>
  <c r="K6246" i="2"/>
  <c r="K6247" i="2"/>
  <c r="K6248" i="2"/>
  <c r="K6249" i="2"/>
  <c r="K6250" i="2"/>
  <c r="K6251" i="2"/>
  <c r="K6252" i="2"/>
  <c r="K6253" i="2"/>
  <c r="K6254" i="2"/>
  <c r="K6255" i="2"/>
  <c r="K6256" i="2"/>
  <c r="K6257" i="2"/>
  <c r="K6258" i="2"/>
  <c r="K6259" i="2"/>
  <c r="K6260" i="2"/>
  <c r="K6261" i="2"/>
  <c r="K6262" i="2"/>
  <c r="K6263" i="2"/>
  <c r="K6264" i="2"/>
  <c r="K6265" i="2"/>
  <c r="K6266" i="2"/>
  <c r="K6267" i="2"/>
  <c r="K6268" i="2"/>
  <c r="K6269" i="2"/>
  <c r="K6270" i="2"/>
  <c r="K6271" i="2"/>
  <c r="K6272" i="2"/>
  <c r="K6273" i="2"/>
  <c r="K6274" i="2"/>
  <c r="K6275" i="2"/>
  <c r="K6276" i="2"/>
  <c r="K6277" i="2"/>
  <c r="K6278" i="2"/>
  <c r="K6279" i="2"/>
  <c r="K6280" i="2"/>
  <c r="K6281" i="2"/>
  <c r="K6282" i="2"/>
  <c r="K6283" i="2"/>
  <c r="K6284" i="2"/>
  <c r="K6285" i="2"/>
  <c r="K6286" i="2"/>
  <c r="K6287" i="2"/>
  <c r="K6288" i="2"/>
  <c r="K6289" i="2"/>
  <c r="K6290" i="2"/>
  <c r="K6291" i="2"/>
  <c r="K6292" i="2"/>
  <c r="K6293" i="2"/>
  <c r="K6294" i="2"/>
  <c r="K6295" i="2"/>
  <c r="K6296" i="2"/>
  <c r="K6297" i="2"/>
  <c r="K6298" i="2"/>
  <c r="K6299" i="2"/>
  <c r="K6300" i="2"/>
  <c r="K6301" i="2"/>
  <c r="K6302" i="2"/>
  <c r="K6303" i="2"/>
  <c r="K6304" i="2"/>
  <c r="K6305" i="2"/>
  <c r="K6306" i="2"/>
  <c r="K6307" i="2"/>
  <c r="K6308" i="2"/>
  <c r="K6309" i="2"/>
  <c r="K6310" i="2"/>
  <c r="K6311" i="2"/>
  <c r="K6312" i="2"/>
  <c r="K6313" i="2"/>
  <c r="K6314" i="2"/>
  <c r="K6315" i="2"/>
  <c r="K6316" i="2"/>
  <c r="K6317" i="2"/>
  <c r="K6318" i="2"/>
  <c r="K6319" i="2"/>
  <c r="K6320" i="2"/>
  <c r="K6321" i="2"/>
  <c r="K6322" i="2"/>
  <c r="K6323" i="2"/>
  <c r="K6324" i="2"/>
  <c r="K6325" i="2"/>
  <c r="K6326" i="2"/>
  <c r="K6327" i="2"/>
  <c r="K6328" i="2"/>
  <c r="K6329" i="2"/>
  <c r="K6330" i="2"/>
  <c r="K6331" i="2"/>
  <c r="K6332" i="2"/>
  <c r="K6333" i="2"/>
  <c r="K6334" i="2"/>
  <c r="K6335" i="2"/>
  <c r="K6336" i="2"/>
  <c r="K6337" i="2"/>
  <c r="K6338" i="2"/>
  <c r="K6339" i="2"/>
  <c r="K6340" i="2"/>
  <c r="K6341" i="2"/>
  <c r="K6342" i="2"/>
  <c r="K6343" i="2"/>
  <c r="K6344" i="2"/>
  <c r="K6345" i="2"/>
  <c r="K6346" i="2"/>
  <c r="K6347" i="2"/>
  <c r="K6348" i="2"/>
  <c r="K6349" i="2"/>
  <c r="K6350" i="2"/>
  <c r="K6351" i="2"/>
  <c r="K6352" i="2"/>
  <c r="K6353" i="2"/>
  <c r="K6354" i="2"/>
  <c r="K6355" i="2"/>
  <c r="K6356" i="2"/>
  <c r="K6357" i="2"/>
  <c r="K6358" i="2"/>
  <c r="K6359" i="2"/>
  <c r="K6360" i="2"/>
  <c r="K6361" i="2"/>
  <c r="K6362" i="2"/>
  <c r="K6363" i="2"/>
  <c r="K6364" i="2"/>
  <c r="K6365" i="2"/>
  <c r="K6366" i="2"/>
  <c r="K6367" i="2"/>
  <c r="K6368" i="2"/>
  <c r="K6369" i="2"/>
  <c r="K6370" i="2"/>
  <c r="K6371" i="2"/>
  <c r="K6372" i="2"/>
  <c r="K6373" i="2"/>
  <c r="K6374" i="2"/>
  <c r="K6375" i="2"/>
  <c r="K6376" i="2"/>
  <c r="K6377" i="2"/>
  <c r="K6378" i="2"/>
  <c r="K6379" i="2"/>
  <c r="K6380" i="2"/>
  <c r="K6381" i="2"/>
  <c r="K6382" i="2"/>
  <c r="K6383" i="2"/>
  <c r="K6384" i="2"/>
  <c r="K6385" i="2"/>
  <c r="K6386" i="2"/>
  <c r="K6387" i="2"/>
  <c r="K6388" i="2"/>
  <c r="K6389" i="2"/>
  <c r="K6390" i="2"/>
  <c r="K6391" i="2"/>
  <c r="K6392" i="2"/>
  <c r="K6393" i="2"/>
  <c r="K6394" i="2"/>
  <c r="K6395" i="2"/>
  <c r="K6396" i="2"/>
  <c r="K6397" i="2"/>
  <c r="K6398" i="2"/>
  <c r="K6399" i="2"/>
  <c r="K6400" i="2"/>
  <c r="K6401" i="2"/>
  <c r="K6402" i="2"/>
  <c r="K6403" i="2"/>
  <c r="K6404" i="2"/>
  <c r="K6405" i="2"/>
  <c r="K6406" i="2"/>
  <c r="K6407" i="2"/>
  <c r="K6408" i="2"/>
  <c r="K6409" i="2"/>
  <c r="K6410" i="2"/>
  <c r="K6411" i="2"/>
  <c r="K6412" i="2"/>
  <c r="K6413" i="2"/>
  <c r="K6414" i="2"/>
  <c r="K6415" i="2"/>
  <c r="K6416" i="2"/>
  <c r="K6417" i="2"/>
  <c r="K6418" i="2"/>
  <c r="K6419" i="2"/>
  <c r="K6420" i="2"/>
  <c r="K6421" i="2"/>
  <c r="K6422" i="2"/>
  <c r="K6423" i="2"/>
  <c r="K6424" i="2"/>
  <c r="K6425" i="2"/>
  <c r="K6426" i="2"/>
  <c r="K6427" i="2"/>
  <c r="K6428" i="2"/>
  <c r="K6429" i="2"/>
  <c r="K6430" i="2"/>
  <c r="K6431" i="2"/>
  <c r="K6432" i="2"/>
  <c r="K6433" i="2"/>
  <c r="K6434" i="2"/>
  <c r="K6435" i="2"/>
  <c r="K6436" i="2"/>
  <c r="K6437" i="2"/>
  <c r="K6438" i="2"/>
  <c r="K6439" i="2"/>
  <c r="K6440" i="2"/>
  <c r="K6441" i="2"/>
  <c r="K6442" i="2"/>
  <c r="K6443" i="2"/>
  <c r="K6444" i="2"/>
  <c r="K6445" i="2"/>
  <c r="K6446" i="2"/>
  <c r="K6447" i="2"/>
  <c r="K6448" i="2"/>
  <c r="K6449" i="2"/>
  <c r="K6450" i="2"/>
  <c r="K6451" i="2"/>
  <c r="K6452" i="2"/>
  <c r="K6453" i="2"/>
  <c r="K6454" i="2"/>
  <c r="K6455" i="2"/>
  <c r="K6456" i="2"/>
  <c r="K6457" i="2"/>
  <c r="K6458" i="2"/>
  <c r="K6459" i="2"/>
  <c r="K6460" i="2"/>
  <c r="K6461" i="2"/>
  <c r="K6462" i="2"/>
  <c r="K6463" i="2"/>
  <c r="K6464" i="2"/>
  <c r="K6465" i="2"/>
  <c r="K6466" i="2"/>
  <c r="K6467" i="2"/>
  <c r="K6468" i="2"/>
  <c r="K6469" i="2"/>
  <c r="K6470" i="2"/>
  <c r="K6471" i="2"/>
  <c r="K6472" i="2"/>
  <c r="K6473" i="2"/>
  <c r="K6474" i="2"/>
  <c r="K6475" i="2"/>
  <c r="K6476" i="2"/>
  <c r="K6477" i="2"/>
  <c r="K6478" i="2"/>
  <c r="K6479" i="2"/>
  <c r="K6480" i="2"/>
  <c r="K6481" i="2"/>
  <c r="K6482" i="2"/>
  <c r="K6483" i="2"/>
  <c r="K6484" i="2"/>
  <c r="K6485" i="2"/>
  <c r="K6486" i="2"/>
  <c r="K6487" i="2"/>
  <c r="K6488" i="2"/>
  <c r="K6489" i="2"/>
  <c r="K6490" i="2"/>
  <c r="K6491" i="2"/>
  <c r="K6492" i="2"/>
  <c r="K6493" i="2"/>
  <c r="K6494" i="2"/>
  <c r="K6495" i="2"/>
  <c r="K6496" i="2"/>
  <c r="K6497" i="2"/>
  <c r="K6498" i="2"/>
  <c r="K6499" i="2"/>
  <c r="K6500" i="2"/>
  <c r="K6501" i="2"/>
  <c r="K6502" i="2"/>
  <c r="K6503" i="2"/>
  <c r="K6504" i="2"/>
  <c r="K6505" i="2"/>
  <c r="K6506" i="2"/>
  <c r="K6507" i="2"/>
  <c r="K6508" i="2"/>
  <c r="K6509" i="2"/>
  <c r="K6510" i="2"/>
  <c r="K6511" i="2"/>
  <c r="K6512" i="2"/>
  <c r="K6513" i="2"/>
  <c r="K6514" i="2"/>
  <c r="K6515" i="2"/>
  <c r="K6516" i="2"/>
  <c r="K6517" i="2"/>
  <c r="K6518" i="2"/>
  <c r="K6519" i="2"/>
  <c r="K6520" i="2"/>
  <c r="K6521" i="2"/>
  <c r="K6522" i="2"/>
  <c r="K6523" i="2"/>
  <c r="K6524" i="2"/>
  <c r="K6525" i="2"/>
  <c r="K6526" i="2"/>
  <c r="K6527" i="2"/>
  <c r="K6528" i="2"/>
  <c r="K6529" i="2"/>
  <c r="K6530" i="2"/>
  <c r="K6531" i="2"/>
  <c r="K6532" i="2"/>
  <c r="K6533" i="2"/>
  <c r="K6534" i="2"/>
  <c r="K6535" i="2"/>
  <c r="K6536" i="2"/>
  <c r="K6537" i="2"/>
  <c r="K6538" i="2"/>
  <c r="K6539" i="2"/>
  <c r="K6540" i="2"/>
  <c r="K6541" i="2"/>
  <c r="K6542" i="2"/>
  <c r="K6543" i="2"/>
  <c r="K6544" i="2"/>
  <c r="K6545" i="2"/>
  <c r="K6546" i="2"/>
  <c r="K6547" i="2"/>
  <c r="K6548" i="2"/>
  <c r="K6549" i="2"/>
  <c r="K6550" i="2"/>
  <c r="K6551" i="2"/>
  <c r="K6552" i="2"/>
  <c r="K6553" i="2"/>
  <c r="K6554" i="2"/>
  <c r="K6555" i="2"/>
  <c r="K6556" i="2"/>
  <c r="K6557" i="2"/>
  <c r="K6558" i="2"/>
  <c r="K6559" i="2"/>
  <c r="K6560" i="2"/>
  <c r="K6561" i="2"/>
  <c r="K6562" i="2"/>
  <c r="K6563" i="2"/>
  <c r="K6564" i="2"/>
  <c r="K6565" i="2"/>
  <c r="K6566" i="2"/>
  <c r="K6567" i="2"/>
  <c r="K6568" i="2"/>
  <c r="K6569" i="2"/>
  <c r="K6570" i="2"/>
  <c r="K6571" i="2"/>
  <c r="K6572" i="2"/>
  <c r="K6573" i="2"/>
  <c r="K6574" i="2"/>
  <c r="K6575" i="2"/>
  <c r="K6576" i="2"/>
  <c r="K6577" i="2"/>
  <c r="K6578" i="2"/>
  <c r="K6579" i="2"/>
  <c r="K6580" i="2"/>
  <c r="K6581" i="2"/>
  <c r="K6582" i="2"/>
  <c r="K6583" i="2"/>
  <c r="K6584" i="2"/>
  <c r="K6585" i="2"/>
  <c r="K6586" i="2"/>
  <c r="K6587" i="2"/>
  <c r="K6588" i="2"/>
  <c r="K6589" i="2"/>
  <c r="K6590" i="2"/>
  <c r="K6591" i="2"/>
  <c r="K6592" i="2"/>
  <c r="K6593" i="2"/>
  <c r="K6594" i="2"/>
  <c r="K6595" i="2"/>
  <c r="K6596" i="2"/>
  <c r="K6597" i="2"/>
  <c r="K6598" i="2"/>
  <c r="K6599" i="2"/>
  <c r="K6600" i="2"/>
  <c r="K6601" i="2"/>
  <c r="K6602" i="2"/>
  <c r="K6603" i="2"/>
  <c r="K6604" i="2"/>
  <c r="K6605" i="2"/>
  <c r="K6606" i="2"/>
  <c r="K6607" i="2"/>
  <c r="K6608" i="2"/>
  <c r="K6609" i="2"/>
  <c r="K6610" i="2"/>
  <c r="K6611" i="2"/>
  <c r="K6612" i="2"/>
  <c r="K6613" i="2"/>
  <c r="K6614" i="2"/>
  <c r="K6615" i="2"/>
  <c r="K6616" i="2"/>
  <c r="K6617" i="2"/>
  <c r="K6618" i="2"/>
  <c r="K6619" i="2"/>
  <c r="K6620" i="2"/>
  <c r="K6621" i="2"/>
  <c r="K6622" i="2"/>
  <c r="K6623" i="2"/>
  <c r="K6624" i="2"/>
  <c r="K6625" i="2"/>
  <c r="K6626" i="2"/>
  <c r="K6627" i="2"/>
  <c r="K6628" i="2"/>
  <c r="K6629" i="2"/>
  <c r="K6630" i="2"/>
  <c r="K6631" i="2"/>
  <c r="K6632" i="2"/>
  <c r="K6633" i="2"/>
  <c r="K6634" i="2"/>
  <c r="K6635" i="2"/>
  <c r="K6636" i="2"/>
  <c r="K6637" i="2"/>
  <c r="K6638" i="2"/>
  <c r="K6639" i="2"/>
  <c r="K6640" i="2"/>
  <c r="K6641" i="2"/>
  <c r="K6642" i="2"/>
  <c r="K6643" i="2"/>
  <c r="K6644" i="2"/>
  <c r="K6645" i="2"/>
  <c r="K6646" i="2"/>
  <c r="K6647" i="2"/>
  <c r="K6648" i="2"/>
  <c r="K6649" i="2"/>
  <c r="K6650" i="2"/>
  <c r="K6651" i="2"/>
  <c r="K6652" i="2"/>
  <c r="K6653" i="2"/>
  <c r="K6654" i="2"/>
  <c r="K6655" i="2"/>
  <c r="K6656" i="2"/>
  <c r="K6657" i="2"/>
  <c r="K6658" i="2"/>
  <c r="K6659" i="2"/>
  <c r="K6660" i="2"/>
  <c r="K6661" i="2"/>
  <c r="K6662" i="2"/>
  <c r="K6663" i="2"/>
  <c r="K6664" i="2"/>
  <c r="K6665" i="2"/>
  <c r="K6666" i="2"/>
  <c r="K6667" i="2"/>
  <c r="K6668" i="2"/>
  <c r="K6669" i="2"/>
  <c r="K6670" i="2"/>
  <c r="K6671" i="2"/>
  <c r="K6672" i="2"/>
  <c r="K6673" i="2"/>
  <c r="K6674" i="2"/>
  <c r="K6675" i="2"/>
  <c r="K6676" i="2"/>
  <c r="K6677" i="2"/>
  <c r="K6678" i="2"/>
  <c r="K6679" i="2"/>
  <c r="K6680" i="2"/>
  <c r="K6681" i="2"/>
  <c r="K6682" i="2"/>
  <c r="K6683" i="2"/>
  <c r="K6684" i="2"/>
  <c r="K6685" i="2"/>
  <c r="K6686" i="2"/>
  <c r="K6687" i="2"/>
  <c r="K6688" i="2"/>
  <c r="K6689" i="2"/>
  <c r="K6690" i="2"/>
  <c r="K6691" i="2"/>
  <c r="K6692" i="2"/>
  <c r="K6693" i="2"/>
  <c r="K6694" i="2"/>
  <c r="K6695" i="2"/>
  <c r="K6696" i="2"/>
  <c r="K6697" i="2"/>
  <c r="K6698" i="2"/>
  <c r="K6699" i="2"/>
  <c r="K6700" i="2"/>
  <c r="K6701" i="2"/>
  <c r="K6702" i="2"/>
  <c r="K6703" i="2"/>
  <c r="K6704" i="2"/>
  <c r="K6705" i="2"/>
  <c r="K6706" i="2"/>
  <c r="K6707" i="2"/>
  <c r="K6708" i="2"/>
  <c r="K6709" i="2"/>
  <c r="K6710" i="2"/>
  <c r="K6711" i="2"/>
  <c r="K6712" i="2"/>
  <c r="K6713" i="2"/>
  <c r="K6714" i="2"/>
  <c r="K6715" i="2"/>
  <c r="K6716" i="2"/>
  <c r="K6717" i="2"/>
  <c r="K6718" i="2"/>
  <c r="K6719" i="2"/>
  <c r="K6720" i="2"/>
  <c r="K6721" i="2"/>
  <c r="K6722" i="2"/>
  <c r="K6723" i="2"/>
  <c r="K6724" i="2"/>
  <c r="K6725" i="2"/>
  <c r="K6726" i="2"/>
  <c r="K6727" i="2"/>
  <c r="K6728" i="2"/>
  <c r="K6729" i="2"/>
  <c r="K6730" i="2"/>
  <c r="K6731" i="2"/>
  <c r="K6732" i="2"/>
  <c r="K6733" i="2"/>
  <c r="K6734" i="2"/>
  <c r="K6735" i="2"/>
  <c r="K6736" i="2"/>
  <c r="K6737" i="2"/>
  <c r="K6738" i="2"/>
  <c r="K6739" i="2"/>
  <c r="K6740" i="2"/>
  <c r="K6741" i="2"/>
  <c r="K6742" i="2"/>
  <c r="K6743" i="2"/>
  <c r="K6744" i="2"/>
  <c r="K6745" i="2"/>
  <c r="K6746" i="2"/>
  <c r="K6747" i="2"/>
  <c r="K6748" i="2"/>
  <c r="K6749" i="2"/>
  <c r="K6750" i="2"/>
  <c r="K6751" i="2"/>
  <c r="K6752" i="2"/>
  <c r="K6753" i="2"/>
  <c r="K6754" i="2"/>
  <c r="K6755" i="2"/>
  <c r="K6756" i="2"/>
  <c r="K6757" i="2"/>
  <c r="K6758" i="2"/>
  <c r="K6759" i="2"/>
  <c r="K6760" i="2"/>
  <c r="K6761" i="2"/>
  <c r="K6762" i="2"/>
  <c r="K6763" i="2"/>
  <c r="K6764" i="2"/>
  <c r="K6765" i="2"/>
  <c r="K6766" i="2"/>
  <c r="K6767" i="2"/>
  <c r="K6768" i="2"/>
  <c r="K6769" i="2"/>
  <c r="K6770" i="2"/>
  <c r="K6771" i="2"/>
  <c r="K6772" i="2"/>
  <c r="K6773" i="2"/>
  <c r="K6774" i="2"/>
  <c r="K6775" i="2"/>
  <c r="K6776" i="2"/>
  <c r="K6777" i="2"/>
  <c r="K6778" i="2"/>
  <c r="K6779" i="2"/>
  <c r="K6780" i="2"/>
  <c r="K6781" i="2"/>
  <c r="K6782" i="2"/>
  <c r="K6783" i="2"/>
  <c r="K6784" i="2"/>
  <c r="K6785" i="2"/>
  <c r="K6786" i="2"/>
  <c r="K6787" i="2"/>
  <c r="K6788" i="2"/>
  <c r="K6789" i="2"/>
  <c r="K6790" i="2"/>
  <c r="K6791" i="2"/>
  <c r="K6792" i="2"/>
  <c r="K6793" i="2"/>
  <c r="K6794" i="2"/>
  <c r="K6795" i="2"/>
  <c r="K6796" i="2"/>
  <c r="K6797" i="2"/>
  <c r="K6798" i="2"/>
  <c r="K6799" i="2"/>
  <c r="K6800" i="2"/>
  <c r="K6801" i="2"/>
  <c r="K6802" i="2"/>
  <c r="K6803" i="2"/>
  <c r="K6804" i="2"/>
  <c r="K6805" i="2"/>
  <c r="K6806" i="2"/>
  <c r="K6807" i="2"/>
  <c r="K6808" i="2"/>
  <c r="K6809" i="2"/>
  <c r="K6810" i="2"/>
  <c r="K6811" i="2"/>
  <c r="K6812" i="2"/>
  <c r="K6813" i="2"/>
  <c r="K6814" i="2"/>
  <c r="K6815" i="2"/>
  <c r="K6816" i="2"/>
  <c r="K6817" i="2"/>
  <c r="K6818" i="2"/>
  <c r="K6819" i="2"/>
  <c r="K6820" i="2"/>
  <c r="K6821" i="2"/>
  <c r="K6822" i="2"/>
  <c r="K6823" i="2"/>
  <c r="K6824" i="2"/>
  <c r="K6825" i="2"/>
  <c r="K6826" i="2"/>
  <c r="K6827" i="2"/>
  <c r="K6828" i="2"/>
  <c r="K6829" i="2"/>
  <c r="K6830" i="2"/>
  <c r="K6831" i="2"/>
  <c r="K6832" i="2"/>
  <c r="K6833" i="2"/>
  <c r="K6834" i="2"/>
  <c r="K6835" i="2"/>
  <c r="K6836" i="2"/>
  <c r="K6837" i="2"/>
  <c r="K6838" i="2"/>
  <c r="K6839" i="2"/>
  <c r="K6840" i="2"/>
  <c r="K6841" i="2"/>
  <c r="K6842" i="2"/>
  <c r="K6843" i="2"/>
  <c r="K6844" i="2"/>
  <c r="K6845" i="2"/>
  <c r="K6846" i="2"/>
  <c r="K6847" i="2"/>
  <c r="K6848" i="2"/>
  <c r="K6849" i="2"/>
  <c r="K6850" i="2"/>
  <c r="K6851" i="2"/>
  <c r="K6852" i="2"/>
  <c r="K6853" i="2"/>
  <c r="K6854" i="2"/>
  <c r="K6855" i="2"/>
  <c r="K6856" i="2"/>
  <c r="K6857" i="2"/>
  <c r="K6858" i="2"/>
  <c r="K6859" i="2"/>
  <c r="K6860" i="2"/>
  <c r="K6861" i="2"/>
  <c r="K6862" i="2"/>
  <c r="K6863" i="2"/>
  <c r="K6864" i="2"/>
  <c r="K6865" i="2"/>
  <c r="K6866" i="2"/>
  <c r="K6867" i="2"/>
  <c r="K6868" i="2"/>
  <c r="K6869" i="2"/>
  <c r="K6870" i="2"/>
  <c r="K6871" i="2"/>
  <c r="K6872" i="2"/>
  <c r="K6873" i="2"/>
  <c r="K6874" i="2"/>
  <c r="K6875" i="2"/>
  <c r="K6876" i="2"/>
  <c r="K6877" i="2"/>
  <c r="K6878" i="2"/>
  <c r="K6879" i="2"/>
  <c r="K7" i="2"/>
  <c r="I8" i="2"/>
  <c r="J8" i="2" s="1"/>
  <c r="I9" i="2"/>
  <c r="J9" i="2" s="1"/>
  <c r="I10" i="2"/>
  <c r="J10" i="2" s="1"/>
  <c r="I11" i="2"/>
  <c r="J11" i="2" s="1"/>
  <c r="I12" i="2"/>
  <c r="J12" i="2" s="1"/>
  <c r="I13" i="2"/>
  <c r="J13" i="2" s="1"/>
  <c r="I14" i="2"/>
  <c r="J14" i="2" s="1"/>
  <c r="I15" i="2"/>
  <c r="J15" i="2" s="1"/>
  <c r="I16" i="2"/>
  <c r="J16" i="2" s="1"/>
  <c r="I17" i="2"/>
  <c r="J17" i="2" s="1"/>
  <c r="I18" i="2"/>
  <c r="J18" i="2" s="1"/>
  <c r="I19" i="2"/>
  <c r="J19" i="2" s="1"/>
  <c r="I20" i="2"/>
  <c r="J20" i="2" s="1"/>
  <c r="I21" i="2"/>
  <c r="J21" i="2" s="1"/>
  <c r="I22" i="2"/>
  <c r="J22" i="2" s="1"/>
  <c r="I23" i="2"/>
  <c r="J23" i="2" s="1"/>
  <c r="I24" i="2"/>
  <c r="J24" i="2" s="1"/>
  <c r="I25" i="2"/>
  <c r="J25" i="2" s="1"/>
  <c r="I26" i="2"/>
  <c r="J26" i="2" s="1"/>
  <c r="I27" i="2"/>
  <c r="J27" i="2" s="1"/>
  <c r="I28" i="2"/>
  <c r="J28" i="2" s="1"/>
  <c r="I29" i="2"/>
  <c r="J29" i="2" s="1"/>
  <c r="I30" i="2"/>
  <c r="J30" i="2" s="1"/>
  <c r="I31" i="2"/>
  <c r="J31" i="2" s="1"/>
  <c r="I32" i="2"/>
  <c r="J32" i="2" s="1"/>
  <c r="I33" i="2"/>
  <c r="J33" i="2" s="1"/>
  <c r="I34" i="2"/>
  <c r="J34" i="2" s="1"/>
  <c r="I35" i="2"/>
  <c r="J35" i="2" s="1"/>
  <c r="I36" i="2"/>
  <c r="J36" i="2" s="1"/>
  <c r="I37" i="2"/>
  <c r="J37" i="2" s="1"/>
  <c r="I38" i="2"/>
  <c r="J38" i="2" s="1"/>
  <c r="I39" i="2"/>
  <c r="J39" i="2" s="1"/>
  <c r="I40" i="2"/>
  <c r="J40" i="2" s="1"/>
  <c r="I41" i="2"/>
  <c r="J41" i="2" s="1"/>
  <c r="I42" i="2"/>
  <c r="J42" i="2" s="1"/>
  <c r="I43" i="2"/>
  <c r="J43" i="2" s="1"/>
  <c r="I44" i="2"/>
  <c r="J44" i="2" s="1"/>
  <c r="I45" i="2"/>
  <c r="J45" i="2" s="1"/>
  <c r="I46" i="2"/>
  <c r="J46" i="2" s="1"/>
  <c r="I47" i="2"/>
  <c r="J47" i="2" s="1"/>
  <c r="I48" i="2"/>
  <c r="J48" i="2" s="1"/>
  <c r="I49" i="2"/>
  <c r="J49" i="2" s="1"/>
  <c r="I50" i="2"/>
  <c r="J50" i="2" s="1"/>
  <c r="I51" i="2"/>
  <c r="J51" i="2" s="1"/>
  <c r="I52" i="2"/>
  <c r="J52" i="2" s="1"/>
  <c r="I53" i="2"/>
  <c r="J53" i="2" s="1"/>
  <c r="I54" i="2"/>
  <c r="J54" i="2" s="1"/>
  <c r="I55" i="2"/>
  <c r="J55" i="2" s="1"/>
  <c r="I56" i="2"/>
  <c r="J56" i="2" s="1"/>
  <c r="I57" i="2"/>
  <c r="J57" i="2" s="1"/>
  <c r="I58" i="2"/>
  <c r="J58" i="2" s="1"/>
  <c r="I59" i="2"/>
  <c r="J59" i="2" s="1"/>
  <c r="I60" i="2"/>
  <c r="J60" i="2" s="1"/>
  <c r="I61" i="2"/>
  <c r="J61" i="2" s="1"/>
  <c r="I62" i="2"/>
  <c r="J62" i="2" s="1"/>
  <c r="I63" i="2"/>
  <c r="J63" i="2" s="1"/>
  <c r="I64" i="2"/>
  <c r="J64" i="2" s="1"/>
  <c r="I65" i="2"/>
  <c r="J65" i="2" s="1"/>
  <c r="I66" i="2"/>
  <c r="J66" i="2" s="1"/>
  <c r="I67" i="2"/>
  <c r="J67" i="2" s="1"/>
  <c r="I68" i="2"/>
  <c r="J68" i="2" s="1"/>
  <c r="I69" i="2"/>
  <c r="J69" i="2" s="1"/>
  <c r="I70" i="2"/>
  <c r="J70" i="2" s="1"/>
  <c r="I71" i="2"/>
  <c r="J71" i="2" s="1"/>
  <c r="I72" i="2"/>
  <c r="J72" i="2" s="1"/>
  <c r="I73" i="2"/>
  <c r="J73" i="2" s="1"/>
  <c r="I74" i="2"/>
  <c r="J74" i="2" s="1"/>
  <c r="I75" i="2"/>
  <c r="J75" i="2" s="1"/>
  <c r="I76" i="2"/>
  <c r="J76" i="2" s="1"/>
  <c r="I77" i="2"/>
  <c r="J77" i="2" s="1"/>
  <c r="I78" i="2"/>
  <c r="J78" i="2" s="1"/>
  <c r="I79" i="2"/>
  <c r="J79" i="2" s="1"/>
  <c r="I80" i="2"/>
  <c r="J80" i="2" s="1"/>
  <c r="I81" i="2"/>
  <c r="J81" i="2" s="1"/>
  <c r="I82" i="2"/>
  <c r="J82" i="2" s="1"/>
  <c r="I83" i="2"/>
  <c r="J83" i="2" s="1"/>
  <c r="I84" i="2"/>
  <c r="J84" i="2" s="1"/>
  <c r="I85" i="2"/>
  <c r="J85" i="2" s="1"/>
  <c r="I86" i="2"/>
  <c r="J86" i="2" s="1"/>
  <c r="I87" i="2"/>
  <c r="J87" i="2" s="1"/>
  <c r="I88" i="2"/>
  <c r="J88" i="2" s="1"/>
  <c r="I89" i="2"/>
  <c r="J89" i="2" s="1"/>
  <c r="I90" i="2"/>
  <c r="J90" i="2" s="1"/>
  <c r="I91" i="2"/>
  <c r="J91" i="2" s="1"/>
  <c r="I92" i="2"/>
  <c r="J92" i="2" s="1"/>
  <c r="I93" i="2"/>
  <c r="J93" i="2" s="1"/>
  <c r="I94" i="2"/>
  <c r="J94" i="2" s="1"/>
  <c r="I95" i="2"/>
  <c r="J95" i="2" s="1"/>
  <c r="I96" i="2"/>
  <c r="J96" i="2" s="1"/>
  <c r="I97" i="2"/>
  <c r="J97" i="2" s="1"/>
  <c r="I98" i="2"/>
  <c r="J98" i="2" s="1"/>
  <c r="I99" i="2"/>
  <c r="J99" i="2" s="1"/>
  <c r="I100" i="2"/>
  <c r="J100" i="2" s="1"/>
  <c r="I101" i="2"/>
  <c r="J101" i="2" s="1"/>
  <c r="I102" i="2"/>
  <c r="J102" i="2" s="1"/>
  <c r="I103" i="2"/>
  <c r="J103" i="2" s="1"/>
  <c r="I104" i="2"/>
  <c r="J104" i="2" s="1"/>
  <c r="I105" i="2"/>
  <c r="J105" i="2" s="1"/>
  <c r="I106" i="2"/>
  <c r="J106" i="2" s="1"/>
  <c r="I107" i="2"/>
  <c r="J107" i="2" s="1"/>
  <c r="I108" i="2"/>
  <c r="J108" i="2" s="1"/>
  <c r="I109" i="2"/>
  <c r="J109" i="2" s="1"/>
  <c r="I110" i="2"/>
  <c r="J110" i="2" s="1"/>
  <c r="I111" i="2"/>
  <c r="J111" i="2" s="1"/>
  <c r="I112" i="2"/>
  <c r="J112" i="2" s="1"/>
  <c r="I113" i="2"/>
  <c r="J113" i="2" s="1"/>
  <c r="I114" i="2"/>
  <c r="J114" i="2" s="1"/>
  <c r="I115" i="2"/>
  <c r="J115" i="2" s="1"/>
  <c r="I116" i="2"/>
  <c r="J116" i="2" s="1"/>
  <c r="I117" i="2"/>
  <c r="J117" i="2" s="1"/>
  <c r="I118" i="2"/>
  <c r="J118" i="2" s="1"/>
  <c r="I119" i="2"/>
  <c r="J119" i="2" s="1"/>
  <c r="I120" i="2"/>
  <c r="J120" i="2" s="1"/>
  <c r="I121" i="2"/>
  <c r="J121" i="2" s="1"/>
  <c r="I122" i="2"/>
  <c r="J122" i="2" s="1"/>
  <c r="I123" i="2"/>
  <c r="J123" i="2" s="1"/>
  <c r="I124" i="2"/>
  <c r="J124" i="2" s="1"/>
  <c r="I125" i="2"/>
  <c r="J125" i="2" s="1"/>
  <c r="I126" i="2"/>
  <c r="J126" i="2" s="1"/>
  <c r="I127" i="2"/>
  <c r="J127" i="2" s="1"/>
  <c r="I128" i="2"/>
  <c r="J128" i="2" s="1"/>
  <c r="I129" i="2"/>
  <c r="J129" i="2" s="1"/>
  <c r="I130" i="2"/>
  <c r="J130" i="2" s="1"/>
  <c r="I131" i="2"/>
  <c r="J131" i="2" s="1"/>
  <c r="I132" i="2"/>
  <c r="J132" i="2" s="1"/>
  <c r="I133" i="2"/>
  <c r="J133" i="2" s="1"/>
  <c r="I134" i="2"/>
  <c r="J134" i="2" s="1"/>
  <c r="I135" i="2"/>
  <c r="J135" i="2" s="1"/>
  <c r="I136" i="2"/>
  <c r="J136" i="2" s="1"/>
  <c r="I137" i="2"/>
  <c r="J137" i="2" s="1"/>
  <c r="I138" i="2"/>
  <c r="J138" i="2" s="1"/>
  <c r="I139" i="2"/>
  <c r="J139" i="2" s="1"/>
  <c r="I140" i="2"/>
  <c r="J140" i="2" s="1"/>
  <c r="I141" i="2"/>
  <c r="J141" i="2" s="1"/>
  <c r="I142" i="2"/>
  <c r="J142" i="2" s="1"/>
  <c r="I143" i="2"/>
  <c r="J143" i="2" s="1"/>
  <c r="I144" i="2"/>
  <c r="J144" i="2" s="1"/>
  <c r="I145" i="2"/>
  <c r="J145" i="2" s="1"/>
  <c r="I146" i="2"/>
  <c r="J146" i="2" s="1"/>
  <c r="I147" i="2"/>
  <c r="J147" i="2" s="1"/>
  <c r="I148" i="2"/>
  <c r="J148" i="2" s="1"/>
  <c r="I149" i="2"/>
  <c r="J149" i="2" s="1"/>
  <c r="I150" i="2"/>
  <c r="J150" i="2" s="1"/>
  <c r="I151" i="2"/>
  <c r="J151" i="2" s="1"/>
  <c r="I152" i="2"/>
  <c r="J152" i="2" s="1"/>
  <c r="I153" i="2"/>
  <c r="J153" i="2" s="1"/>
  <c r="I154" i="2"/>
  <c r="J154" i="2" s="1"/>
  <c r="I155" i="2"/>
  <c r="J155" i="2" s="1"/>
  <c r="I156" i="2"/>
  <c r="J156" i="2" s="1"/>
  <c r="I157" i="2"/>
  <c r="J157" i="2" s="1"/>
  <c r="I158" i="2"/>
  <c r="J158" i="2" s="1"/>
  <c r="I159" i="2"/>
  <c r="J159" i="2" s="1"/>
  <c r="I160" i="2"/>
  <c r="J160" i="2" s="1"/>
  <c r="I161" i="2"/>
  <c r="J161" i="2" s="1"/>
  <c r="I162" i="2"/>
  <c r="J162" i="2" s="1"/>
  <c r="I163" i="2"/>
  <c r="J163" i="2" s="1"/>
  <c r="I164" i="2"/>
  <c r="J164" i="2" s="1"/>
  <c r="I165" i="2"/>
  <c r="J165" i="2" s="1"/>
  <c r="I166" i="2"/>
  <c r="J166" i="2" s="1"/>
  <c r="I167" i="2"/>
  <c r="J167" i="2" s="1"/>
  <c r="I168" i="2"/>
  <c r="J168" i="2" s="1"/>
  <c r="I169" i="2"/>
  <c r="J169" i="2" s="1"/>
  <c r="I170" i="2"/>
  <c r="J170" i="2" s="1"/>
  <c r="I171" i="2"/>
  <c r="J171" i="2" s="1"/>
  <c r="I172" i="2"/>
  <c r="J172" i="2" s="1"/>
  <c r="I173" i="2"/>
  <c r="J173" i="2" s="1"/>
  <c r="I174" i="2"/>
  <c r="J174" i="2" s="1"/>
  <c r="I175" i="2"/>
  <c r="J175" i="2" s="1"/>
  <c r="I176" i="2"/>
  <c r="J176" i="2" s="1"/>
  <c r="I177" i="2"/>
  <c r="J177" i="2" s="1"/>
  <c r="I178" i="2"/>
  <c r="J178" i="2" s="1"/>
  <c r="I179" i="2"/>
  <c r="J179" i="2" s="1"/>
  <c r="I180" i="2"/>
  <c r="J180" i="2" s="1"/>
  <c r="I181" i="2"/>
  <c r="J181" i="2" s="1"/>
  <c r="I182" i="2"/>
  <c r="J182" i="2" s="1"/>
  <c r="I183" i="2"/>
  <c r="J183" i="2" s="1"/>
  <c r="I184" i="2"/>
  <c r="J184" i="2" s="1"/>
  <c r="I185" i="2"/>
  <c r="J185" i="2" s="1"/>
  <c r="I186" i="2"/>
  <c r="J186" i="2" s="1"/>
  <c r="I187" i="2"/>
  <c r="J187" i="2" s="1"/>
  <c r="I188" i="2"/>
  <c r="J188" i="2" s="1"/>
  <c r="I189" i="2"/>
  <c r="J189" i="2" s="1"/>
  <c r="I190" i="2"/>
  <c r="J190" i="2" s="1"/>
  <c r="I191" i="2"/>
  <c r="J191" i="2" s="1"/>
  <c r="I192" i="2"/>
  <c r="J192" i="2" s="1"/>
  <c r="I193" i="2"/>
  <c r="J193" i="2" s="1"/>
  <c r="I194" i="2"/>
  <c r="J194" i="2" s="1"/>
  <c r="I195" i="2"/>
  <c r="J195" i="2" s="1"/>
  <c r="I196" i="2"/>
  <c r="J196" i="2" s="1"/>
  <c r="I197" i="2"/>
  <c r="J197" i="2" s="1"/>
  <c r="I198" i="2"/>
  <c r="J198" i="2" s="1"/>
  <c r="I199" i="2"/>
  <c r="J199" i="2" s="1"/>
  <c r="I200" i="2"/>
  <c r="J200" i="2" s="1"/>
  <c r="I201" i="2"/>
  <c r="J201" i="2" s="1"/>
  <c r="I202" i="2"/>
  <c r="J202" i="2" s="1"/>
  <c r="I203" i="2"/>
  <c r="J203" i="2" s="1"/>
  <c r="I204" i="2"/>
  <c r="J204" i="2" s="1"/>
  <c r="I205" i="2"/>
  <c r="J205" i="2" s="1"/>
  <c r="I206" i="2"/>
  <c r="J206" i="2" s="1"/>
  <c r="I207" i="2"/>
  <c r="J207" i="2" s="1"/>
  <c r="I208" i="2"/>
  <c r="J208" i="2" s="1"/>
  <c r="I209" i="2"/>
  <c r="J209" i="2" s="1"/>
  <c r="I210" i="2"/>
  <c r="J210" i="2" s="1"/>
  <c r="I211" i="2"/>
  <c r="J211" i="2" s="1"/>
  <c r="I212" i="2"/>
  <c r="J212" i="2" s="1"/>
  <c r="I213" i="2"/>
  <c r="J213" i="2" s="1"/>
  <c r="I214" i="2"/>
  <c r="J214" i="2" s="1"/>
  <c r="I215" i="2"/>
  <c r="J215" i="2" s="1"/>
  <c r="I216" i="2"/>
  <c r="J216" i="2" s="1"/>
  <c r="I217" i="2"/>
  <c r="J217" i="2" s="1"/>
  <c r="I218" i="2"/>
  <c r="J218" i="2" s="1"/>
  <c r="I219" i="2"/>
  <c r="J219" i="2" s="1"/>
  <c r="I220" i="2"/>
  <c r="J220" i="2" s="1"/>
  <c r="I221" i="2"/>
  <c r="J221" i="2" s="1"/>
  <c r="I222" i="2"/>
  <c r="J222" i="2" s="1"/>
  <c r="I223" i="2"/>
  <c r="J223" i="2" s="1"/>
  <c r="I224" i="2"/>
  <c r="J224" i="2" s="1"/>
  <c r="I225" i="2"/>
  <c r="J225" i="2" s="1"/>
  <c r="I226" i="2"/>
  <c r="J226" i="2" s="1"/>
  <c r="I227" i="2"/>
  <c r="J227" i="2" s="1"/>
  <c r="I228" i="2"/>
  <c r="J228" i="2" s="1"/>
  <c r="I229" i="2"/>
  <c r="J229" i="2" s="1"/>
  <c r="I230" i="2"/>
  <c r="J230" i="2" s="1"/>
  <c r="I231" i="2"/>
  <c r="J231" i="2" s="1"/>
  <c r="I232" i="2"/>
  <c r="J232" i="2" s="1"/>
  <c r="I233" i="2"/>
  <c r="J233" i="2" s="1"/>
  <c r="I234" i="2"/>
  <c r="J234" i="2" s="1"/>
  <c r="I235" i="2"/>
  <c r="J235" i="2" s="1"/>
  <c r="I236" i="2"/>
  <c r="J236" i="2" s="1"/>
  <c r="I237" i="2"/>
  <c r="J237" i="2" s="1"/>
  <c r="I238" i="2"/>
  <c r="J238" i="2" s="1"/>
  <c r="I239" i="2"/>
  <c r="J239" i="2" s="1"/>
  <c r="I240" i="2"/>
  <c r="J240" i="2" s="1"/>
  <c r="I241" i="2"/>
  <c r="J241" i="2" s="1"/>
  <c r="I242" i="2"/>
  <c r="J242" i="2" s="1"/>
  <c r="I243" i="2"/>
  <c r="J243" i="2" s="1"/>
  <c r="I244" i="2"/>
  <c r="J244" i="2" s="1"/>
  <c r="I245" i="2"/>
  <c r="J245" i="2" s="1"/>
  <c r="I246" i="2"/>
  <c r="J246" i="2" s="1"/>
  <c r="I247" i="2"/>
  <c r="J247" i="2" s="1"/>
  <c r="I248" i="2"/>
  <c r="J248" i="2" s="1"/>
  <c r="I249" i="2"/>
  <c r="J249" i="2" s="1"/>
  <c r="I250" i="2"/>
  <c r="J250" i="2" s="1"/>
  <c r="I251" i="2"/>
  <c r="J251" i="2" s="1"/>
  <c r="I252" i="2"/>
  <c r="J252" i="2" s="1"/>
  <c r="I253" i="2"/>
  <c r="J253" i="2" s="1"/>
  <c r="I254" i="2"/>
  <c r="J254" i="2" s="1"/>
  <c r="I255" i="2"/>
  <c r="J255" i="2" s="1"/>
  <c r="I256" i="2"/>
  <c r="J256" i="2" s="1"/>
  <c r="I257" i="2"/>
  <c r="J257" i="2" s="1"/>
  <c r="I258" i="2"/>
  <c r="J258" i="2" s="1"/>
  <c r="I259" i="2"/>
  <c r="J259" i="2" s="1"/>
  <c r="I260" i="2"/>
  <c r="J260" i="2" s="1"/>
  <c r="I261" i="2"/>
  <c r="J261" i="2" s="1"/>
  <c r="I262" i="2"/>
  <c r="J262" i="2" s="1"/>
  <c r="I263" i="2"/>
  <c r="J263" i="2" s="1"/>
  <c r="I264" i="2"/>
  <c r="J264" i="2" s="1"/>
  <c r="I265" i="2"/>
  <c r="J265" i="2" s="1"/>
  <c r="I266" i="2"/>
  <c r="J266" i="2" s="1"/>
  <c r="I267" i="2"/>
  <c r="J267" i="2" s="1"/>
  <c r="I268" i="2"/>
  <c r="J268" i="2" s="1"/>
  <c r="I269" i="2"/>
  <c r="J269" i="2" s="1"/>
  <c r="I270" i="2"/>
  <c r="J270" i="2" s="1"/>
  <c r="I271" i="2"/>
  <c r="J271" i="2" s="1"/>
  <c r="I272" i="2"/>
  <c r="J272" i="2" s="1"/>
  <c r="I273" i="2"/>
  <c r="J273" i="2" s="1"/>
  <c r="I274" i="2"/>
  <c r="J274" i="2" s="1"/>
  <c r="I275" i="2"/>
  <c r="J275" i="2" s="1"/>
  <c r="I276" i="2"/>
  <c r="J276" i="2" s="1"/>
  <c r="I277" i="2"/>
  <c r="J277" i="2" s="1"/>
  <c r="I278" i="2"/>
  <c r="J278" i="2" s="1"/>
  <c r="I279" i="2"/>
  <c r="J279" i="2" s="1"/>
  <c r="I280" i="2"/>
  <c r="J280" i="2" s="1"/>
  <c r="I281" i="2"/>
  <c r="J281" i="2" s="1"/>
  <c r="I282" i="2"/>
  <c r="J282" i="2" s="1"/>
  <c r="I283" i="2"/>
  <c r="J283" i="2" s="1"/>
  <c r="I284" i="2"/>
  <c r="J284" i="2" s="1"/>
  <c r="I285" i="2"/>
  <c r="J285" i="2" s="1"/>
  <c r="I286" i="2"/>
  <c r="J286" i="2" s="1"/>
  <c r="I287" i="2"/>
  <c r="J287" i="2" s="1"/>
  <c r="I288" i="2"/>
  <c r="J288" i="2" s="1"/>
  <c r="I289" i="2"/>
  <c r="J289" i="2" s="1"/>
  <c r="I290" i="2"/>
  <c r="J290" i="2" s="1"/>
  <c r="I291" i="2"/>
  <c r="J291" i="2" s="1"/>
  <c r="I292" i="2"/>
  <c r="J292" i="2" s="1"/>
  <c r="I293" i="2"/>
  <c r="J293" i="2" s="1"/>
  <c r="I294" i="2"/>
  <c r="J294" i="2" s="1"/>
  <c r="I295" i="2"/>
  <c r="J295" i="2" s="1"/>
  <c r="I296" i="2"/>
  <c r="J296" i="2" s="1"/>
  <c r="I297" i="2"/>
  <c r="J297" i="2" s="1"/>
  <c r="I298" i="2"/>
  <c r="J298" i="2" s="1"/>
  <c r="I299" i="2"/>
  <c r="J299" i="2" s="1"/>
  <c r="I300" i="2"/>
  <c r="J300" i="2" s="1"/>
  <c r="I301" i="2"/>
  <c r="J301" i="2" s="1"/>
  <c r="I302" i="2"/>
  <c r="J302" i="2" s="1"/>
  <c r="I303" i="2"/>
  <c r="J303" i="2" s="1"/>
  <c r="I304" i="2"/>
  <c r="J304" i="2" s="1"/>
  <c r="I305" i="2"/>
  <c r="J305" i="2" s="1"/>
  <c r="I306" i="2"/>
  <c r="J306" i="2" s="1"/>
  <c r="I307" i="2"/>
  <c r="J307" i="2" s="1"/>
  <c r="I308" i="2"/>
  <c r="J308" i="2" s="1"/>
  <c r="I309" i="2"/>
  <c r="J309" i="2" s="1"/>
  <c r="I310" i="2"/>
  <c r="J310" i="2" s="1"/>
  <c r="I311" i="2"/>
  <c r="J311" i="2" s="1"/>
  <c r="I312" i="2"/>
  <c r="J312" i="2" s="1"/>
  <c r="I313" i="2"/>
  <c r="J313" i="2" s="1"/>
  <c r="I314" i="2"/>
  <c r="J314" i="2" s="1"/>
  <c r="I315" i="2"/>
  <c r="J315" i="2" s="1"/>
  <c r="I316" i="2"/>
  <c r="J316" i="2" s="1"/>
  <c r="I317" i="2"/>
  <c r="J317" i="2" s="1"/>
  <c r="I318" i="2"/>
  <c r="J318" i="2" s="1"/>
  <c r="I319" i="2"/>
  <c r="J319" i="2" s="1"/>
  <c r="I320" i="2"/>
  <c r="J320" i="2" s="1"/>
  <c r="I321" i="2"/>
  <c r="J321" i="2" s="1"/>
  <c r="I322" i="2"/>
  <c r="J322" i="2" s="1"/>
  <c r="I323" i="2"/>
  <c r="J323" i="2" s="1"/>
  <c r="I324" i="2"/>
  <c r="J324" i="2" s="1"/>
  <c r="I325" i="2"/>
  <c r="J325" i="2" s="1"/>
  <c r="I326" i="2"/>
  <c r="J326" i="2" s="1"/>
  <c r="I327" i="2"/>
  <c r="J327" i="2" s="1"/>
  <c r="I328" i="2"/>
  <c r="J328" i="2" s="1"/>
  <c r="I329" i="2"/>
  <c r="J329" i="2" s="1"/>
  <c r="I330" i="2"/>
  <c r="J330" i="2" s="1"/>
  <c r="I331" i="2"/>
  <c r="J331" i="2" s="1"/>
  <c r="I332" i="2"/>
  <c r="J332" i="2" s="1"/>
  <c r="I333" i="2"/>
  <c r="J333" i="2" s="1"/>
  <c r="I334" i="2"/>
  <c r="J334" i="2" s="1"/>
  <c r="I335" i="2"/>
  <c r="J335" i="2" s="1"/>
  <c r="I336" i="2"/>
  <c r="J336" i="2" s="1"/>
  <c r="I337" i="2"/>
  <c r="J337" i="2" s="1"/>
  <c r="I338" i="2"/>
  <c r="J338" i="2" s="1"/>
  <c r="I339" i="2"/>
  <c r="J339" i="2" s="1"/>
  <c r="I340" i="2"/>
  <c r="J340" i="2" s="1"/>
  <c r="I341" i="2"/>
  <c r="J341" i="2" s="1"/>
  <c r="I342" i="2"/>
  <c r="J342" i="2" s="1"/>
  <c r="I343" i="2"/>
  <c r="J343" i="2" s="1"/>
  <c r="I344" i="2"/>
  <c r="J344" i="2" s="1"/>
  <c r="I345" i="2"/>
  <c r="J345" i="2" s="1"/>
  <c r="I346" i="2"/>
  <c r="J346" i="2" s="1"/>
  <c r="I347" i="2"/>
  <c r="J347" i="2" s="1"/>
  <c r="I348" i="2"/>
  <c r="J348" i="2" s="1"/>
  <c r="I349" i="2"/>
  <c r="J349" i="2" s="1"/>
  <c r="I350" i="2"/>
  <c r="J350" i="2" s="1"/>
  <c r="I351" i="2"/>
  <c r="J351" i="2" s="1"/>
  <c r="I352" i="2"/>
  <c r="J352" i="2" s="1"/>
  <c r="I353" i="2"/>
  <c r="J353" i="2" s="1"/>
  <c r="I354" i="2"/>
  <c r="J354" i="2" s="1"/>
  <c r="I355" i="2"/>
  <c r="J355" i="2" s="1"/>
  <c r="I356" i="2"/>
  <c r="J356" i="2" s="1"/>
  <c r="I357" i="2"/>
  <c r="J357" i="2" s="1"/>
  <c r="I358" i="2"/>
  <c r="J358" i="2" s="1"/>
  <c r="I359" i="2"/>
  <c r="J359" i="2" s="1"/>
  <c r="I360" i="2"/>
  <c r="J360" i="2" s="1"/>
  <c r="I361" i="2"/>
  <c r="J361" i="2" s="1"/>
  <c r="I362" i="2"/>
  <c r="J362" i="2" s="1"/>
  <c r="I363" i="2"/>
  <c r="J363" i="2" s="1"/>
  <c r="I364" i="2"/>
  <c r="J364" i="2" s="1"/>
  <c r="I365" i="2"/>
  <c r="J365" i="2" s="1"/>
  <c r="I366" i="2"/>
  <c r="J366" i="2" s="1"/>
  <c r="I367" i="2"/>
  <c r="J367" i="2" s="1"/>
  <c r="I368" i="2"/>
  <c r="J368" i="2" s="1"/>
  <c r="I369" i="2"/>
  <c r="J369" i="2" s="1"/>
  <c r="I370" i="2"/>
  <c r="J370" i="2" s="1"/>
  <c r="I371" i="2"/>
  <c r="J371" i="2" s="1"/>
  <c r="I372" i="2"/>
  <c r="J372" i="2" s="1"/>
  <c r="I373" i="2"/>
  <c r="J373" i="2" s="1"/>
  <c r="I374" i="2"/>
  <c r="J374" i="2" s="1"/>
  <c r="I375" i="2"/>
  <c r="J375" i="2" s="1"/>
  <c r="I376" i="2"/>
  <c r="J376" i="2" s="1"/>
  <c r="I377" i="2"/>
  <c r="J377" i="2" s="1"/>
  <c r="I378" i="2"/>
  <c r="J378" i="2" s="1"/>
  <c r="I379" i="2"/>
  <c r="J379" i="2" s="1"/>
  <c r="I380" i="2"/>
  <c r="J380" i="2" s="1"/>
  <c r="I381" i="2"/>
  <c r="J381" i="2" s="1"/>
  <c r="I382" i="2"/>
  <c r="J382" i="2" s="1"/>
  <c r="I383" i="2"/>
  <c r="J383" i="2" s="1"/>
  <c r="I384" i="2"/>
  <c r="J384" i="2" s="1"/>
  <c r="I385" i="2"/>
  <c r="J385" i="2" s="1"/>
  <c r="I386" i="2"/>
  <c r="J386" i="2" s="1"/>
  <c r="I387" i="2"/>
  <c r="J387" i="2" s="1"/>
  <c r="I388" i="2"/>
  <c r="J388" i="2" s="1"/>
  <c r="I389" i="2"/>
  <c r="J389" i="2" s="1"/>
  <c r="I390" i="2"/>
  <c r="J390" i="2" s="1"/>
  <c r="I391" i="2"/>
  <c r="J391" i="2" s="1"/>
  <c r="I392" i="2"/>
  <c r="J392" i="2" s="1"/>
  <c r="I393" i="2"/>
  <c r="J393" i="2" s="1"/>
  <c r="I394" i="2"/>
  <c r="J394" i="2" s="1"/>
  <c r="I395" i="2"/>
  <c r="J395" i="2" s="1"/>
  <c r="I396" i="2"/>
  <c r="J396" i="2" s="1"/>
  <c r="I397" i="2"/>
  <c r="J397" i="2" s="1"/>
  <c r="I398" i="2"/>
  <c r="J398" i="2" s="1"/>
  <c r="I399" i="2"/>
  <c r="J399" i="2" s="1"/>
  <c r="I400" i="2"/>
  <c r="J400" i="2" s="1"/>
  <c r="I401" i="2"/>
  <c r="J401" i="2" s="1"/>
  <c r="I402" i="2"/>
  <c r="J402" i="2" s="1"/>
  <c r="I403" i="2"/>
  <c r="J403" i="2" s="1"/>
  <c r="I404" i="2"/>
  <c r="J404" i="2" s="1"/>
  <c r="I405" i="2"/>
  <c r="J405" i="2" s="1"/>
  <c r="I406" i="2"/>
  <c r="J406" i="2" s="1"/>
  <c r="I407" i="2"/>
  <c r="J407" i="2" s="1"/>
  <c r="I408" i="2"/>
  <c r="J408" i="2" s="1"/>
  <c r="I409" i="2"/>
  <c r="J409" i="2" s="1"/>
  <c r="I410" i="2"/>
  <c r="J410" i="2" s="1"/>
  <c r="I411" i="2"/>
  <c r="J411" i="2" s="1"/>
  <c r="I412" i="2"/>
  <c r="J412" i="2" s="1"/>
  <c r="I413" i="2"/>
  <c r="J413" i="2" s="1"/>
  <c r="I414" i="2"/>
  <c r="J414" i="2" s="1"/>
  <c r="I415" i="2"/>
  <c r="J415" i="2" s="1"/>
  <c r="I416" i="2"/>
  <c r="J416" i="2" s="1"/>
  <c r="I417" i="2"/>
  <c r="J417" i="2" s="1"/>
  <c r="I418" i="2"/>
  <c r="J418" i="2" s="1"/>
  <c r="I419" i="2"/>
  <c r="J419" i="2" s="1"/>
  <c r="I420" i="2"/>
  <c r="J420" i="2" s="1"/>
  <c r="I421" i="2"/>
  <c r="J421" i="2" s="1"/>
  <c r="I422" i="2"/>
  <c r="J422" i="2" s="1"/>
  <c r="I423" i="2"/>
  <c r="J423" i="2" s="1"/>
  <c r="I424" i="2"/>
  <c r="J424" i="2" s="1"/>
  <c r="I425" i="2"/>
  <c r="J425" i="2" s="1"/>
  <c r="I426" i="2"/>
  <c r="J426" i="2" s="1"/>
  <c r="I427" i="2"/>
  <c r="J427" i="2" s="1"/>
  <c r="I428" i="2"/>
  <c r="J428" i="2" s="1"/>
  <c r="I429" i="2"/>
  <c r="J429" i="2" s="1"/>
  <c r="I430" i="2"/>
  <c r="J430" i="2" s="1"/>
  <c r="I431" i="2"/>
  <c r="J431" i="2" s="1"/>
  <c r="I432" i="2"/>
  <c r="J432" i="2" s="1"/>
  <c r="I433" i="2"/>
  <c r="J433" i="2" s="1"/>
  <c r="I434" i="2"/>
  <c r="J434" i="2" s="1"/>
  <c r="I435" i="2"/>
  <c r="J435" i="2" s="1"/>
  <c r="I436" i="2"/>
  <c r="J436" i="2" s="1"/>
  <c r="I437" i="2"/>
  <c r="J437" i="2" s="1"/>
  <c r="I438" i="2"/>
  <c r="J438" i="2" s="1"/>
  <c r="I439" i="2"/>
  <c r="J439" i="2" s="1"/>
  <c r="I440" i="2"/>
  <c r="J440" i="2" s="1"/>
  <c r="I441" i="2"/>
  <c r="J441" i="2" s="1"/>
  <c r="I442" i="2"/>
  <c r="J442" i="2" s="1"/>
  <c r="I443" i="2"/>
  <c r="J443" i="2" s="1"/>
  <c r="I444" i="2"/>
  <c r="J444" i="2" s="1"/>
  <c r="I445" i="2"/>
  <c r="J445" i="2" s="1"/>
  <c r="I446" i="2"/>
  <c r="J446" i="2" s="1"/>
  <c r="I447" i="2"/>
  <c r="J447" i="2" s="1"/>
  <c r="I448" i="2"/>
  <c r="J448" i="2" s="1"/>
  <c r="I449" i="2"/>
  <c r="J449" i="2" s="1"/>
  <c r="I450" i="2"/>
  <c r="J450" i="2" s="1"/>
  <c r="I451" i="2"/>
  <c r="J451" i="2" s="1"/>
  <c r="I452" i="2"/>
  <c r="J452" i="2" s="1"/>
  <c r="I453" i="2"/>
  <c r="J453" i="2" s="1"/>
  <c r="I454" i="2"/>
  <c r="J454" i="2" s="1"/>
  <c r="I455" i="2"/>
  <c r="J455" i="2" s="1"/>
  <c r="I456" i="2"/>
  <c r="J456" i="2" s="1"/>
  <c r="I457" i="2"/>
  <c r="J457" i="2" s="1"/>
  <c r="I458" i="2"/>
  <c r="J458" i="2" s="1"/>
  <c r="I459" i="2"/>
  <c r="J459" i="2" s="1"/>
  <c r="I460" i="2"/>
  <c r="J460" i="2" s="1"/>
  <c r="I461" i="2"/>
  <c r="J461" i="2" s="1"/>
  <c r="I462" i="2"/>
  <c r="J462" i="2" s="1"/>
  <c r="I463" i="2"/>
  <c r="J463" i="2" s="1"/>
  <c r="I464" i="2"/>
  <c r="J464" i="2" s="1"/>
  <c r="I465" i="2"/>
  <c r="J465" i="2" s="1"/>
  <c r="I466" i="2"/>
  <c r="J466" i="2" s="1"/>
  <c r="I467" i="2"/>
  <c r="J467" i="2" s="1"/>
  <c r="I468" i="2"/>
  <c r="J468" i="2" s="1"/>
  <c r="I469" i="2"/>
  <c r="J469" i="2" s="1"/>
  <c r="I470" i="2"/>
  <c r="J470" i="2" s="1"/>
  <c r="I471" i="2"/>
  <c r="J471" i="2" s="1"/>
  <c r="I472" i="2"/>
  <c r="J472" i="2" s="1"/>
  <c r="I473" i="2"/>
  <c r="J473" i="2" s="1"/>
  <c r="I474" i="2"/>
  <c r="J474" i="2" s="1"/>
  <c r="I475" i="2"/>
  <c r="J475" i="2" s="1"/>
  <c r="I476" i="2"/>
  <c r="J476" i="2" s="1"/>
  <c r="I477" i="2"/>
  <c r="J477" i="2" s="1"/>
  <c r="I478" i="2"/>
  <c r="J478" i="2" s="1"/>
  <c r="I479" i="2"/>
  <c r="J479" i="2" s="1"/>
  <c r="I480" i="2"/>
  <c r="J480" i="2" s="1"/>
  <c r="I481" i="2"/>
  <c r="J481" i="2" s="1"/>
  <c r="I482" i="2"/>
  <c r="J482" i="2" s="1"/>
  <c r="I483" i="2"/>
  <c r="J483" i="2" s="1"/>
  <c r="I484" i="2"/>
  <c r="J484" i="2" s="1"/>
  <c r="I485" i="2"/>
  <c r="J485" i="2" s="1"/>
  <c r="I486" i="2"/>
  <c r="J486" i="2" s="1"/>
  <c r="I487" i="2"/>
  <c r="J487" i="2" s="1"/>
  <c r="I488" i="2"/>
  <c r="J488" i="2" s="1"/>
  <c r="I489" i="2"/>
  <c r="J489" i="2" s="1"/>
  <c r="I490" i="2"/>
  <c r="J490" i="2" s="1"/>
  <c r="I491" i="2"/>
  <c r="J491" i="2" s="1"/>
  <c r="I492" i="2"/>
  <c r="J492" i="2" s="1"/>
  <c r="I493" i="2"/>
  <c r="J493" i="2" s="1"/>
  <c r="I494" i="2"/>
  <c r="J494" i="2" s="1"/>
  <c r="I495" i="2"/>
  <c r="J495" i="2" s="1"/>
  <c r="I496" i="2"/>
  <c r="J496" i="2" s="1"/>
  <c r="I497" i="2"/>
  <c r="J497" i="2" s="1"/>
  <c r="I498" i="2"/>
  <c r="J498" i="2" s="1"/>
  <c r="I499" i="2"/>
  <c r="J499" i="2" s="1"/>
  <c r="I500" i="2"/>
  <c r="J500" i="2" s="1"/>
  <c r="I501" i="2"/>
  <c r="J501" i="2" s="1"/>
  <c r="I502" i="2"/>
  <c r="J502" i="2" s="1"/>
  <c r="I503" i="2"/>
  <c r="J503" i="2" s="1"/>
  <c r="I504" i="2"/>
  <c r="J504" i="2" s="1"/>
  <c r="I505" i="2"/>
  <c r="J505" i="2" s="1"/>
  <c r="I506" i="2"/>
  <c r="J506" i="2" s="1"/>
  <c r="I507" i="2"/>
  <c r="J507" i="2" s="1"/>
  <c r="I508" i="2"/>
  <c r="J508" i="2" s="1"/>
  <c r="I509" i="2"/>
  <c r="J509" i="2" s="1"/>
  <c r="I510" i="2"/>
  <c r="J510" i="2" s="1"/>
  <c r="I511" i="2"/>
  <c r="J511" i="2" s="1"/>
  <c r="I512" i="2"/>
  <c r="J512" i="2" s="1"/>
  <c r="I513" i="2"/>
  <c r="J513" i="2" s="1"/>
  <c r="I514" i="2"/>
  <c r="J514" i="2" s="1"/>
  <c r="I515" i="2"/>
  <c r="J515" i="2" s="1"/>
  <c r="I516" i="2"/>
  <c r="J516" i="2" s="1"/>
  <c r="I517" i="2"/>
  <c r="J517" i="2" s="1"/>
  <c r="I518" i="2"/>
  <c r="J518" i="2" s="1"/>
  <c r="I519" i="2"/>
  <c r="J519" i="2" s="1"/>
  <c r="I520" i="2"/>
  <c r="J520" i="2" s="1"/>
  <c r="I521" i="2"/>
  <c r="J521" i="2" s="1"/>
  <c r="I522" i="2"/>
  <c r="J522" i="2" s="1"/>
  <c r="I523" i="2"/>
  <c r="J523" i="2" s="1"/>
  <c r="I524" i="2"/>
  <c r="J524" i="2" s="1"/>
  <c r="I525" i="2"/>
  <c r="J525" i="2" s="1"/>
  <c r="I526" i="2"/>
  <c r="J526" i="2" s="1"/>
  <c r="I527" i="2"/>
  <c r="J527" i="2" s="1"/>
  <c r="I528" i="2"/>
  <c r="J528" i="2" s="1"/>
  <c r="I529" i="2"/>
  <c r="J529" i="2" s="1"/>
  <c r="I530" i="2"/>
  <c r="J530" i="2" s="1"/>
  <c r="I531" i="2"/>
  <c r="J531" i="2" s="1"/>
  <c r="I532" i="2"/>
  <c r="J532" i="2" s="1"/>
  <c r="I533" i="2"/>
  <c r="J533" i="2" s="1"/>
  <c r="I534" i="2"/>
  <c r="J534" i="2" s="1"/>
  <c r="I535" i="2"/>
  <c r="J535" i="2" s="1"/>
  <c r="I536" i="2"/>
  <c r="J536" i="2" s="1"/>
  <c r="I537" i="2"/>
  <c r="J537" i="2" s="1"/>
  <c r="I538" i="2"/>
  <c r="J538" i="2" s="1"/>
  <c r="I539" i="2"/>
  <c r="J539" i="2" s="1"/>
  <c r="I540" i="2"/>
  <c r="J540" i="2" s="1"/>
  <c r="I541" i="2"/>
  <c r="J541" i="2" s="1"/>
  <c r="I542" i="2"/>
  <c r="J542" i="2" s="1"/>
  <c r="I543" i="2"/>
  <c r="J543" i="2" s="1"/>
  <c r="I544" i="2"/>
  <c r="J544" i="2" s="1"/>
  <c r="I545" i="2"/>
  <c r="J545" i="2" s="1"/>
  <c r="I546" i="2"/>
  <c r="J546" i="2" s="1"/>
  <c r="I547" i="2"/>
  <c r="J547" i="2" s="1"/>
  <c r="I548" i="2"/>
  <c r="J548" i="2" s="1"/>
  <c r="I549" i="2"/>
  <c r="J549" i="2" s="1"/>
  <c r="I550" i="2"/>
  <c r="J550" i="2" s="1"/>
  <c r="I551" i="2"/>
  <c r="J551" i="2" s="1"/>
  <c r="I552" i="2"/>
  <c r="J552" i="2" s="1"/>
  <c r="I553" i="2"/>
  <c r="J553" i="2" s="1"/>
  <c r="I554" i="2"/>
  <c r="J554" i="2" s="1"/>
  <c r="I555" i="2"/>
  <c r="J555" i="2" s="1"/>
  <c r="I556" i="2"/>
  <c r="J556" i="2" s="1"/>
  <c r="I557" i="2"/>
  <c r="J557" i="2" s="1"/>
  <c r="I558" i="2"/>
  <c r="J558" i="2" s="1"/>
  <c r="I559" i="2"/>
  <c r="J559" i="2" s="1"/>
  <c r="I560" i="2"/>
  <c r="J560" i="2" s="1"/>
  <c r="I561" i="2"/>
  <c r="J561" i="2" s="1"/>
  <c r="I562" i="2"/>
  <c r="J562" i="2" s="1"/>
  <c r="I563" i="2"/>
  <c r="J563" i="2" s="1"/>
  <c r="I564" i="2"/>
  <c r="J564" i="2" s="1"/>
  <c r="I565" i="2"/>
  <c r="J565" i="2" s="1"/>
  <c r="I566" i="2"/>
  <c r="J566" i="2" s="1"/>
  <c r="I567" i="2"/>
  <c r="J567" i="2" s="1"/>
  <c r="I568" i="2"/>
  <c r="J568" i="2" s="1"/>
  <c r="I569" i="2"/>
  <c r="J569" i="2" s="1"/>
  <c r="I570" i="2"/>
  <c r="J570" i="2" s="1"/>
  <c r="I571" i="2"/>
  <c r="J571" i="2" s="1"/>
  <c r="I572" i="2"/>
  <c r="J572" i="2" s="1"/>
  <c r="I573" i="2"/>
  <c r="J573" i="2" s="1"/>
  <c r="I574" i="2"/>
  <c r="J574" i="2" s="1"/>
  <c r="I575" i="2"/>
  <c r="J575" i="2" s="1"/>
  <c r="I576" i="2"/>
  <c r="J576" i="2" s="1"/>
  <c r="I577" i="2"/>
  <c r="J577" i="2" s="1"/>
  <c r="I578" i="2"/>
  <c r="J578" i="2" s="1"/>
  <c r="I579" i="2"/>
  <c r="J579" i="2" s="1"/>
  <c r="I580" i="2"/>
  <c r="J580" i="2" s="1"/>
  <c r="I581" i="2"/>
  <c r="J581" i="2" s="1"/>
  <c r="I582" i="2"/>
  <c r="J582" i="2" s="1"/>
  <c r="I583" i="2"/>
  <c r="J583" i="2" s="1"/>
  <c r="I584" i="2"/>
  <c r="J584" i="2" s="1"/>
  <c r="I585" i="2"/>
  <c r="J585" i="2" s="1"/>
  <c r="I586" i="2"/>
  <c r="J586" i="2" s="1"/>
  <c r="I587" i="2"/>
  <c r="J587" i="2" s="1"/>
  <c r="I588" i="2"/>
  <c r="J588" i="2" s="1"/>
  <c r="I589" i="2"/>
  <c r="J589" i="2" s="1"/>
  <c r="I590" i="2"/>
  <c r="J590" i="2" s="1"/>
  <c r="I591" i="2"/>
  <c r="J591" i="2" s="1"/>
  <c r="I592" i="2"/>
  <c r="J592" i="2" s="1"/>
  <c r="I593" i="2"/>
  <c r="J593" i="2" s="1"/>
  <c r="I594" i="2"/>
  <c r="J594" i="2" s="1"/>
  <c r="I595" i="2"/>
  <c r="J595" i="2" s="1"/>
  <c r="I596" i="2"/>
  <c r="J596" i="2" s="1"/>
  <c r="I597" i="2"/>
  <c r="J597" i="2" s="1"/>
  <c r="I598" i="2"/>
  <c r="J598" i="2" s="1"/>
  <c r="I599" i="2"/>
  <c r="J599" i="2" s="1"/>
  <c r="I600" i="2"/>
  <c r="J600" i="2" s="1"/>
  <c r="I601" i="2"/>
  <c r="J601" i="2" s="1"/>
  <c r="I602" i="2"/>
  <c r="J602" i="2" s="1"/>
  <c r="I603" i="2"/>
  <c r="J603" i="2" s="1"/>
  <c r="I604" i="2"/>
  <c r="J604" i="2" s="1"/>
  <c r="I605" i="2"/>
  <c r="J605" i="2" s="1"/>
  <c r="I606" i="2"/>
  <c r="J606" i="2" s="1"/>
  <c r="I607" i="2"/>
  <c r="J607" i="2" s="1"/>
  <c r="I608" i="2"/>
  <c r="J608" i="2" s="1"/>
  <c r="I609" i="2"/>
  <c r="J609" i="2" s="1"/>
  <c r="I610" i="2"/>
  <c r="J610" i="2" s="1"/>
  <c r="I611" i="2"/>
  <c r="J611" i="2" s="1"/>
  <c r="I612" i="2"/>
  <c r="J612" i="2" s="1"/>
  <c r="I613" i="2"/>
  <c r="J613" i="2" s="1"/>
  <c r="I614" i="2"/>
  <c r="J614" i="2" s="1"/>
  <c r="I615" i="2"/>
  <c r="J615" i="2" s="1"/>
  <c r="I616" i="2"/>
  <c r="J616" i="2" s="1"/>
  <c r="I617" i="2"/>
  <c r="J617" i="2" s="1"/>
  <c r="I618" i="2"/>
  <c r="J618" i="2" s="1"/>
  <c r="I619" i="2"/>
  <c r="J619" i="2" s="1"/>
  <c r="I620" i="2"/>
  <c r="J620" i="2" s="1"/>
  <c r="I621" i="2"/>
  <c r="J621" i="2" s="1"/>
  <c r="I622" i="2"/>
  <c r="J622" i="2" s="1"/>
  <c r="I623" i="2"/>
  <c r="J623" i="2" s="1"/>
  <c r="I624" i="2"/>
  <c r="J624" i="2" s="1"/>
  <c r="I625" i="2"/>
  <c r="J625" i="2" s="1"/>
  <c r="I626" i="2"/>
  <c r="J626" i="2" s="1"/>
  <c r="I627" i="2"/>
  <c r="J627" i="2" s="1"/>
  <c r="I628" i="2"/>
  <c r="J628" i="2" s="1"/>
  <c r="I629" i="2"/>
  <c r="J629" i="2" s="1"/>
  <c r="I630" i="2"/>
  <c r="J630" i="2" s="1"/>
  <c r="I631" i="2"/>
  <c r="J631" i="2" s="1"/>
  <c r="I632" i="2"/>
  <c r="J632" i="2" s="1"/>
  <c r="I633" i="2"/>
  <c r="J633" i="2" s="1"/>
  <c r="I634" i="2"/>
  <c r="J634" i="2" s="1"/>
  <c r="I635" i="2"/>
  <c r="J635" i="2" s="1"/>
  <c r="I636" i="2"/>
  <c r="J636" i="2" s="1"/>
  <c r="I637" i="2"/>
  <c r="J637" i="2" s="1"/>
  <c r="I638" i="2"/>
  <c r="J638" i="2" s="1"/>
  <c r="I639" i="2"/>
  <c r="J639" i="2" s="1"/>
  <c r="I640" i="2"/>
  <c r="J640" i="2" s="1"/>
  <c r="I641" i="2"/>
  <c r="J641" i="2" s="1"/>
  <c r="I642" i="2"/>
  <c r="J642" i="2" s="1"/>
  <c r="I643" i="2"/>
  <c r="J643" i="2" s="1"/>
  <c r="I644" i="2"/>
  <c r="J644" i="2" s="1"/>
  <c r="I645" i="2"/>
  <c r="J645" i="2" s="1"/>
  <c r="I646" i="2"/>
  <c r="J646" i="2" s="1"/>
  <c r="I647" i="2"/>
  <c r="J647" i="2" s="1"/>
  <c r="I648" i="2"/>
  <c r="J648" i="2" s="1"/>
  <c r="I649" i="2"/>
  <c r="J649" i="2" s="1"/>
  <c r="I650" i="2"/>
  <c r="J650" i="2" s="1"/>
  <c r="I651" i="2"/>
  <c r="J651" i="2" s="1"/>
  <c r="I652" i="2"/>
  <c r="J652" i="2" s="1"/>
  <c r="I653" i="2"/>
  <c r="J653" i="2" s="1"/>
  <c r="I654" i="2"/>
  <c r="J654" i="2" s="1"/>
  <c r="I655" i="2"/>
  <c r="J655" i="2" s="1"/>
  <c r="I656" i="2"/>
  <c r="J656" i="2" s="1"/>
  <c r="I657" i="2"/>
  <c r="J657" i="2" s="1"/>
  <c r="I658" i="2"/>
  <c r="J658" i="2" s="1"/>
  <c r="I659" i="2"/>
  <c r="J659" i="2" s="1"/>
  <c r="I660" i="2"/>
  <c r="J660" i="2" s="1"/>
  <c r="I661" i="2"/>
  <c r="J661" i="2" s="1"/>
  <c r="I662" i="2"/>
  <c r="J662" i="2" s="1"/>
  <c r="I663" i="2"/>
  <c r="J663" i="2" s="1"/>
  <c r="I664" i="2"/>
  <c r="J664" i="2" s="1"/>
  <c r="I665" i="2"/>
  <c r="J665" i="2" s="1"/>
  <c r="I666" i="2"/>
  <c r="J666" i="2" s="1"/>
  <c r="I667" i="2"/>
  <c r="J667" i="2" s="1"/>
  <c r="I668" i="2"/>
  <c r="J668" i="2" s="1"/>
  <c r="I669" i="2"/>
  <c r="J669" i="2" s="1"/>
  <c r="I670" i="2"/>
  <c r="J670" i="2" s="1"/>
  <c r="I671" i="2"/>
  <c r="J671" i="2" s="1"/>
  <c r="I672" i="2"/>
  <c r="J672" i="2" s="1"/>
  <c r="I673" i="2"/>
  <c r="J673" i="2" s="1"/>
  <c r="I674" i="2"/>
  <c r="J674" i="2" s="1"/>
  <c r="I675" i="2"/>
  <c r="J675" i="2" s="1"/>
  <c r="I676" i="2"/>
  <c r="J676" i="2" s="1"/>
  <c r="I677" i="2"/>
  <c r="J677" i="2" s="1"/>
  <c r="I678" i="2"/>
  <c r="J678" i="2" s="1"/>
  <c r="I679" i="2"/>
  <c r="J679" i="2" s="1"/>
  <c r="I680" i="2"/>
  <c r="J680" i="2" s="1"/>
  <c r="I681" i="2"/>
  <c r="J681" i="2" s="1"/>
  <c r="I682" i="2"/>
  <c r="J682" i="2" s="1"/>
  <c r="I683" i="2"/>
  <c r="J683" i="2" s="1"/>
  <c r="I684" i="2"/>
  <c r="J684" i="2" s="1"/>
  <c r="I685" i="2"/>
  <c r="J685" i="2" s="1"/>
  <c r="I686" i="2"/>
  <c r="J686" i="2" s="1"/>
  <c r="I687" i="2"/>
  <c r="J687" i="2" s="1"/>
  <c r="I688" i="2"/>
  <c r="J688" i="2" s="1"/>
  <c r="I689" i="2"/>
  <c r="J689" i="2" s="1"/>
  <c r="I690" i="2"/>
  <c r="J690" i="2" s="1"/>
  <c r="I691" i="2"/>
  <c r="J691" i="2" s="1"/>
  <c r="I692" i="2"/>
  <c r="J692" i="2" s="1"/>
  <c r="I693" i="2"/>
  <c r="J693" i="2" s="1"/>
  <c r="I694" i="2"/>
  <c r="J694" i="2" s="1"/>
  <c r="I695" i="2"/>
  <c r="J695" i="2" s="1"/>
  <c r="I696" i="2"/>
  <c r="J696" i="2" s="1"/>
  <c r="I697" i="2"/>
  <c r="J697" i="2" s="1"/>
  <c r="I698" i="2"/>
  <c r="J698" i="2" s="1"/>
  <c r="I699" i="2"/>
  <c r="J699" i="2" s="1"/>
  <c r="I700" i="2"/>
  <c r="J700" i="2" s="1"/>
  <c r="I701" i="2"/>
  <c r="J701" i="2" s="1"/>
  <c r="I702" i="2"/>
  <c r="J702" i="2" s="1"/>
  <c r="I703" i="2"/>
  <c r="J703" i="2" s="1"/>
  <c r="I704" i="2"/>
  <c r="J704" i="2" s="1"/>
  <c r="I705" i="2"/>
  <c r="J705" i="2" s="1"/>
  <c r="I706" i="2"/>
  <c r="J706" i="2" s="1"/>
  <c r="I707" i="2"/>
  <c r="J707" i="2" s="1"/>
  <c r="I708" i="2"/>
  <c r="J708" i="2" s="1"/>
  <c r="I709" i="2"/>
  <c r="J709" i="2" s="1"/>
  <c r="I710" i="2"/>
  <c r="J710" i="2" s="1"/>
  <c r="I711" i="2"/>
  <c r="J711" i="2" s="1"/>
  <c r="I712" i="2"/>
  <c r="J712" i="2" s="1"/>
  <c r="I713" i="2"/>
  <c r="J713" i="2" s="1"/>
  <c r="I714" i="2"/>
  <c r="J714" i="2" s="1"/>
  <c r="I715" i="2"/>
  <c r="J715" i="2" s="1"/>
  <c r="I716" i="2"/>
  <c r="J716" i="2" s="1"/>
  <c r="I717" i="2"/>
  <c r="J717" i="2" s="1"/>
  <c r="I718" i="2"/>
  <c r="J718" i="2" s="1"/>
  <c r="I719" i="2"/>
  <c r="J719" i="2" s="1"/>
  <c r="I720" i="2"/>
  <c r="J720" i="2" s="1"/>
  <c r="I721" i="2"/>
  <c r="J721" i="2" s="1"/>
  <c r="I722" i="2"/>
  <c r="J722" i="2" s="1"/>
  <c r="I723" i="2"/>
  <c r="J723" i="2" s="1"/>
  <c r="I724" i="2"/>
  <c r="J724" i="2" s="1"/>
  <c r="I725" i="2"/>
  <c r="J725" i="2" s="1"/>
  <c r="I726" i="2"/>
  <c r="J726" i="2" s="1"/>
  <c r="I727" i="2"/>
  <c r="J727" i="2" s="1"/>
  <c r="I728" i="2"/>
  <c r="J728" i="2" s="1"/>
  <c r="I729" i="2"/>
  <c r="J729" i="2" s="1"/>
  <c r="I730" i="2"/>
  <c r="J730" i="2" s="1"/>
  <c r="I731" i="2"/>
  <c r="J731" i="2" s="1"/>
  <c r="I732" i="2"/>
  <c r="J732" i="2" s="1"/>
  <c r="I733" i="2"/>
  <c r="J733" i="2" s="1"/>
  <c r="I734" i="2"/>
  <c r="J734" i="2" s="1"/>
  <c r="I735" i="2"/>
  <c r="J735" i="2" s="1"/>
  <c r="I736" i="2"/>
  <c r="J736" i="2" s="1"/>
  <c r="I737" i="2"/>
  <c r="J737" i="2" s="1"/>
  <c r="I738" i="2"/>
  <c r="J738" i="2" s="1"/>
  <c r="I739" i="2"/>
  <c r="J739" i="2" s="1"/>
  <c r="I740" i="2"/>
  <c r="J740" i="2" s="1"/>
  <c r="I741" i="2"/>
  <c r="J741" i="2" s="1"/>
  <c r="I742" i="2"/>
  <c r="J742" i="2" s="1"/>
  <c r="I743" i="2"/>
  <c r="J743" i="2" s="1"/>
  <c r="I744" i="2"/>
  <c r="J744" i="2" s="1"/>
  <c r="I745" i="2"/>
  <c r="J745" i="2" s="1"/>
  <c r="I746" i="2"/>
  <c r="J746" i="2" s="1"/>
  <c r="I747" i="2"/>
  <c r="J747" i="2" s="1"/>
  <c r="I748" i="2"/>
  <c r="J748" i="2" s="1"/>
  <c r="I749" i="2"/>
  <c r="J749" i="2" s="1"/>
  <c r="I750" i="2"/>
  <c r="J750" i="2" s="1"/>
  <c r="I751" i="2"/>
  <c r="J751" i="2" s="1"/>
  <c r="I752" i="2"/>
  <c r="J752" i="2" s="1"/>
  <c r="I753" i="2"/>
  <c r="J753" i="2" s="1"/>
  <c r="I754" i="2"/>
  <c r="J754" i="2" s="1"/>
  <c r="I755" i="2"/>
  <c r="J755" i="2" s="1"/>
  <c r="I756" i="2"/>
  <c r="J756" i="2" s="1"/>
  <c r="I757" i="2"/>
  <c r="J757" i="2" s="1"/>
  <c r="I758" i="2"/>
  <c r="J758" i="2" s="1"/>
  <c r="I759" i="2"/>
  <c r="J759" i="2" s="1"/>
  <c r="I760" i="2"/>
  <c r="J760" i="2" s="1"/>
  <c r="I761" i="2"/>
  <c r="J761" i="2" s="1"/>
  <c r="I762" i="2"/>
  <c r="J762" i="2" s="1"/>
  <c r="I763" i="2"/>
  <c r="J763" i="2" s="1"/>
  <c r="I764" i="2"/>
  <c r="J764" i="2" s="1"/>
  <c r="I765" i="2"/>
  <c r="J765" i="2" s="1"/>
  <c r="I766" i="2"/>
  <c r="J766" i="2" s="1"/>
  <c r="I767" i="2"/>
  <c r="J767" i="2" s="1"/>
  <c r="I768" i="2"/>
  <c r="J768" i="2" s="1"/>
  <c r="I769" i="2"/>
  <c r="J769" i="2" s="1"/>
  <c r="I770" i="2"/>
  <c r="J770" i="2" s="1"/>
  <c r="I771" i="2"/>
  <c r="J771" i="2" s="1"/>
  <c r="I772" i="2"/>
  <c r="J772" i="2" s="1"/>
  <c r="I773" i="2"/>
  <c r="J773" i="2" s="1"/>
  <c r="I774" i="2"/>
  <c r="J774" i="2" s="1"/>
  <c r="I775" i="2"/>
  <c r="J775" i="2" s="1"/>
  <c r="I776" i="2"/>
  <c r="J776" i="2" s="1"/>
  <c r="I777" i="2"/>
  <c r="J777" i="2" s="1"/>
  <c r="I778" i="2"/>
  <c r="J778" i="2" s="1"/>
  <c r="I779" i="2"/>
  <c r="J779" i="2" s="1"/>
  <c r="I780" i="2"/>
  <c r="J780" i="2" s="1"/>
  <c r="I781" i="2"/>
  <c r="J781" i="2" s="1"/>
  <c r="I782" i="2"/>
  <c r="J782" i="2" s="1"/>
  <c r="I783" i="2"/>
  <c r="J783" i="2" s="1"/>
  <c r="I784" i="2"/>
  <c r="J784" i="2" s="1"/>
  <c r="I785" i="2"/>
  <c r="J785" i="2" s="1"/>
  <c r="I786" i="2"/>
  <c r="J786" i="2" s="1"/>
  <c r="I787" i="2"/>
  <c r="J787" i="2" s="1"/>
  <c r="I788" i="2"/>
  <c r="J788" i="2" s="1"/>
  <c r="I789" i="2"/>
  <c r="J789" i="2" s="1"/>
  <c r="I790" i="2"/>
  <c r="J790" i="2" s="1"/>
  <c r="I791" i="2"/>
  <c r="J791" i="2" s="1"/>
  <c r="I792" i="2"/>
  <c r="J792" i="2" s="1"/>
  <c r="I793" i="2"/>
  <c r="J793" i="2" s="1"/>
  <c r="I794" i="2"/>
  <c r="J794" i="2" s="1"/>
  <c r="I795" i="2"/>
  <c r="J795" i="2" s="1"/>
  <c r="I796" i="2"/>
  <c r="J796" i="2" s="1"/>
  <c r="I797" i="2"/>
  <c r="J797" i="2" s="1"/>
  <c r="I798" i="2"/>
  <c r="J798" i="2" s="1"/>
  <c r="I799" i="2"/>
  <c r="J799" i="2" s="1"/>
  <c r="I800" i="2"/>
  <c r="J800" i="2" s="1"/>
  <c r="I801" i="2"/>
  <c r="J801" i="2" s="1"/>
  <c r="I802" i="2"/>
  <c r="J802" i="2" s="1"/>
  <c r="I803" i="2"/>
  <c r="J803" i="2" s="1"/>
  <c r="I804" i="2"/>
  <c r="J804" i="2" s="1"/>
  <c r="I805" i="2"/>
  <c r="J805" i="2" s="1"/>
  <c r="I806" i="2"/>
  <c r="J806" i="2" s="1"/>
  <c r="I807" i="2"/>
  <c r="J807" i="2" s="1"/>
  <c r="I808" i="2"/>
  <c r="J808" i="2" s="1"/>
  <c r="I809" i="2"/>
  <c r="J809" i="2" s="1"/>
  <c r="I810" i="2"/>
  <c r="J810" i="2" s="1"/>
  <c r="I811" i="2"/>
  <c r="J811" i="2" s="1"/>
  <c r="I812" i="2"/>
  <c r="J812" i="2" s="1"/>
  <c r="I813" i="2"/>
  <c r="J813" i="2" s="1"/>
  <c r="I814" i="2"/>
  <c r="J814" i="2" s="1"/>
  <c r="I815" i="2"/>
  <c r="J815" i="2" s="1"/>
  <c r="I816" i="2"/>
  <c r="J816" i="2" s="1"/>
  <c r="I817" i="2"/>
  <c r="J817" i="2" s="1"/>
  <c r="I818" i="2"/>
  <c r="J818" i="2" s="1"/>
  <c r="I819" i="2"/>
  <c r="J819" i="2" s="1"/>
  <c r="I820" i="2"/>
  <c r="J820" i="2" s="1"/>
  <c r="I821" i="2"/>
  <c r="J821" i="2" s="1"/>
  <c r="I822" i="2"/>
  <c r="J822" i="2" s="1"/>
  <c r="I823" i="2"/>
  <c r="J823" i="2" s="1"/>
  <c r="I824" i="2"/>
  <c r="J824" i="2" s="1"/>
  <c r="I825" i="2"/>
  <c r="J825" i="2" s="1"/>
  <c r="I826" i="2"/>
  <c r="J826" i="2" s="1"/>
  <c r="I827" i="2"/>
  <c r="J827" i="2" s="1"/>
  <c r="I828" i="2"/>
  <c r="J828" i="2" s="1"/>
  <c r="I829" i="2"/>
  <c r="J829" i="2" s="1"/>
  <c r="I830" i="2"/>
  <c r="J830" i="2" s="1"/>
  <c r="I831" i="2"/>
  <c r="J831" i="2" s="1"/>
  <c r="I832" i="2"/>
  <c r="J832" i="2" s="1"/>
  <c r="I833" i="2"/>
  <c r="J833" i="2" s="1"/>
  <c r="I834" i="2"/>
  <c r="J834" i="2" s="1"/>
  <c r="I835" i="2"/>
  <c r="J835" i="2" s="1"/>
  <c r="I836" i="2"/>
  <c r="J836" i="2" s="1"/>
  <c r="I837" i="2"/>
  <c r="J837" i="2" s="1"/>
  <c r="I838" i="2"/>
  <c r="J838" i="2" s="1"/>
  <c r="I839" i="2"/>
  <c r="J839" i="2" s="1"/>
  <c r="I840" i="2"/>
  <c r="J840" i="2" s="1"/>
  <c r="I841" i="2"/>
  <c r="J841" i="2" s="1"/>
  <c r="I842" i="2"/>
  <c r="J842" i="2" s="1"/>
  <c r="I843" i="2"/>
  <c r="J843" i="2" s="1"/>
  <c r="I844" i="2"/>
  <c r="J844" i="2" s="1"/>
  <c r="I845" i="2"/>
  <c r="J845" i="2" s="1"/>
  <c r="I846" i="2"/>
  <c r="J846" i="2" s="1"/>
  <c r="I847" i="2"/>
  <c r="J847" i="2" s="1"/>
  <c r="I848" i="2"/>
  <c r="J848" i="2" s="1"/>
  <c r="I849" i="2"/>
  <c r="J849" i="2" s="1"/>
  <c r="I850" i="2"/>
  <c r="J850" i="2" s="1"/>
  <c r="I851" i="2"/>
  <c r="J851" i="2" s="1"/>
  <c r="I852" i="2"/>
  <c r="J852" i="2" s="1"/>
  <c r="I853" i="2"/>
  <c r="J853" i="2" s="1"/>
  <c r="I854" i="2"/>
  <c r="J854" i="2" s="1"/>
  <c r="I855" i="2"/>
  <c r="J855" i="2" s="1"/>
  <c r="I856" i="2"/>
  <c r="J856" i="2" s="1"/>
  <c r="I857" i="2"/>
  <c r="J857" i="2" s="1"/>
  <c r="I858" i="2"/>
  <c r="J858" i="2" s="1"/>
  <c r="I859" i="2"/>
  <c r="J859" i="2" s="1"/>
  <c r="I860" i="2"/>
  <c r="J860" i="2" s="1"/>
  <c r="I861" i="2"/>
  <c r="J861" i="2" s="1"/>
  <c r="I862" i="2"/>
  <c r="J862" i="2" s="1"/>
  <c r="I863" i="2"/>
  <c r="J863" i="2" s="1"/>
  <c r="I864" i="2"/>
  <c r="J864" i="2" s="1"/>
  <c r="I865" i="2"/>
  <c r="J865" i="2" s="1"/>
  <c r="I866" i="2"/>
  <c r="J866" i="2" s="1"/>
  <c r="I867" i="2"/>
  <c r="J867" i="2" s="1"/>
  <c r="I868" i="2"/>
  <c r="J868" i="2" s="1"/>
  <c r="I869" i="2"/>
  <c r="J869" i="2" s="1"/>
  <c r="I870" i="2"/>
  <c r="J870" i="2" s="1"/>
  <c r="I871" i="2"/>
  <c r="J871" i="2" s="1"/>
  <c r="I872" i="2"/>
  <c r="J872" i="2" s="1"/>
  <c r="I873" i="2"/>
  <c r="J873" i="2" s="1"/>
  <c r="I874" i="2"/>
  <c r="J874" i="2" s="1"/>
  <c r="I875" i="2"/>
  <c r="J875" i="2" s="1"/>
  <c r="I876" i="2"/>
  <c r="J876" i="2" s="1"/>
  <c r="I877" i="2"/>
  <c r="J877" i="2" s="1"/>
  <c r="I878" i="2"/>
  <c r="J878" i="2" s="1"/>
  <c r="I879" i="2"/>
  <c r="J879" i="2" s="1"/>
  <c r="I880" i="2"/>
  <c r="J880" i="2" s="1"/>
  <c r="I881" i="2"/>
  <c r="J881" i="2" s="1"/>
  <c r="I882" i="2"/>
  <c r="J882" i="2" s="1"/>
  <c r="I883" i="2"/>
  <c r="J883" i="2" s="1"/>
  <c r="I884" i="2"/>
  <c r="J884" i="2" s="1"/>
  <c r="I885" i="2"/>
  <c r="J885" i="2" s="1"/>
  <c r="I886" i="2"/>
  <c r="J886" i="2" s="1"/>
  <c r="I887" i="2"/>
  <c r="J887" i="2" s="1"/>
  <c r="I888" i="2"/>
  <c r="J888" i="2" s="1"/>
  <c r="I889" i="2"/>
  <c r="J889" i="2" s="1"/>
  <c r="I890" i="2"/>
  <c r="J890" i="2" s="1"/>
  <c r="I891" i="2"/>
  <c r="J891" i="2" s="1"/>
  <c r="I892" i="2"/>
  <c r="J892" i="2" s="1"/>
  <c r="I893" i="2"/>
  <c r="J893" i="2" s="1"/>
  <c r="I894" i="2"/>
  <c r="J894" i="2" s="1"/>
  <c r="I895" i="2"/>
  <c r="J895" i="2" s="1"/>
  <c r="I896" i="2"/>
  <c r="J896" i="2" s="1"/>
  <c r="I897" i="2"/>
  <c r="J897" i="2" s="1"/>
  <c r="I898" i="2"/>
  <c r="J898" i="2" s="1"/>
  <c r="I899" i="2"/>
  <c r="J899" i="2" s="1"/>
  <c r="I900" i="2"/>
  <c r="J900" i="2" s="1"/>
  <c r="I901" i="2"/>
  <c r="J901" i="2" s="1"/>
  <c r="I902" i="2"/>
  <c r="J902" i="2" s="1"/>
  <c r="I903" i="2"/>
  <c r="J903" i="2" s="1"/>
  <c r="I904" i="2"/>
  <c r="J904" i="2" s="1"/>
  <c r="I905" i="2"/>
  <c r="J905" i="2" s="1"/>
  <c r="I906" i="2"/>
  <c r="J906" i="2" s="1"/>
  <c r="I907" i="2"/>
  <c r="J907" i="2" s="1"/>
  <c r="I908" i="2"/>
  <c r="J908" i="2" s="1"/>
  <c r="I909" i="2"/>
  <c r="J909" i="2" s="1"/>
  <c r="I910" i="2"/>
  <c r="J910" i="2" s="1"/>
  <c r="I911" i="2"/>
  <c r="J911" i="2" s="1"/>
  <c r="I912" i="2"/>
  <c r="J912" i="2" s="1"/>
  <c r="I913" i="2"/>
  <c r="J913" i="2" s="1"/>
  <c r="I914" i="2"/>
  <c r="J914" i="2" s="1"/>
  <c r="I915" i="2"/>
  <c r="J915" i="2" s="1"/>
  <c r="I916" i="2"/>
  <c r="J916" i="2" s="1"/>
  <c r="I917" i="2"/>
  <c r="J917" i="2" s="1"/>
  <c r="I918" i="2"/>
  <c r="J918" i="2" s="1"/>
  <c r="I919" i="2"/>
  <c r="J919" i="2" s="1"/>
  <c r="I920" i="2"/>
  <c r="J920" i="2" s="1"/>
  <c r="I921" i="2"/>
  <c r="J921" i="2" s="1"/>
  <c r="I922" i="2"/>
  <c r="J922" i="2" s="1"/>
  <c r="I923" i="2"/>
  <c r="J923" i="2" s="1"/>
  <c r="I924" i="2"/>
  <c r="J924" i="2" s="1"/>
  <c r="I925" i="2"/>
  <c r="J925" i="2" s="1"/>
  <c r="I926" i="2"/>
  <c r="J926" i="2" s="1"/>
  <c r="I927" i="2"/>
  <c r="J927" i="2" s="1"/>
  <c r="I928" i="2"/>
  <c r="J928" i="2" s="1"/>
  <c r="I929" i="2"/>
  <c r="J929" i="2" s="1"/>
  <c r="I930" i="2"/>
  <c r="J930" i="2" s="1"/>
  <c r="I931" i="2"/>
  <c r="J931" i="2" s="1"/>
  <c r="I932" i="2"/>
  <c r="J932" i="2" s="1"/>
  <c r="I933" i="2"/>
  <c r="J933" i="2" s="1"/>
  <c r="I934" i="2"/>
  <c r="J934" i="2" s="1"/>
  <c r="I935" i="2"/>
  <c r="J935" i="2" s="1"/>
  <c r="I936" i="2"/>
  <c r="J936" i="2" s="1"/>
  <c r="I937" i="2"/>
  <c r="J937" i="2" s="1"/>
  <c r="I938" i="2"/>
  <c r="J938" i="2" s="1"/>
  <c r="I939" i="2"/>
  <c r="J939" i="2" s="1"/>
  <c r="I940" i="2"/>
  <c r="J940" i="2" s="1"/>
  <c r="I941" i="2"/>
  <c r="J941" i="2" s="1"/>
  <c r="I942" i="2"/>
  <c r="J942" i="2" s="1"/>
  <c r="I943" i="2"/>
  <c r="J943" i="2" s="1"/>
  <c r="I944" i="2"/>
  <c r="J944" i="2" s="1"/>
  <c r="I945" i="2"/>
  <c r="J945" i="2" s="1"/>
  <c r="I946" i="2"/>
  <c r="J946" i="2" s="1"/>
  <c r="I947" i="2"/>
  <c r="J947" i="2" s="1"/>
  <c r="I948" i="2"/>
  <c r="J948" i="2" s="1"/>
  <c r="I949" i="2"/>
  <c r="J949" i="2" s="1"/>
  <c r="I950" i="2"/>
  <c r="J950" i="2" s="1"/>
  <c r="I951" i="2"/>
  <c r="J951" i="2" s="1"/>
  <c r="I952" i="2"/>
  <c r="J952" i="2" s="1"/>
  <c r="I953" i="2"/>
  <c r="J953" i="2" s="1"/>
  <c r="I954" i="2"/>
  <c r="J954" i="2" s="1"/>
  <c r="I955" i="2"/>
  <c r="J955" i="2" s="1"/>
  <c r="I956" i="2"/>
  <c r="J956" i="2" s="1"/>
  <c r="I957" i="2"/>
  <c r="J957" i="2" s="1"/>
  <c r="I958" i="2"/>
  <c r="J958" i="2" s="1"/>
  <c r="I959" i="2"/>
  <c r="J959" i="2" s="1"/>
  <c r="I960" i="2"/>
  <c r="J960" i="2" s="1"/>
  <c r="I961" i="2"/>
  <c r="J961" i="2" s="1"/>
  <c r="I962" i="2"/>
  <c r="J962" i="2" s="1"/>
  <c r="I963" i="2"/>
  <c r="J963" i="2" s="1"/>
  <c r="I964" i="2"/>
  <c r="J964" i="2" s="1"/>
  <c r="I965" i="2"/>
  <c r="J965" i="2" s="1"/>
  <c r="I966" i="2"/>
  <c r="J966" i="2" s="1"/>
  <c r="I967" i="2"/>
  <c r="J967" i="2" s="1"/>
  <c r="I968" i="2"/>
  <c r="J968" i="2" s="1"/>
  <c r="I969" i="2"/>
  <c r="J969" i="2" s="1"/>
  <c r="I970" i="2"/>
  <c r="J970" i="2" s="1"/>
  <c r="I971" i="2"/>
  <c r="J971" i="2" s="1"/>
  <c r="I972" i="2"/>
  <c r="J972" i="2" s="1"/>
  <c r="I973" i="2"/>
  <c r="J973" i="2" s="1"/>
  <c r="I974" i="2"/>
  <c r="J974" i="2" s="1"/>
  <c r="I975" i="2"/>
  <c r="J975" i="2" s="1"/>
  <c r="I976" i="2"/>
  <c r="J976" i="2" s="1"/>
  <c r="I977" i="2"/>
  <c r="J977" i="2" s="1"/>
  <c r="I978" i="2"/>
  <c r="J978" i="2" s="1"/>
  <c r="I979" i="2"/>
  <c r="J979" i="2" s="1"/>
  <c r="I980" i="2"/>
  <c r="J980" i="2" s="1"/>
  <c r="I981" i="2"/>
  <c r="J981" i="2" s="1"/>
  <c r="I982" i="2"/>
  <c r="J982" i="2" s="1"/>
  <c r="I983" i="2"/>
  <c r="J983" i="2" s="1"/>
  <c r="I984" i="2"/>
  <c r="J984" i="2" s="1"/>
  <c r="I985" i="2"/>
  <c r="J985" i="2" s="1"/>
  <c r="I986" i="2"/>
  <c r="J986" i="2" s="1"/>
  <c r="I987" i="2"/>
  <c r="J987" i="2" s="1"/>
  <c r="I988" i="2"/>
  <c r="J988" i="2" s="1"/>
  <c r="I989" i="2"/>
  <c r="J989" i="2" s="1"/>
  <c r="I990" i="2"/>
  <c r="J990" i="2" s="1"/>
  <c r="I991" i="2"/>
  <c r="J991" i="2" s="1"/>
  <c r="I992" i="2"/>
  <c r="J992" i="2" s="1"/>
  <c r="I993" i="2"/>
  <c r="J993" i="2" s="1"/>
  <c r="I994" i="2"/>
  <c r="J994" i="2" s="1"/>
  <c r="I995" i="2"/>
  <c r="J995" i="2" s="1"/>
  <c r="I996" i="2"/>
  <c r="J996" i="2" s="1"/>
  <c r="I997" i="2"/>
  <c r="J997" i="2" s="1"/>
  <c r="I998" i="2"/>
  <c r="J998" i="2" s="1"/>
  <c r="I999" i="2"/>
  <c r="J999" i="2" s="1"/>
  <c r="I1000" i="2"/>
  <c r="J1000" i="2" s="1"/>
  <c r="I1001" i="2"/>
  <c r="J1001" i="2" s="1"/>
  <c r="I1002" i="2"/>
  <c r="J1002" i="2" s="1"/>
  <c r="I1003" i="2"/>
  <c r="J1003" i="2" s="1"/>
  <c r="I1004" i="2"/>
  <c r="J1004" i="2" s="1"/>
  <c r="I1005" i="2"/>
  <c r="J1005" i="2" s="1"/>
  <c r="I1006" i="2"/>
  <c r="J1006" i="2" s="1"/>
  <c r="I1007" i="2"/>
  <c r="J1007" i="2" s="1"/>
  <c r="I1008" i="2"/>
  <c r="J1008" i="2" s="1"/>
  <c r="I1009" i="2"/>
  <c r="J1009" i="2" s="1"/>
  <c r="I1010" i="2"/>
  <c r="J1010" i="2" s="1"/>
  <c r="I1011" i="2"/>
  <c r="J1011" i="2" s="1"/>
  <c r="I1012" i="2"/>
  <c r="J1012" i="2" s="1"/>
  <c r="I1013" i="2"/>
  <c r="J1013" i="2" s="1"/>
  <c r="I1014" i="2"/>
  <c r="J1014" i="2" s="1"/>
  <c r="I1015" i="2"/>
  <c r="J1015" i="2" s="1"/>
  <c r="I1016" i="2"/>
  <c r="J1016" i="2" s="1"/>
  <c r="I1017" i="2"/>
  <c r="J1017" i="2" s="1"/>
  <c r="I1018" i="2"/>
  <c r="J1018" i="2" s="1"/>
  <c r="I1019" i="2"/>
  <c r="J1019" i="2" s="1"/>
  <c r="I1020" i="2"/>
  <c r="J1020" i="2" s="1"/>
  <c r="I1021" i="2"/>
  <c r="J1021" i="2" s="1"/>
  <c r="I1022" i="2"/>
  <c r="J1022" i="2" s="1"/>
  <c r="I1023" i="2"/>
  <c r="J1023" i="2" s="1"/>
  <c r="I1024" i="2"/>
  <c r="J1024" i="2" s="1"/>
  <c r="I1025" i="2"/>
  <c r="J1025" i="2" s="1"/>
  <c r="I1026" i="2"/>
  <c r="J1026" i="2" s="1"/>
  <c r="I1027" i="2"/>
  <c r="J1027" i="2" s="1"/>
  <c r="I1028" i="2"/>
  <c r="J1028" i="2" s="1"/>
  <c r="I1029" i="2"/>
  <c r="J1029" i="2" s="1"/>
  <c r="I1030" i="2"/>
  <c r="J1030" i="2" s="1"/>
  <c r="I1031" i="2"/>
  <c r="J1031" i="2" s="1"/>
  <c r="I1032" i="2"/>
  <c r="J1032" i="2" s="1"/>
  <c r="I1033" i="2"/>
  <c r="J1033" i="2" s="1"/>
  <c r="I1034" i="2"/>
  <c r="J1034" i="2" s="1"/>
  <c r="I1035" i="2"/>
  <c r="J1035" i="2" s="1"/>
  <c r="I1036" i="2"/>
  <c r="J1036" i="2" s="1"/>
  <c r="I1037" i="2"/>
  <c r="J1037" i="2" s="1"/>
  <c r="I1038" i="2"/>
  <c r="J1038" i="2" s="1"/>
  <c r="I1039" i="2"/>
  <c r="J1039" i="2" s="1"/>
  <c r="I1040" i="2"/>
  <c r="J1040" i="2" s="1"/>
  <c r="I1041" i="2"/>
  <c r="J1041" i="2" s="1"/>
  <c r="I1042" i="2"/>
  <c r="J1042" i="2" s="1"/>
  <c r="I1043" i="2"/>
  <c r="J1043" i="2" s="1"/>
  <c r="I1044" i="2"/>
  <c r="J1044" i="2" s="1"/>
  <c r="I1045" i="2"/>
  <c r="J1045" i="2" s="1"/>
  <c r="I1046" i="2"/>
  <c r="J1046" i="2" s="1"/>
  <c r="I1047" i="2"/>
  <c r="J1047" i="2" s="1"/>
  <c r="I1048" i="2"/>
  <c r="J1048" i="2" s="1"/>
  <c r="I1049" i="2"/>
  <c r="J1049" i="2" s="1"/>
  <c r="I1050" i="2"/>
  <c r="J1050" i="2" s="1"/>
  <c r="I1051" i="2"/>
  <c r="J1051" i="2" s="1"/>
  <c r="I1052" i="2"/>
  <c r="J1052" i="2" s="1"/>
  <c r="I1053" i="2"/>
  <c r="J1053" i="2" s="1"/>
  <c r="I1054" i="2"/>
  <c r="J1054" i="2" s="1"/>
  <c r="I1055" i="2"/>
  <c r="J1055" i="2" s="1"/>
  <c r="I1056" i="2"/>
  <c r="J1056" i="2" s="1"/>
  <c r="I1057" i="2"/>
  <c r="J1057" i="2" s="1"/>
  <c r="I1058" i="2"/>
  <c r="J1058" i="2" s="1"/>
  <c r="I1059" i="2"/>
  <c r="J1059" i="2" s="1"/>
  <c r="I1060" i="2"/>
  <c r="J1060" i="2" s="1"/>
  <c r="I1061" i="2"/>
  <c r="J1061" i="2" s="1"/>
  <c r="I1062" i="2"/>
  <c r="J1062" i="2" s="1"/>
  <c r="I1063" i="2"/>
  <c r="J1063" i="2" s="1"/>
  <c r="I1064" i="2"/>
  <c r="J1064" i="2" s="1"/>
  <c r="I1065" i="2"/>
  <c r="J1065" i="2" s="1"/>
  <c r="I1066" i="2"/>
  <c r="J1066" i="2" s="1"/>
  <c r="I1067" i="2"/>
  <c r="J1067" i="2" s="1"/>
  <c r="I1068" i="2"/>
  <c r="J1068" i="2" s="1"/>
  <c r="I1069" i="2"/>
  <c r="J1069" i="2" s="1"/>
  <c r="I1070" i="2"/>
  <c r="J1070" i="2" s="1"/>
  <c r="I1071" i="2"/>
  <c r="J1071" i="2" s="1"/>
  <c r="I1072" i="2"/>
  <c r="J1072" i="2" s="1"/>
  <c r="I1073" i="2"/>
  <c r="J1073" i="2" s="1"/>
  <c r="I1074" i="2"/>
  <c r="J1074" i="2" s="1"/>
  <c r="I1075" i="2"/>
  <c r="J1075" i="2" s="1"/>
  <c r="I1076" i="2"/>
  <c r="J1076" i="2" s="1"/>
  <c r="I1077" i="2"/>
  <c r="J1077" i="2" s="1"/>
  <c r="I1078" i="2"/>
  <c r="J1078" i="2" s="1"/>
  <c r="I1079" i="2"/>
  <c r="J1079" i="2" s="1"/>
  <c r="I1080" i="2"/>
  <c r="J1080" i="2" s="1"/>
  <c r="I1081" i="2"/>
  <c r="J1081" i="2" s="1"/>
  <c r="I1082" i="2"/>
  <c r="J1082" i="2" s="1"/>
  <c r="I1083" i="2"/>
  <c r="J1083" i="2" s="1"/>
  <c r="I1084" i="2"/>
  <c r="J1084" i="2" s="1"/>
  <c r="I1085" i="2"/>
  <c r="J1085" i="2" s="1"/>
  <c r="I1086" i="2"/>
  <c r="J1086" i="2" s="1"/>
  <c r="I1087" i="2"/>
  <c r="J1087" i="2" s="1"/>
  <c r="I1088" i="2"/>
  <c r="J1088" i="2" s="1"/>
  <c r="I1089" i="2"/>
  <c r="J1089" i="2" s="1"/>
  <c r="I1090" i="2"/>
  <c r="J1090" i="2" s="1"/>
  <c r="I1091" i="2"/>
  <c r="J1091" i="2" s="1"/>
  <c r="I1092" i="2"/>
  <c r="J1092" i="2" s="1"/>
  <c r="I1093" i="2"/>
  <c r="J1093" i="2" s="1"/>
  <c r="I1094" i="2"/>
  <c r="J1094" i="2" s="1"/>
  <c r="I1095" i="2"/>
  <c r="J1095" i="2" s="1"/>
  <c r="I1096" i="2"/>
  <c r="J1096" i="2" s="1"/>
  <c r="I1097" i="2"/>
  <c r="J1097" i="2" s="1"/>
  <c r="I1098" i="2"/>
  <c r="J1098" i="2" s="1"/>
  <c r="I1099" i="2"/>
  <c r="J1099" i="2" s="1"/>
  <c r="I1100" i="2"/>
  <c r="J1100" i="2" s="1"/>
  <c r="I1101" i="2"/>
  <c r="J1101" i="2" s="1"/>
  <c r="I1102" i="2"/>
  <c r="J1102" i="2" s="1"/>
  <c r="I1103" i="2"/>
  <c r="J1103" i="2" s="1"/>
  <c r="I1104" i="2"/>
  <c r="J1104" i="2" s="1"/>
  <c r="I1105" i="2"/>
  <c r="J1105" i="2" s="1"/>
  <c r="I1106" i="2"/>
  <c r="J1106" i="2" s="1"/>
  <c r="I1107" i="2"/>
  <c r="J1107" i="2" s="1"/>
  <c r="I1108" i="2"/>
  <c r="J1108" i="2" s="1"/>
  <c r="I1109" i="2"/>
  <c r="J1109" i="2" s="1"/>
  <c r="I1110" i="2"/>
  <c r="J1110" i="2" s="1"/>
  <c r="I1111" i="2"/>
  <c r="J1111" i="2" s="1"/>
  <c r="I1112" i="2"/>
  <c r="J1112" i="2" s="1"/>
  <c r="I1113" i="2"/>
  <c r="J1113" i="2" s="1"/>
  <c r="I1114" i="2"/>
  <c r="J1114" i="2" s="1"/>
  <c r="I1115" i="2"/>
  <c r="J1115" i="2" s="1"/>
  <c r="I1116" i="2"/>
  <c r="J1116" i="2" s="1"/>
  <c r="I1117" i="2"/>
  <c r="J1117" i="2" s="1"/>
  <c r="I1118" i="2"/>
  <c r="J1118" i="2" s="1"/>
  <c r="I1119" i="2"/>
  <c r="J1119" i="2" s="1"/>
  <c r="I1120" i="2"/>
  <c r="J1120" i="2" s="1"/>
  <c r="I1121" i="2"/>
  <c r="J1121" i="2" s="1"/>
  <c r="I1122" i="2"/>
  <c r="J1122" i="2" s="1"/>
  <c r="I1123" i="2"/>
  <c r="J1123" i="2" s="1"/>
  <c r="I1124" i="2"/>
  <c r="J1124" i="2" s="1"/>
  <c r="I1125" i="2"/>
  <c r="J1125" i="2" s="1"/>
  <c r="I1126" i="2"/>
  <c r="J1126" i="2" s="1"/>
  <c r="I1127" i="2"/>
  <c r="J1127" i="2" s="1"/>
  <c r="I1128" i="2"/>
  <c r="J1128" i="2" s="1"/>
  <c r="I1129" i="2"/>
  <c r="J1129" i="2" s="1"/>
  <c r="I1130" i="2"/>
  <c r="J1130" i="2" s="1"/>
  <c r="I1131" i="2"/>
  <c r="J1131" i="2" s="1"/>
  <c r="I1132" i="2"/>
  <c r="J1132" i="2" s="1"/>
  <c r="I1133" i="2"/>
  <c r="J1133" i="2" s="1"/>
  <c r="I1134" i="2"/>
  <c r="J1134" i="2" s="1"/>
  <c r="I1135" i="2"/>
  <c r="J1135" i="2" s="1"/>
  <c r="I1136" i="2"/>
  <c r="J1136" i="2" s="1"/>
  <c r="I1137" i="2"/>
  <c r="J1137" i="2" s="1"/>
  <c r="I1138" i="2"/>
  <c r="J1138" i="2" s="1"/>
  <c r="I1139" i="2"/>
  <c r="J1139" i="2" s="1"/>
  <c r="I1140" i="2"/>
  <c r="J1140" i="2" s="1"/>
  <c r="I1141" i="2"/>
  <c r="J1141" i="2" s="1"/>
  <c r="I1142" i="2"/>
  <c r="J1142" i="2" s="1"/>
  <c r="I1143" i="2"/>
  <c r="J1143" i="2" s="1"/>
  <c r="I1144" i="2"/>
  <c r="J1144" i="2" s="1"/>
  <c r="I1145" i="2"/>
  <c r="J1145" i="2" s="1"/>
  <c r="I1146" i="2"/>
  <c r="J1146" i="2" s="1"/>
  <c r="I1147" i="2"/>
  <c r="J1147" i="2" s="1"/>
  <c r="I1148" i="2"/>
  <c r="J1148" i="2" s="1"/>
  <c r="I1149" i="2"/>
  <c r="J1149" i="2" s="1"/>
  <c r="I1150" i="2"/>
  <c r="J1150" i="2" s="1"/>
  <c r="I1151" i="2"/>
  <c r="J1151" i="2" s="1"/>
  <c r="I1152" i="2"/>
  <c r="J1152" i="2" s="1"/>
  <c r="I1153" i="2"/>
  <c r="J1153" i="2" s="1"/>
  <c r="I1154" i="2"/>
  <c r="J1154" i="2" s="1"/>
  <c r="I1155" i="2"/>
  <c r="J1155" i="2" s="1"/>
  <c r="I1156" i="2"/>
  <c r="J1156" i="2" s="1"/>
  <c r="I1157" i="2"/>
  <c r="J1157" i="2" s="1"/>
  <c r="I1158" i="2"/>
  <c r="J1158" i="2" s="1"/>
  <c r="I1159" i="2"/>
  <c r="J1159" i="2" s="1"/>
  <c r="I1160" i="2"/>
  <c r="J1160" i="2" s="1"/>
  <c r="I1161" i="2"/>
  <c r="J1161" i="2" s="1"/>
  <c r="I1162" i="2"/>
  <c r="J1162" i="2" s="1"/>
  <c r="I1163" i="2"/>
  <c r="J1163" i="2" s="1"/>
  <c r="I1164" i="2"/>
  <c r="J1164" i="2" s="1"/>
  <c r="I1165" i="2"/>
  <c r="J1165" i="2" s="1"/>
  <c r="I1166" i="2"/>
  <c r="J1166" i="2" s="1"/>
  <c r="I1167" i="2"/>
  <c r="J1167" i="2" s="1"/>
  <c r="I1168" i="2"/>
  <c r="J1168" i="2" s="1"/>
  <c r="I1169" i="2"/>
  <c r="J1169" i="2" s="1"/>
  <c r="I1170" i="2"/>
  <c r="J1170" i="2" s="1"/>
  <c r="I1171" i="2"/>
  <c r="J1171" i="2" s="1"/>
  <c r="I1172" i="2"/>
  <c r="J1172" i="2" s="1"/>
  <c r="I1173" i="2"/>
  <c r="J1173" i="2" s="1"/>
  <c r="I1174" i="2"/>
  <c r="J1174" i="2" s="1"/>
  <c r="I1175" i="2"/>
  <c r="J1175" i="2" s="1"/>
  <c r="I1176" i="2"/>
  <c r="J1176" i="2" s="1"/>
  <c r="I1177" i="2"/>
  <c r="J1177" i="2" s="1"/>
  <c r="I1178" i="2"/>
  <c r="J1178" i="2" s="1"/>
  <c r="I1179" i="2"/>
  <c r="J1179" i="2" s="1"/>
  <c r="I1180" i="2"/>
  <c r="J1180" i="2" s="1"/>
  <c r="I1181" i="2"/>
  <c r="J1181" i="2" s="1"/>
  <c r="I1182" i="2"/>
  <c r="J1182" i="2" s="1"/>
  <c r="I1183" i="2"/>
  <c r="J1183" i="2" s="1"/>
  <c r="I1184" i="2"/>
  <c r="J1184" i="2" s="1"/>
  <c r="I1185" i="2"/>
  <c r="J1185" i="2" s="1"/>
  <c r="I1186" i="2"/>
  <c r="J1186" i="2" s="1"/>
  <c r="I1187" i="2"/>
  <c r="J1187" i="2" s="1"/>
  <c r="I1188" i="2"/>
  <c r="J1188" i="2" s="1"/>
  <c r="I1189" i="2"/>
  <c r="J1189" i="2" s="1"/>
  <c r="I1190" i="2"/>
  <c r="J1190" i="2" s="1"/>
  <c r="I1191" i="2"/>
  <c r="J1191" i="2" s="1"/>
  <c r="I1192" i="2"/>
  <c r="J1192" i="2" s="1"/>
  <c r="I1193" i="2"/>
  <c r="J1193" i="2" s="1"/>
  <c r="I1194" i="2"/>
  <c r="J1194" i="2" s="1"/>
  <c r="I1195" i="2"/>
  <c r="J1195" i="2" s="1"/>
  <c r="I1196" i="2"/>
  <c r="J1196" i="2" s="1"/>
  <c r="I1197" i="2"/>
  <c r="J1197" i="2" s="1"/>
  <c r="I1198" i="2"/>
  <c r="J1198" i="2" s="1"/>
  <c r="I1199" i="2"/>
  <c r="J1199" i="2" s="1"/>
  <c r="I1200" i="2"/>
  <c r="J1200" i="2" s="1"/>
  <c r="I1201" i="2"/>
  <c r="J1201" i="2" s="1"/>
  <c r="I1202" i="2"/>
  <c r="J1202" i="2" s="1"/>
  <c r="I1203" i="2"/>
  <c r="J1203" i="2" s="1"/>
  <c r="I1204" i="2"/>
  <c r="J1204" i="2" s="1"/>
  <c r="I1205" i="2"/>
  <c r="J1205" i="2" s="1"/>
  <c r="I1206" i="2"/>
  <c r="J1206" i="2" s="1"/>
  <c r="I1207" i="2"/>
  <c r="J1207" i="2" s="1"/>
  <c r="I1208" i="2"/>
  <c r="J1208" i="2" s="1"/>
  <c r="I1209" i="2"/>
  <c r="J1209" i="2" s="1"/>
  <c r="I1210" i="2"/>
  <c r="J1210" i="2" s="1"/>
  <c r="I1211" i="2"/>
  <c r="J1211" i="2" s="1"/>
  <c r="I1212" i="2"/>
  <c r="J1212" i="2" s="1"/>
  <c r="I1213" i="2"/>
  <c r="J1213" i="2" s="1"/>
  <c r="I1214" i="2"/>
  <c r="J1214" i="2" s="1"/>
  <c r="I1215" i="2"/>
  <c r="J1215" i="2" s="1"/>
  <c r="I1216" i="2"/>
  <c r="J1216" i="2" s="1"/>
  <c r="I1217" i="2"/>
  <c r="J1217" i="2" s="1"/>
  <c r="I1218" i="2"/>
  <c r="J1218" i="2" s="1"/>
  <c r="I1219" i="2"/>
  <c r="J1219" i="2" s="1"/>
  <c r="I1220" i="2"/>
  <c r="J1220" i="2" s="1"/>
  <c r="I1221" i="2"/>
  <c r="J1221" i="2" s="1"/>
  <c r="I1222" i="2"/>
  <c r="J1222" i="2" s="1"/>
  <c r="I1223" i="2"/>
  <c r="J1223" i="2" s="1"/>
  <c r="I1224" i="2"/>
  <c r="J1224" i="2" s="1"/>
  <c r="I1225" i="2"/>
  <c r="J1225" i="2" s="1"/>
  <c r="I1226" i="2"/>
  <c r="J1226" i="2" s="1"/>
  <c r="I1227" i="2"/>
  <c r="J1227" i="2" s="1"/>
  <c r="I1228" i="2"/>
  <c r="J1228" i="2" s="1"/>
  <c r="I1229" i="2"/>
  <c r="J1229" i="2" s="1"/>
  <c r="I1230" i="2"/>
  <c r="J1230" i="2" s="1"/>
  <c r="I1231" i="2"/>
  <c r="J1231" i="2" s="1"/>
  <c r="I1232" i="2"/>
  <c r="J1232" i="2" s="1"/>
  <c r="I1233" i="2"/>
  <c r="J1233" i="2" s="1"/>
  <c r="I1234" i="2"/>
  <c r="J1234" i="2" s="1"/>
  <c r="I1235" i="2"/>
  <c r="J1235" i="2" s="1"/>
  <c r="I1236" i="2"/>
  <c r="J1236" i="2" s="1"/>
  <c r="I1237" i="2"/>
  <c r="J1237" i="2" s="1"/>
  <c r="I1238" i="2"/>
  <c r="J1238" i="2" s="1"/>
  <c r="I1239" i="2"/>
  <c r="J1239" i="2" s="1"/>
  <c r="I1240" i="2"/>
  <c r="J1240" i="2" s="1"/>
  <c r="I1241" i="2"/>
  <c r="J1241" i="2" s="1"/>
  <c r="I1242" i="2"/>
  <c r="J1242" i="2" s="1"/>
  <c r="I1243" i="2"/>
  <c r="J1243" i="2" s="1"/>
  <c r="I1244" i="2"/>
  <c r="J1244" i="2" s="1"/>
  <c r="I1245" i="2"/>
  <c r="J1245" i="2" s="1"/>
  <c r="I1246" i="2"/>
  <c r="J1246" i="2" s="1"/>
  <c r="I1247" i="2"/>
  <c r="J1247" i="2" s="1"/>
  <c r="I1248" i="2"/>
  <c r="J1248" i="2" s="1"/>
  <c r="I1249" i="2"/>
  <c r="J1249" i="2" s="1"/>
  <c r="I1250" i="2"/>
  <c r="J1250" i="2" s="1"/>
  <c r="I1251" i="2"/>
  <c r="J1251" i="2" s="1"/>
  <c r="I1252" i="2"/>
  <c r="J1252" i="2" s="1"/>
  <c r="I1253" i="2"/>
  <c r="J1253" i="2" s="1"/>
  <c r="I1254" i="2"/>
  <c r="J1254" i="2" s="1"/>
  <c r="I1255" i="2"/>
  <c r="J1255" i="2" s="1"/>
  <c r="I1256" i="2"/>
  <c r="J1256" i="2" s="1"/>
  <c r="I1257" i="2"/>
  <c r="J1257" i="2" s="1"/>
  <c r="I1258" i="2"/>
  <c r="J1258" i="2" s="1"/>
  <c r="I1259" i="2"/>
  <c r="J1259" i="2" s="1"/>
  <c r="I1260" i="2"/>
  <c r="J1260" i="2" s="1"/>
  <c r="I1261" i="2"/>
  <c r="J1261" i="2" s="1"/>
  <c r="I1262" i="2"/>
  <c r="J1262" i="2" s="1"/>
  <c r="I1263" i="2"/>
  <c r="J1263" i="2" s="1"/>
  <c r="I1264" i="2"/>
  <c r="J1264" i="2" s="1"/>
  <c r="I1265" i="2"/>
  <c r="J1265" i="2" s="1"/>
  <c r="I1266" i="2"/>
  <c r="J1266" i="2" s="1"/>
  <c r="I1267" i="2"/>
  <c r="J1267" i="2" s="1"/>
  <c r="I1268" i="2"/>
  <c r="J1268" i="2" s="1"/>
  <c r="I1269" i="2"/>
  <c r="J1269" i="2" s="1"/>
  <c r="I1270" i="2"/>
  <c r="J1270" i="2" s="1"/>
  <c r="I1271" i="2"/>
  <c r="J1271" i="2" s="1"/>
  <c r="I1272" i="2"/>
  <c r="J1272" i="2" s="1"/>
  <c r="I1273" i="2"/>
  <c r="J1273" i="2" s="1"/>
  <c r="I1274" i="2"/>
  <c r="J1274" i="2" s="1"/>
  <c r="I1275" i="2"/>
  <c r="J1275" i="2" s="1"/>
  <c r="I1276" i="2"/>
  <c r="J1276" i="2" s="1"/>
  <c r="I1277" i="2"/>
  <c r="J1277" i="2" s="1"/>
  <c r="I1278" i="2"/>
  <c r="J1278" i="2" s="1"/>
  <c r="I1279" i="2"/>
  <c r="J1279" i="2" s="1"/>
  <c r="I1280" i="2"/>
  <c r="J1280" i="2" s="1"/>
  <c r="I1281" i="2"/>
  <c r="J1281" i="2" s="1"/>
  <c r="I1282" i="2"/>
  <c r="J1282" i="2" s="1"/>
  <c r="I1283" i="2"/>
  <c r="J1283" i="2" s="1"/>
  <c r="I1284" i="2"/>
  <c r="J1284" i="2" s="1"/>
  <c r="I1285" i="2"/>
  <c r="J1285" i="2" s="1"/>
  <c r="I1286" i="2"/>
  <c r="J1286" i="2" s="1"/>
  <c r="I1287" i="2"/>
  <c r="J1287" i="2" s="1"/>
  <c r="I1288" i="2"/>
  <c r="J1288" i="2" s="1"/>
  <c r="I1289" i="2"/>
  <c r="J1289" i="2" s="1"/>
  <c r="I1290" i="2"/>
  <c r="J1290" i="2" s="1"/>
  <c r="I1291" i="2"/>
  <c r="J1291" i="2" s="1"/>
  <c r="I1292" i="2"/>
  <c r="J1292" i="2" s="1"/>
  <c r="I1293" i="2"/>
  <c r="J1293" i="2" s="1"/>
  <c r="I1294" i="2"/>
  <c r="J1294" i="2" s="1"/>
  <c r="I1295" i="2"/>
  <c r="J1295" i="2" s="1"/>
  <c r="I1296" i="2"/>
  <c r="J1296" i="2" s="1"/>
  <c r="I1297" i="2"/>
  <c r="J1297" i="2" s="1"/>
  <c r="I1298" i="2"/>
  <c r="J1298" i="2" s="1"/>
  <c r="I1299" i="2"/>
  <c r="J1299" i="2" s="1"/>
  <c r="I1300" i="2"/>
  <c r="J1300" i="2" s="1"/>
  <c r="I1301" i="2"/>
  <c r="J1301" i="2" s="1"/>
  <c r="I1302" i="2"/>
  <c r="J1302" i="2" s="1"/>
  <c r="I1303" i="2"/>
  <c r="J1303" i="2" s="1"/>
  <c r="I1304" i="2"/>
  <c r="J1304" i="2" s="1"/>
  <c r="I1305" i="2"/>
  <c r="J1305" i="2" s="1"/>
  <c r="I1306" i="2"/>
  <c r="J1306" i="2" s="1"/>
  <c r="I1307" i="2"/>
  <c r="J1307" i="2" s="1"/>
  <c r="I1308" i="2"/>
  <c r="J1308" i="2" s="1"/>
  <c r="I1309" i="2"/>
  <c r="J1309" i="2" s="1"/>
  <c r="I1310" i="2"/>
  <c r="J1310" i="2" s="1"/>
  <c r="I1311" i="2"/>
  <c r="J1311" i="2" s="1"/>
  <c r="I1312" i="2"/>
  <c r="J1312" i="2" s="1"/>
  <c r="I1313" i="2"/>
  <c r="J1313" i="2" s="1"/>
  <c r="I1314" i="2"/>
  <c r="J1314" i="2" s="1"/>
  <c r="I1315" i="2"/>
  <c r="J1315" i="2" s="1"/>
  <c r="I1316" i="2"/>
  <c r="J1316" i="2" s="1"/>
  <c r="I1317" i="2"/>
  <c r="J1317" i="2" s="1"/>
  <c r="I1318" i="2"/>
  <c r="J1318" i="2" s="1"/>
  <c r="I1319" i="2"/>
  <c r="J1319" i="2" s="1"/>
  <c r="I1320" i="2"/>
  <c r="J1320" i="2" s="1"/>
  <c r="I1321" i="2"/>
  <c r="J1321" i="2" s="1"/>
  <c r="I1322" i="2"/>
  <c r="J1322" i="2" s="1"/>
  <c r="I1323" i="2"/>
  <c r="J1323" i="2" s="1"/>
  <c r="I1324" i="2"/>
  <c r="J1324" i="2" s="1"/>
  <c r="I1325" i="2"/>
  <c r="J1325" i="2" s="1"/>
  <c r="I1326" i="2"/>
  <c r="J1326" i="2" s="1"/>
  <c r="I1327" i="2"/>
  <c r="J1327" i="2" s="1"/>
  <c r="I1328" i="2"/>
  <c r="J1328" i="2" s="1"/>
  <c r="I1329" i="2"/>
  <c r="J1329" i="2" s="1"/>
  <c r="I1330" i="2"/>
  <c r="J1330" i="2" s="1"/>
  <c r="I1331" i="2"/>
  <c r="J1331" i="2" s="1"/>
  <c r="I1332" i="2"/>
  <c r="J1332" i="2" s="1"/>
  <c r="I1333" i="2"/>
  <c r="J1333" i="2" s="1"/>
  <c r="I1334" i="2"/>
  <c r="J1334" i="2" s="1"/>
  <c r="I1335" i="2"/>
  <c r="J1335" i="2" s="1"/>
  <c r="I1336" i="2"/>
  <c r="J1336" i="2" s="1"/>
  <c r="I1337" i="2"/>
  <c r="J1337" i="2" s="1"/>
  <c r="I1338" i="2"/>
  <c r="J1338" i="2" s="1"/>
  <c r="I1339" i="2"/>
  <c r="J1339" i="2" s="1"/>
  <c r="I1340" i="2"/>
  <c r="J1340" i="2" s="1"/>
  <c r="I1341" i="2"/>
  <c r="J1341" i="2" s="1"/>
  <c r="I1342" i="2"/>
  <c r="J1342" i="2" s="1"/>
  <c r="I1343" i="2"/>
  <c r="J1343" i="2" s="1"/>
  <c r="I1344" i="2"/>
  <c r="J1344" i="2" s="1"/>
  <c r="I1345" i="2"/>
  <c r="J1345" i="2" s="1"/>
  <c r="I1346" i="2"/>
  <c r="J1346" i="2" s="1"/>
  <c r="I1347" i="2"/>
  <c r="J1347" i="2" s="1"/>
  <c r="I1348" i="2"/>
  <c r="J1348" i="2" s="1"/>
  <c r="I1349" i="2"/>
  <c r="J1349" i="2" s="1"/>
  <c r="I1350" i="2"/>
  <c r="J1350" i="2" s="1"/>
  <c r="I1351" i="2"/>
  <c r="J1351" i="2" s="1"/>
  <c r="I1352" i="2"/>
  <c r="J1352" i="2" s="1"/>
  <c r="I1353" i="2"/>
  <c r="J1353" i="2" s="1"/>
  <c r="I1354" i="2"/>
  <c r="J1354" i="2" s="1"/>
  <c r="I1355" i="2"/>
  <c r="J1355" i="2" s="1"/>
  <c r="I1356" i="2"/>
  <c r="J1356" i="2" s="1"/>
  <c r="I1357" i="2"/>
  <c r="J1357" i="2" s="1"/>
  <c r="I1358" i="2"/>
  <c r="J1358" i="2" s="1"/>
  <c r="I1359" i="2"/>
  <c r="J1359" i="2" s="1"/>
  <c r="I1360" i="2"/>
  <c r="J1360" i="2" s="1"/>
  <c r="I1361" i="2"/>
  <c r="J1361" i="2" s="1"/>
  <c r="I1362" i="2"/>
  <c r="J1362" i="2" s="1"/>
  <c r="I1363" i="2"/>
  <c r="J1363" i="2" s="1"/>
  <c r="I1364" i="2"/>
  <c r="J1364" i="2" s="1"/>
  <c r="I1365" i="2"/>
  <c r="J1365" i="2" s="1"/>
  <c r="I1366" i="2"/>
  <c r="J1366" i="2" s="1"/>
  <c r="I1367" i="2"/>
  <c r="J1367" i="2" s="1"/>
  <c r="I1368" i="2"/>
  <c r="J1368" i="2" s="1"/>
  <c r="I1369" i="2"/>
  <c r="J1369" i="2" s="1"/>
  <c r="I1370" i="2"/>
  <c r="J1370" i="2" s="1"/>
  <c r="I1371" i="2"/>
  <c r="J1371" i="2" s="1"/>
  <c r="I1372" i="2"/>
  <c r="J1372" i="2" s="1"/>
  <c r="I1373" i="2"/>
  <c r="J1373" i="2" s="1"/>
  <c r="I1374" i="2"/>
  <c r="J1374" i="2" s="1"/>
  <c r="I1375" i="2"/>
  <c r="J1375" i="2" s="1"/>
  <c r="I1376" i="2"/>
  <c r="J1376" i="2" s="1"/>
  <c r="I1377" i="2"/>
  <c r="J1377" i="2" s="1"/>
  <c r="I1378" i="2"/>
  <c r="J1378" i="2" s="1"/>
  <c r="I1379" i="2"/>
  <c r="J1379" i="2" s="1"/>
  <c r="I1380" i="2"/>
  <c r="J1380" i="2" s="1"/>
  <c r="I1381" i="2"/>
  <c r="J1381" i="2" s="1"/>
  <c r="I1382" i="2"/>
  <c r="J1382" i="2" s="1"/>
  <c r="I1383" i="2"/>
  <c r="J1383" i="2" s="1"/>
  <c r="I1384" i="2"/>
  <c r="J1384" i="2" s="1"/>
  <c r="I1385" i="2"/>
  <c r="J1385" i="2" s="1"/>
  <c r="I1386" i="2"/>
  <c r="J1386" i="2" s="1"/>
  <c r="I1387" i="2"/>
  <c r="J1387" i="2" s="1"/>
  <c r="I1388" i="2"/>
  <c r="J1388" i="2" s="1"/>
  <c r="I1389" i="2"/>
  <c r="J1389" i="2" s="1"/>
  <c r="I1390" i="2"/>
  <c r="J1390" i="2" s="1"/>
  <c r="I1391" i="2"/>
  <c r="J1391" i="2" s="1"/>
  <c r="I1392" i="2"/>
  <c r="J1392" i="2" s="1"/>
  <c r="I1393" i="2"/>
  <c r="J1393" i="2" s="1"/>
  <c r="I1394" i="2"/>
  <c r="J1394" i="2" s="1"/>
  <c r="I1395" i="2"/>
  <c r="J1395" i="2" s="1"/>
  <c r="I1396" i="2"/>
  <c r="J1396" i="2" s="1"/>
  <c r="I1397" i="2"/>
  <c r="J1397" i="2" s="1"/>
  <c r="I1398" i="2"/>
  <c r="J1398" i="2" s="1"/>
  <c r="I1399" i="2"/>
  <c r="J1399" i="2" s="1"/>
  <c r="I1400" i="2"/>
  <c r="J1400" i="2" s="1"/>
  <c r="I1401" i="2"/>
  <c r="J1401" i="2" s="1"/>
  <c r="I1402" i="2"/>
  <c r="J1402" i="2" s="1"/>
  <c r="I1403" i="2"/>
  <c r="J1403" i="2" s="1"/>
  <c r="I1404" i="2"/>
  <c r="J1404" i="2" s="1"/>
  <c r="I1405" i="2"/>
  <c r="J1405" i="2" s="1"/>
  <c r="I1406" i="2"/>
  <c r="J1406" i="2" s="1"/>
  <c r="I1407" i="2"/>
  <c r="J1407" i="2" s="1"/>
  <c r="I1408" i="2"/>
  <c r="J1408" i="2" s="1"/>
  <c r="I1409" i="2"/>
  <c r="J1409" i="2" s="1"/>
  <c r="I1410" i="2"/>
  <c r="J1410" i="2" s="1"/>
  <c r="I1411" i="2"/>
  <c r="J1411" i="2" s="1"/>
  <c r="I1412" i="2"/>
  <c r="J1412" i="2" s="1"/>
  <c r="I1413" i="2"/>
  <c r="J1413" i="2" s="1"/>
  <c r="I1414" i="2"/>
  <c r="J1414" i="2" s="1"/>
  <c r="I1415" i="2"/>
  <c r="J1415" i="2" s="1"/>
  <c r="I1416" i="2"/>
  <c r="J1416" i="2" s="1"/>
  <c r="I1417" i="2"/>
  <c r="J1417" i="2" s="1"/>
  <c r="I1418" i="2"/>
  <c r="J1418" i="2" s="1"/>
  <c r="I1419" i="2"/>
  <c r="J1419" i="2" s="1"/>
  <c r="I1420" i="2"/>
  <c r="J1420" i="2" s="1"/>
  <c r="I1421" i="2"/>
  <c r="J1421" i="2" s="1"/>
  <c r="I1422" i="2"/>
  <c r="J1422" i="2" s="1"/>
  <c r="I1423" i="2"/>
  <c r="J1423" i="2" s="1"/>
  <c r="I1424" i="2"/>
  <c r="J1424" i="2" s="1"/>
  <c r="I1425" i="2"/>
  <c r="J1425" i="2" s="1"/>
  <c r="I1426" i="2"/>
  <c r="J1426" i="2" s="1"/>
  <c r="I1427" i="2"/>
  <c r="J1427" i="2" s="1"/>
  <c r="I1428" i="2"/>
  <c r="J1428" i="2" s="1"/>
  <c r="I1429" i="2"/>
  <c r="J1429" i="2" s="1"/>
  <c r="I1430" i="2"/>
  <c r="J1430" i="2" s="1"/>
  <c r="I1431" i="2"/>
  <c r="J1431" i="2" s="1"/>
  <c r="I1432" i="2"/>
  <c r="J1432" i="2" s="1"/>
  <c r="I1433" i="2"/>
  <c r="J1433" i="2" s="1"/>
  <c r="I1434" i="2"/>
  <c r="J1434" i="2" s="1"/>
  <c r="I1435" i="2"/>
  <c r="J1435" i="2" s="1"/>
  <c r="I1436" i="2"/>
  <c r="J1436" i="2" s="1"/>
  <c r="I1437" i="2"/>
  <c r="J1437" i="2" s="1"/>
  <c r="I1438" i="2"/>
  <c r="J1438" i="2" s="1"/>
  <c r="I1439" i="2"/>
  <c r="J1439" i="2" s="1"/>
  <c r="I1440" i="2"/>
  <c r="J1440" i="2" s="1"/>
  <c r="I1441" i="2"/>
  <c r="J1441" i="2" s="1"/>
  <c r="I1442" i="2"/>
  <c r="J1442" i="2" s="1"/>
  <c r="I1443" i="2"/>
  <c r="J1443" i="2" s="1"/>
  <c r="I1444" i="2"/>
  <c r="J1444" i="2" s="1"/>
  <c r="I1445" i="2"/>
  <c r="J1445" i="2" s="1"/>
  <c r="I1446" i="2"/>
  <c r="J1446" i="2" s="1"/>
  <c r="I1447" i="2"/>
  <c r="J1447" i="2" s="1"/>
  <c r="I1448" i="2"/>
  <c r="J1448" i="2" s="1"/>
  <c r="I1449" i="2"/>
  <c r="J1449" i="2" s="1"/>
  <c r="I1450" i="2"/>
  <c r="J1450" i="2" s="1"/>
  <c r="I1451" i="2"/>
  <c r="J1451" i="2" s="1"/>
  <c r="I1452" i="2"/>
  <c r="J1452" i="2" s="1"/>
  <c r="I1453" i="2"/>
  <c r="J1453" i="2" s="1"/>
  <c r="I1454" i="2"/>
  <c r="J1454" i="2" s="1"/>
  <c r="I1455" i="2"/>
  <c r="J1455" i="2" s="1"/>
  <c r="I1456" i="2"/>
  <c r="J1456" i="2" s="1"/>
  <c r="I1457" i="2"/>
  <c r="J1457" i="2" s="1"/>
  <c r="I1458" i="2"/>
  <c r="J1458" i="2" s="1"/>
  <c r="I1459" i="2"/>
  <c r="J1459" i="2" s="1"/>
  <c r="I1460" i="2"/>
  <c r="J1460" i="2" s="1"/>
  <c r="I1461" i="2"/>
  <c r="J1461" i="2" s="1"/>
  <c r="I1462" i="2"/>
  <c r="J1462" i="2" s="1"/>
  <c r="I1463" i="2"/>
  <c r="J1463" i="2" s="1"/>
  <c r="I1464" i="2"/>
  <c r="J1464" i="2" s="1"/>
  <c r="I1465" i="2"/>
  <c r="J1465" i="2" s="1"/>
  <c r="I1466" i="2"/>
  <c r="J1466" i="2" s="1"/>
  <c r="I1467" i="2"/>
  <c r="J1467" i="2" s="1"/>
  <c r="I1468" i="2"/>
  <c r="J1468" i="2" s="1"/>
  <c r="I1469" i="2"/>
  <c r="J1469" i="2" s="1"/>
  <c r="I1470" i="2"/>
  <c r="J1470" i="2" s="1"/>
  <c r="I1471" i="2"/>
  <c r="J1471" i="2" s="1"/>
  <c r="I1472" i="2"/>
  <c r="J1472" i="2" s="1"/>
  <c r="I1473" i="2"/>
  <c r="J1473" i="2" s="1"/>
  <c r="I1474" i="2"/>
  <c r="J1474" i="2" s="1"/>
  <c r="I1475" i="2"/>
  <c r="J1475" i="2" s="1"/>
  <c r="I1476" i="2"/>
  <c r="J1476" i="2" s="1"/>
  <c r="I1477" i="2"/>
  <c r="J1477" i="2" s="1"/>
  <c r="I1478" i="2"/>
  <c r="J1478" i="2" s="1"/>
  <c r="I1479" i="2"/>
  <c r="J1479" i="2" s="1"/>
  <c r="I1480" i="2"/>
  <c r="J1480" i="2" s="1"/>
  <c r="I1481" i="2"/>
  <c r="J1481" i="2" s="1"/>
  <c r="I1482" i="2"/>
  <c r="J1482" i="2" s="1"/>
  <c r="I1483" i="2"/>
  <c r="J1483" i="2" s="1"/>
  <c r="I1484" i="2"/>
  <c r="J1484" i="2" s="1"/>
  <c r="I1485" i="2"/>
  <c r="J1485" i="2" s="1"/>
  <c r="I1486" i="2"/>
  <c r="J1486" i="2" s="1"/>
  <c r="I1487" i="2"/>
  <c r="J1487" i="2" s="1"/>
  <c r="I1488" i="2"/>
  <c r="J1488" i="2" s="1"/>
  <c r="I1489" i="2"/>
  <c r="J1489" i="2" s="1"/>
  <c r="I1490" i="2"/>
  <c r="J1490" i="2" s="1"/>
  <c r="I1491" i="2"/>
  <c r="J1491" i="2" s="1"/>
  <c r="I1492" i="2"/>
  <c r="J1492" i="2" s="1"/>
  <c r="I1493" i="2"/>
  <c r="J1493" i="2" s="1"/>
  <c r="I1494" i="2"/>
  <c r="J1494" i="2" s="1"/>
  <c r="I1495" i="2"/>
  <c r="J1495" i="2" s="1"/>
  <c r="I1496" i="2"/>
  <c r="J1496" i="2" s="1"/>
  <c r="I1497" i="2"/>
  <c r="J1497" i="2" s="1"/>
  <c r="I1498" i="2"/>
  <c r="J1498" i="2" s="1"/>
  <c r="I1499" i="2"/>
  <c r="J1499" i="2" s="1"/>
  <c r="I1500" i="2"/>
  <c r="J1500" i="2" s="1"/>
  <c r="I1501" i="2"/>
  <c r="J1501" i="2" s="1"/>
  <c r="I1502" i="2"/>
  <c r="J1502" i="2" s="1"/>
  <c r="I1503" i="2"/>
  <c r="J1503" i="2" s="1"/>
  <c r="I1504" i="2"/>
  <c r="J1504" i="2" s="1"/>
  <c r="I1505" i="2"/>
  <c r="J1505" i="2" s="1"/>
  <c r="I1506" i="2"/>
  <c r="J1506" i="2" s="1"/>
  <c r="I1507" i="2"/>
  <c r="J1507" i="2" s="1"/>
  <c r="I1508" i="2"/>
  <c r="J1508" i="2" s="1"/>
  <c r="I1509" i="2"/>
  <c r="J1509" i="2" s="1"/>
  <c r="I1510" i="2"/>
  <c r="J1510" i="2" s="1"/>
  <c r="I1511" i="2"/>
  <c r="J1511" i="2" s="1"/>
  <c r="I1512" i="2"/>
  <c r="J1512" i="2" s="1"/>
  <c r="I1513" i="2"/>
  <c r="J1513" i="2" s="1"/>
  <c r="I1514" i="2"/>
  <c r="J1514" i="2" s="1"/>
  <c r="I1515" i="2"/>
  <c r="J1515" i="2" s="1"/>
  <c r="I1516" i="2"/>
  <c r="J1516" i="2" s="1"/>
  <c r="I1517" i="2"/>
  <c r="J1517" i="2" s="1"/>
  <c r="I1518" i="2"/>
  <c r="J1518" i="2" s="1"/>
  <c r="I1519" i="2"/>
  <c r="J1519" i="2" s="1"/>
  <c r="I1520" i="2"/>
  <c r="J1520" i="2" s="1"/>
  <c r="I1521" i="2"/>
  <c r="J1521" i="2" s="1"/>
  <c r="I1522" i="2"/>
  <c r="J1522" i="2" s="1"/>
  <c r="I1523" i="2"/>
  <c r="J1523" i="2" s="1"/>
  <c r="I1524" i="2"/>
  <c r="J1524" i="2" s="1"/>
  <c r="I1525" i="2"/>
  <c r="J1525" i="2" s="1"/>
  <c r="I1526" i="2"/>
  <c r="J1526" i="2" s="1"/>
  <c r="I1527" i="2"/>
  <c r="J1527" i="2" s="1"/>
  <c r="I1528" i="2"/>
  <c r="J1528" i="2" s="1"/>
  <c r="I1529" i="2"/>
  <c r="J1529" i="2" s="1"/>
  <c r="I1530" i="2"/>
  <c r="J1530" i="2" s="1"/>
  <c r="I1531" i="2"/>
  <c r="J1531" i="2" s="1"/>
  <c r="I1532" i="2"/>
  <c r="J1532" i="2" s="1"/>
  <c r="I1533" i="2"/>
  <c r="J1533" i="2" s="1"/>
  <c r="I1534" i="2"/>
  <c r="J1534" i="2" s="1"/>
  <c r="I1535" i="2"/>
  <c r="J1535" i="2" s="1"/>
  <c r="I1536" i="2"/>
  <c r="J1536" i="2" s="1"/>
  <c r="I1537" i="2"/>
  <c r="J1537" i="2" s="1"/>
  <c r="I1538" i="2"/>
  <c r="J1538" i="2" s="1"/>
  <c r="I1539" i="2"/>
  <c r="J1539" i="2" s="1"/>
  <c r="I1540" i="2"/>
  <c r="J1540" i="2" s="1"/>
  <c r="I1541" i="2"/>
  <c r="J1541" i="2" s="1"/>
  <c r="I1542" i="2"/>
  <c r="J1542" i="2" s="1"/>
  <c r="I1543" i="2"/>
  <c r="J1543" i="2" s="1"/>
  <c r="I1544" i="2"/>
  <c r="J1544" i="2" s="1"/>
  <c r="I1545" i="2"/>
  <c r="J1545" i="2" s="1"/>
  <c r="I1546" i="2"/>
  <c r="J1546" i="2" s="1"/>
  <c r="I1547" i="2"/>
  <c r="J1547" i="2" s="1"/>
  <c r="I1548" i="2"/>
  <c r="J1548" i="2" s="1"/>
  <c r="I1549" i="2"/>
  <c r="J1549" i="2" s="1"/>
  <c r="I1550" i="2"/>
  <c r="J1550" i="2" s="1"/>
  <c r="I1551" i="2"/>
  <c r="J1551" i="2" s="1"/>
  <c r="I1552" i="2"/>
  <c r="J1552" i="2" s="1"/>
  <c r="I1553" i="2"/>
  <c r="J1553" i="2" s="1"/>
  <c r="I1554" i="2"/>
  <c r="J1554" i="2" s="1"/>
  <c r="I1555" i="2"/>
  <c r="J1555" i="2" s="1"/>
  <c r="I1556" i="2"/>
  <c r="J1556" i="2" s="1"/>
  <c r="I1557" i="2"/>
  <c r="J1557" i="2" s="1"/>
  <c r="I1558" i="2"/>
  <c r="J1558" i="2" s="1"/>
  <c r="I1559" i="2"/>
  <c r="J1559" i="2" s="1"/>
  <c r="I1560" i="2"/>
  <c r="J1560" i="2" s="1"/>
  <c r="I1561" i="2"/>
  <c r="J1561" i="2" s="1"/>
  <c r="I1562" i="2"/>
  <c r="J1562" i="2" s="1"/>
  <c r="I1563" i="2"/>
  <c r="J1563" i="2" s="1"/>
  <c r="I1564" i="2"/>
  <c r="J1564" i="2" s="1"/>
  <c r="I1565" i="2"/>
  <c r="J1565" i="2" s="1"/>
  <c r="I1566" i="2"/>
  <c r="J1566" i="2" s="1"/>
  <c r="I1567" i="2"/>
  <c r="J1567" i="2" s="1"/>
  <c r="I1568" i="2"/>
  <c r="J1568" i="2" s="1"/>
  <c r="I1569" i="2"/>
  <c r="J1569" i="2" s="1"/>
  <c r="I1570" i="2"/>
  <c r="J1570" i="2" s="1"/>
  <c r="I1571" i="2"/>
  <c r="J1571" i="2" s="1"/>
  <c r="I1572" i="2"/>
  <c r="J1572" i="2" s="1"/>
  <c r="I1573" i="2"/>
  <c r="J1573" i="2" s="1"/>
  <c r="I1574" i="2"/>
  <c r="J1574" i="2" s="1"/>
  <c r="I1575" i="2"/>
  <c r="J1575" i="2" s="1"/>
  <c r="I1576" i="2"/>
  <c r="J1576" i="2" s="1"/>
  <c r="I1577" i="2"/>
  <c r="J1577" i="2" s="1"/>
  <c r="I1578" i="2"/>
  <c r="J1578" i="2" s="1"/>
  <c r="I1579" i="2"/>
  <c r="J1579" i="2" s="1"/>
  <c r="I1580" i="2"/>
  <c r="J1580" i="2" s="1"/>
  <c r="I1581" i="2"/>
  <c r="J1581" i="2" s="1"/>
  <c r="I1582" i="2"/>
  <c r="J1582" i="2" s="1"/>
  <c r="I1583" i="2"/>
  <c r="J1583" i="2" s="1"/>
  <c r="I1584" i="2"/>
  <c r="J1584" i="2" s="1"/>
  <c r="I1585" i="2"/>
  <c r="J1585" i="2" s="1"/>
  <c r="I1586" i="2"/>
  <c r="J1586" i="2" s="1"/>
  <c r="I1587" i="2"/>
  <c r="J1587" i="2" s="1"/>
  <c r="I1588" i="2"/>
  <c r="J1588" i="2" s="1"/>
  <c r="I1589" i="2"/>
  <c r="J1589" i="2" s="1"/>
  <c r="I1590" i="2"/>
  <c r="J1590" i="2" s="1"/>
  <c r="I1591" i="2"/>
  <c r="J1591" i="2" s="1"/>
  <c r="I1592" i="2"/>
  <c r="J1592" i="2" s="1"/>
  <c r="I1593" i="2"/>
  <c r="J1593" i="2" s="1"/>
  <c r="I1594" i="2"/>
  <c r="J1594" i="2" s="1"/>
  <c r="I1595" i="2"/>
  <c r="J1595" i="2" s="1"/>
  <c r="I1596" i="2"/>
  <c r="J1596" i="2" s="1"/>
  <c r="I1597" i="2"/>
  <c r="J1597" i="2" s="1"/>
  <c r="I1598" i="2"/>
  <c r="J1598" i="2" s="1"/>
  <c r="I1599" i="2"/>
  <c r="J1599" i="2" s="1"/>
  <c r="I1600" i="2"/>
  <c r="J1600" i="2" s="1"/>
  <c r="I1601" i="2"/>
  <c r="J1601" i="2" s="1"/>
  <c r="I1602" i="2"/>
  <c r="J1602" i="2" s="1"/>
  <c r="I1603" i="2"/>
  <c r="J1603" i="2" s="1"/>
  <c r="I1604" i="2"/>
  <c r="J1604" i="2" s="1"/>
  <c r="I1605" i="2"/>
  <c r="J1605" i="2" s="1"/>
  <c r="I1606" i="2"/>
  <c r="J1606" i="2" s="1"/>
  <c r="I1607" i="2"/>
  <c r="J1607" i="2" s="1"/>
  <c r="I1608" i="2"/>
  <c r="J1608" i="2" s="1"/>
  <c r="I1609" i="2"/>
  <c r="J1609" i="2" s="1"/>
  <c r="I1610" i="2"/>
  <c r="J1610" i="2" s="1"/>
  <c r="I1611" i="2"/>
  <c r="J1611" i="2" s="1"/>
  <c r="I1612" i="2"/>
  <c r="J1612" i="2" s="1"/>
  <c r="I1613" i="2"/>
  <c r="J1613" i="2" s="1"/>
  <c r="I1614" i="2"/>
  <c r="J1614" i="2" s="1"/>
  <c r="I1615" i="2"/>
  <c r="J1615" i="2" s="1"/>
  <c r="I1616" i="2"/>
  <c r="J1616" i="2" s="1"/>
  <c r="I1617" i="2"/>
  <c r="J1617" i="2" s="1"/>
  <c r="I1618" i="2"/>
  <c r="J1618" i="2" s="1"/>
  <c r="I1619" i="2"/>
  <c r="J1619" i="2" s="1"/>
  <c r="I1620" i="2"/>
  <c r="J1620" i="2" s="1"/>
  <c r="I1621" i="2"/>
  <c r="J1621" i="2" s="1"/>
  <c r="I1622" i="2"/>
  <c r="J1622" i="2" s="1"/>
  <c r="I1623" i="2"/>
  <c r="J1623" i="2" s="1"/>
  <c r="I1624" i="2"/>
  <c r="J1624" i="2" s="1"/>
  <c r="I1625" i="2"/>
  <c r="J1625" i="2" s="1"/>
  <c r="I1626" i="2"/>
  <c r="J1626" i="2" s="1"/>
  <c r="I1627" i="2"/>
  <c r="J1627" i="2" s="1"/>
  <c r="I1628" i="2"/>
  <c r="J1628" i="2" s="1"/>
  <c r="I1629" i="2"/>
  <c r="J1629" i="2" s="1"/>
  <c r="I1630" i="2"/>
  <c r="J1630" i="2" s="1"/>
  <c r="I1631" i="2"/>
  <c r="J1631" i="2" s="1"/>
  <c r="I1632" i="2"/>
  <c r="J1632" i="2" s="1"/>
  <c r="I1633" i="2"/>
  <c r="J1633" i="2" s="1"/>
  <c r="I1634" i="2"/>
  <c r="J1634" i="2" s="1"/>
  <c r="I1635" i="2"/>
  <c r="J1635" i="2" s="1"/>
  <c r="I1636" i="2"/>
  <c r="J1636" i="2" s="1"/>
  <c r="I1637" i="2"/>
  <c r="J1637" i="2" s="1"/>
  <c r="I1638" i="2"/>
  <c r="J1638" i="2" s="1"/>
  <c r="I1639" i="2"/>
  <c r="J1639" i="2" s="1"/>
  <c r="I1640" i="2"/>
  <c r="J1640" i="2" s="1"/>
  <c r="I1641" i="2"/>
  <c r="J1641" i="2" s="1"/>
  <c r="I1642" i="2"/>
  <c r="J1642" i="2" s="1"/>
  <c r="I1643" i="2"/>
  <c r="J1643" i="2" s="1"/>
  <c r="I1644" i="2"/>
  <c r="J1644" i="2" s="1"/>
  <c r="I1645" i="2"/>
  <c r="J1645" i="2" s="1"/>
  <c r="I1646" i="2"/>
  <c r="J1646" i="2" s="1"/>
  <c r="I1647" i="2"/>
  <c r="J1647" i="2" s="1"/>
  <c r="I1648" i="2"/>
  <c r="J1648" i="2" s="1"/>
  <c r="I1649" i="2"/>
  <c r="J1649" i="2" s="1"/>
  <c r="I1650" i="2"/>
  <c r="J1650" i="2" s="1"/>
  <c r="I1651" i="2"/>
  <c r="J1651" i="2" s="1"/>
  <c r="I1652" i="2"/>
  <c r="J1652" i="2" s="1"/>
  <c r="I1653" i="2"/>
  <c r="J1653" i="2" s="1"/>
  <c r="I1654" i="2"/>
  <c r="J1654" i="2" s="1"/>
  <c r="I1655" i="2"/>
  <c r="J1655" i="2" s="1"/>
  <c r="I1656" i="2"/>
  <c r="J1656" i="2" s="1"/>
  <c r="I1657" i="2"/>
  <c r="J1657" i="2" s="1"/>
  <c r="I1658" i="2"/>
  <c r="J1658" i="2" s="1"/>
  <c r="I1659" i="2"/>
  <c r="J1659" i="2" s="1"/>
  <c r="I1660" i="2"/>
  <c r="J1660" i="2" s="1"/>
  <c r="I1661" i="2"/>
  <c r="J1661" i="2" s="1"/>
  <c r="I1662" i="2"/>
  <c r="J1662" i="2" s="1"/>
  <c r="I1663" i="2"/>
  <c r="J1663" i="2" s="1"/>
  <c r="I1664" i="2"/>
  <c r="J1664" i="2" s="1"/>
  <c r="I1665" i="2"/>
  <c r="J1665" i="2" s="1"/>
  <c r="I1666" i="2"/>
  <c r="J1666" i="2" s="1"/>
  <c r="I1667" i="2"/>
  <c r="J1667" i="2" s="1"/>
  <c r="I1668" i="2"/>
  <c r="J1668" i="2" s="1"/>
  <c r="I1669" i="2"/>
  <c r="J1669" i="2" s="1"/>
  <c r="I1670" i="2"/>
  <c r="J1670" i="2" s="1"/>
  <c r="I1671" i="2"/>
  <c r="J1671" i="2" s="1"/>
  <c r="I1672" i="2"/>
  <c r="J1672" i="2" s="1"/>
  <c r="I1673" i="2"/>
  <c r="J1673" i="2" s="1"/>
  <c r="I1674" i="2"/>
  <c r="J1674" i="2" s="1"/>
  <c r="I1675" i="2"/>
  <c r="J1675" i="2" s="1"/>
  <c r="I1676" i="2"/>
  <c r="J1676" i="2" s="1"/>
  <c r="I1677" i="2"/>
  <c r="J1677" i="2" s="1"/>
  <c r="I1678" i="2"/>
  <c r="J1678" i="2" s="1"/>
  <c r="I1679" i="2"/>
  <c r="J1679" i="2" s="1"/>
  <c r="I1680" i="2"/>
  <c r="J1680" i="2" s="1"/>
  <c r="I1681" i="2"/>
  <c r="J1681" i="2" s="1"/>
  <c r="I1682" i="2"/>
  <c r="J1682" i="2" s="1"/>
  <c r="I1683" i="2"/>
  <c r="J1683" i="2" s="1"/>
  <c r="I1684" i="2"/>
  <c r="J1684" i="2" s="1"/>
  <c r="I1685" i="2"/>
  <c r="J1685" i="2" s="1"/>
  <c r="I1686" i="2"/>
  <c r="J1686" i="2" s="1"/>
  <c r="I1687" i="2"/>
  <c r="J1687" i="2" s="1"/>
  <c r="I1688" i="2"/>
  <c r="J1688" i="2" s="1"/>
  <c r="I1689" i="2"/>
  <c r="J1689" i="2" s="1"/>
  <c r="I1690" i="2"/>
  <c r="J1690" i="2" s="1"/>
  <c r="I1691" i="2"/>
  <c r="J1691" i="2" s="1"/>
  <c r="I1692" i="2"/>
  <c r="J1692" i="2" s="1"/>
  <c r="I1693" i="2"/>
  <c r="J1693" i="2" s="1"/>
  <c r="I1694" i="2"/>
  <c r="J1694" i="2" s="1"/>
  <c r="I1695" i="2"/>
  <c r="J1695" i="2" s="1"/>
  <c r="I1696" i="2"/>
  <c r="J1696" i="2" s="1"/>
  <c r="I1697" i="2"/>
  <c r="J1697" i="2" s="1"/>
  <c r="I1698" i="2"/>
  <c r="J1698" i="2" s="1"/>
  <c r="I1699" i="2"/>
  <c r="J1699" i="2" s="1"/>
  <c r="I1700" i="2"/>
  <c r="J1700" i="2" s="1"/>
  <c r="I1701" i="2"/>
  <c r="J1701" i="2" s="1"/>
  <c r="I1702" i="2"/>
  <c r="J1702" i="2" s="1"/>
  <c r="I1703" i="2"/>
  <c r="J1703" i="2" s="1"/>
  <c r="I1704" i="2"/>
  <c r="J1704" i="2" s="1"/>
  <c r="I1705" i="2"/>
  <c r="J1705" i="2" s="1"/>
  <c r="I1706" i="2"/>
  <c r="J1706" i="2" s="1"/>
  <c r="I1707" i="2"/>
  <c r="J1707" i="2" s="1"/>
  <c r="I1708" i="2"/>
  <c r="J1708" i="2" s="1"/>
  <c r="I1709" i="2"/>
  <c r="J1709" i="2" s="1"/>
  <c r="I1710" i="2"/>
  <c r="J1710" i="2" s="1"/>
  <c r="I1711" i="2"/>
  <c r="J1711" i="2" s="1"/>
  <c r="I1712" i="2"/>
  <c r="J1712" i="2" s="1"/>
  <c r="I1713" i="2"/>
  <c r="J1713" i="2" s="1"/>
  <c r="I1714" i="2"/>
  <c r="J1714" i="2" s="1"/>
  <c r="I1715" i="2"/>
  <c r="J1715" i="2" s="1"/>
  <c r="I1716" i="2"/>
  <c r="J1716" i="2" s="1"/>
  <c r="I1717" i="2"/>
  <c r="J1717" i="2" s="1"/>
  <c r="I1718" i="2"/>
  <c r="J1718" i="2" s="1"/>
  <c r="I1719" i="2"/>
  <c r="J1719" i="2" s="1"/>
  <c r="I1720" i="2"/>
  <c r="J1720" i="2" s="1"/>
  <c r="I1721" i="2"/>
  <c r="J1721" i="2" s="1"/>
  <c r="I1722" i="2"/>
  <c r="J1722" i="2" s="1"/>
  <c r="I1723" i="2"/>
  <c r="J1723" i="2" s="1"/>
  <c r="I1724" i="2"/>
  <c r="J1724" i="2" s="1"/>
  <c r="I1725" i="2"/>
  <c r="J1725" i="2" s="1"/>
  <c r="I1726" i="2"/>
  <c r="J1726" i="2" s="1"/>
  <c r="I1727" i="2"/>
  <c r="J1727" i="2" s="1"/>
  <c r="I1728" i="2"/>
  <c r="J1728" i="2" s="1"/>
  <c r="I1729" i="2"/>
  <c r="J1729" i="2" s="1"/>
  <c r="I1730" i="2"/>
  <c r="J1730" i="2" s="1"/>
  <c r="I1731" i="2"/>
  <c r="J1731" i="2" s="1"/>
  <c r="I1732" i="2"/>
  <c r="J1732" i="2" s="1"/>
  <c r="I1733" i="2"/>
  <c r="J1733" i="2" s="1"/>
  <c r="I1734" i="2"/>
  <c r="J1734" i="2" s="1"/>
  <c r="I1735" i="2"/>
  <c r="J1735" i="2" s="1"/>
  <c r="I1736" i="2"/>
  <c r="J1736" i="2" s="1"/>
  <c r="I1737" i="2"/>
  <c r="J1737" i="2" s="1"/>
  <c r="I1738" i="2"/>
  <c r="J1738" i="2" s="1"/>
  <c r="I1739" i="2"/>
  <c r="J1739" i="2" s="1"/>
  <c r="I1740" i="2"/>
  <c r="J1740" i="2" s="1"/>
  <c r="I1741" i="2"/>
  <c r="J1741" i="2" s="1"/>
  <c r="I1742" i="2"/>
  <c r="J1742" i="2" s="1"/>
  <c r="I1743" i="2"/>
  <c r="J1743" i="2" s="1"/>
  <c r="I1744" i="2"/>
  <c r="J1744" i="2" s="1"/>
  <c r="I1745" i="2"/>
  <c r="J1745" i="2" s="1"/>
  <c r="I1746" i="2"/>
  <c r="J1746" i="2" s="1"/>
  <c r="I1747" i="2"/>
  <c r="J1747" i="2" s="1"/>
  <c r="I1748" i="2"/>
  <c r="J1748" i="2" s="1"/>
  <c r="I1749" i="2"/>
  <c r="J1749" i="2" s="1"/>
  <c r="I1750" i="2"/>
  <c r="J1750" i="2" s="1"/>
  <c r="I1751" i="2"/>
  <c r="J1751" i="2" s="1"/>
  <c r="I1752" i="2"/>
  <c r="J1752" i="2" s="1"/>
  <c r="I1753" i="2"/>
  <c r="J1753" i="2" s="1"/>
  <c r="I1754" i="2"/>
  <c r="J1754" i="2" s="1"/>
  <c r="I1755" i="2"/>
  <c r="J1755" i="2" s="1"/>
  <c r="I1756" i="2"/>
  <c r="J1756" i="2" s="1"/>
  <c r="I1757" i="2"/>
  <c r="J1757" i="2" s="1"/>
  <c r="I1758" i="2"/>
  <c r="J1758" i="2" s="1"/>
  <c r="I1759" i="2"/>
  <c r="J1759" i="2" s="1"/>
  <c r="I1760" i="2"/>
  <c r="J1760" i="2" s="1"/>
  <c r="I1761" i="2"/>
  <c r="J1761" i="2" s="1"/>
  <c r="I1762" i="2"/>
  <c r="J1762" i="2" s="1"/>
  <c r="I1763" i="2"/>
  <c r="J1763" i="2" s="1"/>
  <c r="I1764" i="2"/>
  <c r="J1764" i="2" s="1"/>
  <c r="I1765" i="2"/>
  <c r="J1765" i="2" s="1"/>
  <c r="I1766" i="2"/>
  <c r="J1766" i="2" s="1"/>
  <c r="I1767" i="2"/>
  <c r="J1767" i="2" s="1"/>
  <c r="I1768" i="2"/>
  <c r="J1768" i="2" s="1"/>
  <c r="I1769" i="2"/>
  <c r="J1769" i="2" s="1"/>
  <c r="I1770" i="2"/>
  <c r="J1770" i="2" s="1"/>
  <c r="I1771" i="2"/>
  <c r="J1771" i="2" s="1"/>
  <c r="I1772" i="2"/>
  <c r="J1772" i="2" s="1"/>
  <c r="I1773" i="2"/>
  <c r="J1773" i="2" s="1"/>
  <c r="I1774" i="2"/>
  <c r="J1774" i="2" s="1"/>
  <c r="I1775" i="2"/>
  <c r="J1775" i="2" s="1"/>
  <c r="I1776" i="2"/>
  <c r="J1776" i="2" s="1"/>
  <c r="I1777" i="2"/>
  <c r="J1777" i="2" s="1"/>
  <c r="I1778" i="2"/>
  <c r="J1778" i="2" s="1"/>
  <c r="I1779" i="2"/>
  <c r="J1779" i="2" s="1"/>
  <c r="I1780" i="2"/>
  <c r="J1780" i="2" s="1"/>
  <c r="I1781" i="2"/>
  <c r="J1781" i="2" s="1"/>
  <c r="I1782" i="2"/>
  <c r="J1782" i="2" s="1"/>
  <c r="I1783" i="2"/>
  <c r="J1783" i="2" s="1"/>
  <c r="I1784" i="2"/>
  <c r="J1784" i="2" s="1"/>
  <c r="I1785" i="2"/>
  <c r="J1785" i="2" s="1"/>
  <c r="I1786" i="2"/>
  <c r="J1786" i="2" s="1"/>
  <c r="I1787" i="2"/>
  <c r="J1787" i="2" s="1"/>
  <c r="I1788" i="2"/>
  <c r="J1788" i="2" s="1"/>
  <c r="I1789" i="2"/>
  <c r="J1789" i="2" s="1"/>
  <c r="I1790" i="2"/>
  <c r="J1790" i="2" s="1"/>
  <c r="I1791" i="2"/>
  <c r="J1791" i="2" s="1"/>
  <c r="I1792" i="2"/>
  <c r="J1792" i="2" s="1"/>
  <c r="I1793" i="2"/>
  <c r="J1793" i="2" s="1"/>
  <c r="I1794" i="2"/>
  <c r="J1794" i="2" s="1"/>
  <c r="I1795" i="2"/>
  <c r="J1795" i="2" s="1"/>
  <c r="I1796" i="2"/>
  <c r="J1796" i="2" s="1"/>
  <c r="I1797" i="2"/>
  <c r="J1797" i="2" s="1"/>
  <c r="I1798" i="2"/>
  <c r="J1798" i="2" s="1"/>
  <c r="I1799" i="2"/>
  <c r="J1799" i="2" s="1"/>
  <c r="I1800" i="2"/>
  <c r="J1800" i="2" s="1"/>
  <c r="I1801" i="2"/>
  <c r="J1801" i="2" s="1"/>
  <c r="I1802" i="2"/>
  <c r="J1802" i="2" s="1"/>
  <c r="I1803" i="2"/>
  <c r="J1803" i="2" s="1"/>
  <c r="I1804" i="2"/>
  <c r="J1804" i="2" s="1"/>
  <c r="I1805" i="2"/>
  <c r="J1805" i="2" s="1"/>
  <c r="I1806" i="2"/>
  <c r="J1806" i="2" s="1"/>
  <c r="I1807" i="2"/>
  <c r="J1807" i="2" s="1"/>
  <c r="I1808" i="2"/>
  <c r="J1808" i="2" s="1"/>
  <c r="I1809" i="2"/>
  <c r="J1809" i="2" s="1"/>
  <c r="I1810" i="2"/>
  <c r="J1810" i="2" s="1"/>
  <c r="I1811" i="2"/>
  <c r="J1811" i="2" s="1"/>
  <c r="I1812" i="2"/>
  <c r="J1812" i="2" s="1"/>
  <c r="I1813" i="2"/>
  <c r="J1813" i="2" s="1"/>
  <c r="I1814" i="2"/>
  <c r="J1814" i="2" s="1"/>
  <c r="I1815" i="2"/>
  <c r="J1815" i="2" s="1"/>
  <c r="I1816" i="2"/>
  <c r="J1816" i="2" s="1"/>
  <c r="I1817" i="2"/>
  <c r="J1817" i="2" s="1"/>
  <c r="I1818" i="2"/>
  <c r="J1818" i="2" s="1"/>
  <c r="I1819" i="2"/>
  <c r="J1819" i="2" s="1"/>
  <c r="I1820" i="2"/>
  <c r="J1820" i="2" s="1"/>
  <c r="I1821" i="2"/>
  <c r="J1821" i="2" s="1"/>
  <c r="I1822" i="2"/>
  <c r="J1822" i="2" s="1"/>
  <c r="I1823" i="2"/>
  <c r="J1823" i="2" s="1"/>
  <c r="I1824" i="2"/>
  <c r="J1824" i="2" s="1"/>
  <c r="I1825" i="2"/>
  <c r="J1825" i="2" s="1"/>
  <c r="I1826" i="2"/>
  <c r="J1826" i="2" s="1"/>
  <c r="I1827" i="2"/>
  <c r="J1827" i="2" s="1"/>
  <c r="I1828" i="2"/>
  <c r="J1828" i="2" s="1"/>
  <c r="I1829" i="2"/>
  <c r="J1829" i="2" s="1"/>
  <c r="I1830" i="2"/>
  <c r="J1830" i="2" s="1"/>
  <c r="I1831" i="2"/>
  <c r="J1831" i="2" s="1"/>
  <c r="I1832" i="2"/>
  <c r="J1832" i="2" s="1"/>
  <c r="I1833" i="2"/>
  <c r="J1833" i="2" s="1"/>
  <c r="I1834" i="2"/>
  <c r="J1834" i="2" s="1"/>
  <c r="I1835" i="2"/>
  <c r="J1835" i="2" s="1"/>
  <c r="I1836" i="2"/>
  <c r="J1836" i="2" s="1"/>
  <c r="I1837" i="2"/>
  <c r="J1837" i="2" s="1"/>
  <c r="I1838" i="2"/>
  <c r="J1838" i="2" s="1"/>
  <c r="I1839" i="2"/>
  <c r="J1839" i="2" s="1"/>
  <c r="I1840" i="2"/>
  <c r="J1840" i="2" s="1"/>
  <c r="I1841" i="2"/>
  <c r="J1841" i="2" s="1"/>
  <c r="I1842" i="2"/>
  <c r="J1842" i="2" s="1"/>
  <c r="I1843" i="2"/>
  <c r="J1843" i="2" s="1"/>
  <c r="I1844" i="2"/>
  <c r="J1844" i="2" s="1"/>
  <c r="I1845" i="2"/>
  <c r="J1845" i="2" s="1"/>
  <c r="I1846" i="2"/>
  <c r="J1846" i="2" s="1"/>
  <c r="I1847" i="2"/>
  <c r="J1847" i="2" s="1"/>
  <c r="I1848" i="2"/>
  <c r="J1848" i="2" s="1"/>
  <c r="I1849" i="2"/>
  <c r="J1849" i="2" s="1"/>
  <c r="I1850" i="2"/>
  <c r="J1850" i="2" s="1"/>
  <c r="I1851" i="2"/>
  <c r="J1851" i="2" s="1"/>
  <c r="I1852" i="2"/>
  <c r="J1852" i="2" s="1"/>
  <c r="I1853" i="2"/>
  <c r="J1853" i="2" s="1"/>
  <c r="I1854" i="2"/>
  <c r="J1854" i="2" s="1"/>
  <c r="I1855" i="2"/>
  <c r="J1855" i="2" s="1"/>
  <c r="I1856" i="2"/>
  <c r="J1856" i="2" s="1"/>
  <c r="I1857" i="2"/>
  <c r="J1857" i="2" s="1"/>
  <c r="I1858" i="2"/>
  <c r="J1858" i="2" s="1"/>
  <c r="I1859" i="2"/>
  <c r="J1859" i="2" s="1"/>
  <c r="I1860" i="2"/>
  <c r="J1860" i="2" s="1"/>
  <c r="I1861" i="2"/>
  <c r="J1861" i="2" s="1"/>
  <c r="I1862" i="2"/>
  <c r="J1862" i="2" s="1"/>
  <c r="I1863" i="2"/>
  <c r="J1863" i="2" s="1"/>
  <c r="I1864" i="2"/>
  <c r="J1864" i="2" s="1"/>
  <c r="I1865" i="2"/>
  <c r="J1865" i="2" s="1"/>
  <c r="I1866" i="2"/>
  <c r="J1866" i="2" s="1"/>
  <c r="I1867" i="2"/>
  <c r="J1867" i="2" s="1"/>
  <c r="I1868" i="2"/>
  <c r="J1868" i="2" s="1"/>
  <c r="I1869" i="2"/>
  <c r="J1869" i="2" s="1"/>
  <c r="I1870" i="2"/>
  <c r="J1870" i="2" s="1"/>
  <c r="I1871" i="2"/>
  <c r="J1871" i="2" s="1"/>
  <c r="I1872" i="2"/>
  <c r="J1872" i="2" s="1"/>
  <c r="I1873" i="2"/>
  <c r="J1873" i="2" s="1"/>
  <c r="I1874" i="2"/>
  <c r="J1874" i="2" s="1"/>
  <c r="I1875" i="2"/>
  <c r="J1875" i="2" s="1"/>
  <c r="I1876" i="2"/>
  <c r="J1876" i="2" s="1"/>
  <c r="I1877" i="2"/>
  <c r="J1877" i="2" s="1"/>
  <c r="I1878" i="2"/>
  <c r="J1878" i="2" s="1"/>
  <c r="I1879" i="2"/>
  <c r="J1879" i="2" s="1"/>
  <c r="I1880" i="2"/>
  <c r="J1880" i="2" s="1"/>
  <c r="I1881" i="2"/>
  <c r="J1881" i="2" s="1"/>
  <c r="I1882" i="2"/>
  <c r="J1882" i="2" s="1"/>
  <c r="I1883" i="2"/>
  <c r="J1883" i="2" s="1"/>
  <c r="I1884" i="2"/>
  <c r="J1884" i="2" s="1"/>
  <c r="I1885" i="2"/>
  <c r="J1885" i="2" s="1"/>
  <c r="I1886" i="2"/>
  <c r="J1886" i="2" s="1"/>
  <c r="I1887" i="2"/>
  <c r="J1887" i="2" s="1"/>
  <c r="I1888" i="2"/>
  <c r="J1888" i="2" s="1"/>
  <c r="I1889" i="2"/>
  <c r="J1889" i="2" s="1"/>
  <c r="I1890" i="2"/>
  <c r="J1890" i="2" s="1"/>
  <c r="I1891" i="2"/>
  <c r="J1891" i="2" s="1"/>
  <c r="I1892" i="2"/>
  <c r="J1892" i="2" s="1"/>
  <c r="I1893" i="2"/>
  <c r="J1893" i="2" s="1"/>
  <c r="I1894" i="2"/>
  <c r="J1894" i="2" s="1"/>
  <c r="I1895" i="2"/>
  <c r="J1895" i="2" s="1"/>
  <c r="I1896" i="2"/>
  <c r="J1896" i="2" s="1"/>
  <c r="I1897" i="2"/>
  <c r="J1897" i="2" s="1"/>
  <c r="I1898" i="2"/>
  <c r="J1898" i="2" s="1"/>
  <c r="I1899" i="2"/>
  <c r="J1899" i="2" s="1"/>
  <c r="I1900" i="2"/>
  <c r="J1900" i="2" s="1"/>
  <c r="I1901" i="2"/>
  <c r="J1901" i="2" s="1"/>
  <c r="I1902" i="2"/>
  <c r="J1902" i="2" s="1"/>
  <c r="I1903" i="2"/>
  <c r="J1903" i="2" s="1"/>
  <c r="I1904" i="2"/>
  <c r="J1904" i="2" s="1"/>
  <c r="I1905" i="2"/>
  <c r="J1905" i="2" s="1"/>
  <c r="I1906" i="2"/>
  <c r="J1906" i="2" s="1"/>
  <c r="I1907" i="2"/>
  <c r="J1907" i="2" s="1"/>
  <c r="I1908" i="2"/>
  <c r="J1908" i="2" s="1"/>
  <c r="I1909" i="2"/>
  <c r="J1909" i="2" s="1"/>
  <c r="I1910" i="2"/>
  <c r="J1910" i="2" s="1"/>
  <c r="I1911" i="2"/>
  <c r="J1911" i="2" s="1"/>
  <c r="I1912" i="2"/>
  <c r="J1912" i="2" s="1"/>
  <c r="I1913" i="2"/>
  <c r="J1913" i="2" s="1"/>
  <c r="I1914" i="2"/>
  <c r="J1914" i="2" s="1"/>
  <c r="I1915" i="2"/>
  <c r="J1915" i="2" s="1"/>
  <c r="I1916" i="2"/>
  <c r="J1916" i="2" s="1"/>
  <c r="I1917" i="2"/>
  <c r="J1917" i="2" s="1"/>
  <c r="I1918" i="2"/>
  <c r="J1918" i="2" s="1"/>
  <c r="I1919" i="2"/>
  <c r="J1919" i="2" s="1"/>
  <c r="I1920" i="2"/>
  <c r="J1920" i="2" s="1"/>
  <c r="I1921" i="2"/>
  <c r="J1921" i="2" s="1"/>
  <c r="I1922" i="2"/>
  <c r="J1922" i="2" s="1"/>
  <c r="I1923" i="2"/>
  <c r="J1923" i="2" s="1"/>
  <c r="I1924" i="2"/>
  <c r="J1924" i="2" s="1"/>
  <c r="I1925" i="2"/>
  <c r="J1925" i="2" s="1"/>
  <c r="I1926" i="2"/>
  <c r="J1926" i="2" s="1"/>
  <c r="I1927" i="2"/>
  <c r="J1927" i="2" s="1"/>
  <c r="I1928" i="2"/>
  <c r="J1928" i="2" s="1"/>
  <c r="I1929" i="2"/>
  <c r="J1929" i="2" s="1"/>
  <c r="I1930" i="2"/>
  <c r="J1930" i="2" s="1"/>
  <c r="I1931" i="2"/>
  <c r="J1931" i="2" s="1"/>
  <c r="I1932" i="2"/>
  <c r="J1932" i="2" s="1"/>
  <c r="I1933" i="2"/>
  <c r="J1933" i="2" s="1"/>
  <c r="I1934" i="2"/>
  <c r="J1934" i="2" s="1"/>
  <c r="I1935" i="2"/>
  <c r="J1935" i="2" s="1"/>
  <c r="I1936" i="2"/>
  <c r="J1936" i="2" s="1"/>
  <c r="I1937" i="2"/>
  <c r="J1937" i="2" s="1"/>
  <c r="I1938" i="2"/>
  <c r="J1938" i="2" s="1"/>
  <c r="I1939" i="2"/>
  <c r="J1939" i="2" s="1"/>
  <c r="I1940" i="2"/>
  <c r="J1940" i="2" s="1"/>
  <c r="I1941" i="2"/>
  <c r="J1941" i="2" s="1"/>
  <c r="I1942" i="2"/>
  <c r="J1942" i="2" s="1"/>
  <c r="I1943" i="2"/>
  <c r="J1943" i="2" s="1"/>
  <c r="I1944" i="2"/>
  <c r="J1944" i="2" s="1"/>
  <c r="I1945" i="2"/>
  <c r="J1945" i="2" s="1"/>
  <c r="I1946" i="2"/>
  <c r="J1946" i="2" s="1"/>
  <c r="I1947" i="2"/>
  <c r="J1947" i="2" s="1"/>
  <c r="I1948" i="2"/>
  <c r="J1948" i="2" s="1"/>
  <c r="I1949" i="2"/>
  <c r="J1949" i="2" s="1"/>
  <c r="I1950" i="2"/>
  <c r="J1950" i="2" s="1"/>
  <c r="I1951" i="2"/>
  <c r="J1951" i="2" s="1"/>
  <c r="I1952" i="2"/>
  <c r="J1952" i="2" s="1"/>
  <c r="I1953" i="2"/>
  <c r="J1953" i="2" s="1"/>
  <c r="I1954" i="2"/>
  <c r="J1954" i="2" s="1"/>
  <c r="I1955" i="2"/>
  <c r="J1955" i="2" s="1"/>
  <c r="I1956" i="2"/>
  <c r="J1956" i="2" s="1"/>
  <c r="I1957" i="2"/>
  <c r="J1957" i="2" s="1"/>
  <c r="I1958" i="2"/>
  <c r="J1958" i="2" s="1"/>
  <c r="I1959" i="2"/>
  <c r="J1959" i="2" s="1"/>
  <c r="I1960" i="2"/>
  <c r="J1960" i="2" s="1"/>
  <c r="I1961" i="2"/>
  <c r="J1961" i="2" s="1"/>
  <c r="I1962" i="2"/>
  <c r="J1962" i="2" s="1"/>
  <c r="I1963" i="2"/>
  <c r="J1963" i="2" s="1"/>
  <c r="I1964" i="2"/>
  <c r="J1964" i="2" s="1"/>
  <c r="I1965" i="2"/>
  <c r="J1965" i="2" s="1"/>
  <c r="I1966" i="2"/>
  <c r="J1966" i="2" s="1"/>
  <c r="I1967" i="2"/>
  <c r="J1967" i="2" s="1"/>
  <c r="I1968" i="2"/>
  <c r="J1968" i="2" s="1"/>
  <c r="I1969" i="2"/>
  <c r="J1969" i="2" s="1"/>
  <c r="I1970" i="2"/>
  <c r="J1970" i="2" s="1"/>
  <c r="I1971" i="2"/>
  <c r="J1971" i="2" s="1"/>
  <c r="I1972" i="2"/>
  <c r="J1972" i="2" s="1"/>
  <c r="I1973" i="2"/>
  <c r="J1973" i="2" s="1"/>
  <c r="I1974" i="2"/>
  <c r="J1974" i="2" s="1"/>
  <c r="I1975" i="2"/>
  <c r="J1975" i="2" s="1"/>
  <c r="I1976" i="2"/>
  <c r="J1976" i="2" s="1"/>
  <c r="I1977" i="2"/>
  <c r="J1977" i="2" s="1"/>
  <c r="I1978" i="2"/>
  <c r="J1978" i="2" s="1"/>
  <c r="I1979" i="2"/>
  <c r="J1979" i="2" s="1"/>
  <c r="I1980" i="2"/>
  <c r="J1980" i="2" s="1"/>
  <c r="I1981" i="2"/>
  <c r="J1981" i="2" s="1"/>
  <c r="I1982" i="2"/>
  <c r="J1982" i="2" s="1"/>
  <c r="I1983" i="2"/>
  <c r="J1983" i="2" s="1"/>
  <c r="I1984" i="2"/>
  <c r="J1984" i="2" s="1"/>
  <c r="I1985" i="2"/>
  <c r="J1985" i="2" s="1"/>
  <c r="I1986" i="2"/>
  <c r="J1986" i="2" s="1"/>
  <c r="I1987" i="2"/>
  <c r="J1987" i="2" s="1"/>
  <c r="I1988" i="2"/>
  <c r="J1988" i="2" s="1"/>
  <c r="I1989" i="2"/>
  <c r="J1989" i="2" s="1"/>
  <c r="I1990" i="2"/>
  <c r="J1990" i="2" s="1"/>
  <c r="I1991" i="2"/>
  <c r="J1991" i="2" s="1"/>
  <c r="I1992" i="2"/>
  <c r="J1992" i="2" s="1"/>
  <c r="I1993" i="2"/>
  <c r="J1993" i="2" s="1"/>
  <c r="I1994" i="2"/>
  <c r="J1994" i="2" s="1"/>
  <c r="I1995" i="2"/>
  <c r="J1995" i="2" s="1"/>
  <c r="I1996" i="2"/>
  <c r="J1996" i="2" s="1"/>
  <c r="I1997" i="2"/>
  <c r="J1997" i="2" s="1"/>
  <c r="I1998" i="2"/>
  <c r="J1998" i="2" s="1"/>
  <c r="I1999" i="2"/>
  <c r="J1999" i="2" s="1"/>
  <c r="I2000" i="2"/>
  <c r="J2000" i="2" s="1"/>
  <c r="I2001" i="2"/>
  <c r="J2001" i="2" s="1"/>
  <c r="I2002" i="2"/>
  <c r="J2002" i="2" s="1"/>
  <c r="I2003" i="2"/>
  <c r="J2003" i="2" s="1"/>
  <c r="I2004" i="2"/>
  <c r="J2004" i="2" s="1"/>
  <c r="I2005" i="2"/>
  <c r="J2005" i="2" s="1"/>
  <c r="I2006" i="2"/>
  <c r="J2006" i="2" s="1"/>
  <c r="I2007" i="2"/>
  <c r="J2007" i="2" s="1"/>
  <c r="I2008" i="2"/>
  <c r="J2008" i="2" s="1"/>
  <c r="I2009" i="2"/>
  <c r="J2009" i="2" s="1"/>
  <c r="I2010" i="2"/>
  <c r="J2010" i="2" s="1"/>
  <c r="I2011" i="2"/>
  <c r="J2011" i="2" s="1"/>
  <c r="I2012" i="2"/>
  <c r="J2012" i="2" s="1"/>
  <c r="I2013" i="2"/>
  <c r="J2013" i="2" s="1"/>
  <c r="I2014" i="2"/>
  <c r="J2014" i="2" s="1"/>
  <c r="I2015" i="2"/>
  <c r="J2015" i="2" s="1"/>
  <c r="I2016" i="2"/>
  <c r="J2016" i="2" s="1"/>
  <c r="I2017" i="2"/>
  <c r="J2017" i="2" s="1"/>
  <c r="I2018" i="2"/>
  <c r="J2018" i="2" s="1"/>
  <c r="I2019" i="2"/>
  <c r="J2019" i="2" s="1"/>
  <c r="I2020" i="2"/>
  <c r="J2020" i="2" s="1"/>
  <c r="I2021" i="2"/>
  <c r="J2021" i="2" s="1"/>
  <c r="I2022" i="2"/>
  <c r="J2022" i="2" s="1"/>
  <c r="I2023" i="2"/>
  <c r="J2023" i="2" s="1"/>
  <c r="I2024" i="2"/>
  <c r="J2024" i="2" s="1"/>
  <c r="I2025" i="2"/>
  <c r="J2025" i="2" s="1"/>
  <c r="I2026" i="2"/>
  <c r="J2026" i="2" s="1"/>
  <c r="I2027" i="2"/>
  <c r="J2027" i="2" s="1"/>
  <c r="I2028" i="2"/>
  <c r="J2028" i="2" s="1"/>
  <c r="I2029" i="2"/>
  <c r="J2029" i="2" s="1"/>
  <c r="I2030" i="2"/>
  <c r="J2030" i="2" s="1"/>
  <c r="I2031" i="2"/>
  <c r="J2031" i="2" s="1"/>
  <c r="I2032" i="2"/>
  <c r="J2032" i="2" s="1"/>
  <c r="I2033" i="2"/>
  <c r="J2033" i="2" s="1"/>
  <c r="I2034" i="2"/>
  <c r="J2034" i="2" s="1"/>
  <c r="I2035" i="2"/>
  <c r="J2035" i="2" s="1"/>
  <c r="I2036" i="2"/>
  <c r="J2036" i="2" s="1"/>
  <c r="I2037" i="2"/>
  <c r="J2037" i="2" s="1"/>
  <c r="I2038" i="2"/>
  <c r="J2038" i="2" s="1"/>
  <c r="I2039" i="2"/>
  <c r="J2039" i="2" s="1"/>
  <c r="I2040" i="2"/>
  <c r="J2040" i="2" s="1"/>
  <c r="I2041" i="2"/>
  <c r="J2041" i="2" s="1"/>
  <c r="I2042" i="2"/>
  <c r="J2042" i="2" s="1"/>
  <c r="I2043" i="2"/>
  <c r="J2043" i="2" s="1"/>
  <c r="I2044" i="2"/>
  <c r="J2044" i="2" s="1"/>
  <c r="I2045" i="2"/>
  <c r="J2045" i="2" s="1"/>
  <c r="I2046" i="2"/>
  <c r="J2046" i="2" s="1"/>
  <c r="I2047" i="2"/>
  <c r="J2047" i="2" s="1"/>
  <c r="I2048" i="2"/>
  <c r="J2048" i="2" s="1"/>
  <c r="I2049" i="2"/>
  <c r="J2049" i="2" s="1"/>
  <c r="I2050" i="2"/>
  <c r="J2050" i="2" s="1"/>
  <c r="I2051" i="2"/>
  <c r="J2051" i="2" s="1"/>
  <c r="I2052" i="2"/>
  <c r="J2052" i="2" s="1"/>
  <c r="I2053" i="2"/>
  <c r="J2053" i="2" s="1"/>
  <c r="I2054" i="2"/>
  <c r="J2054" i="2" s="1"/>
  <c r="I2055" i="2"/>
  <c r="J2055" i="2" s="1"/>
  <c r="I2056" i="2"/>
  <c r="J2056" i="2" s="1"/>
  <c r="I2057" i="2"/>
  <c r="J2057" i="2" s="1"/>
  <c r="I2058" i="2"/>
  <c r="J2058" i="2" s="1"/>
  <c r="I2059" i="2"/>
  <c r="J2059" i="2" s="1"/>
  <c r="I2060" i="2"/>
  <c r="J2060" i="2" s="1"/>
  <c r="I2061" i="2"/>
  <c r="J2061" i="2" s="1"/>
  <c r="I2062" i="2"/>
  <c r="J2062" i="2" s="1"/>
  <c r="I2063" i="2"/>
  <c r="J2063" i="2" s="1"/>
  <c r="I2064" i="2"/>
  <c r="J2064" i="2" s="1"/>
  <c r="I2065" i="2"/>
  <c r="J2065" i="2" s="1"/>
  <c r="I2066" i="2"/>
  <c r="J2066" i="2" s="1"/>
  <c r="I2067" i="2"/>
  <c r="J2067" i="2" s="1"/>
  <c r="I2068" i="2"/>
  <c r="J2068" i="2" s="1"/>
  <c r="I2069" i="2"/>
  <c r="J2069" i="2" s="1"/>
  <c r="I2070" i="2"/>
  <c r="J2070" i="2" s="1"/>
  <c r="I2071" i="2"/>
  <c r="J2071" i="2" s="1"/>
  <c r="I2072" i="2"/>
  <c r="J2072" i="2" s="1"/>
  <c r="I2073" i="2"/>
  <c r="J2073" i="2" s="1"/>
  <c r="I2074" i="2"/>
  <c r="J2074" i="2" s="1"/>
  <c r="I2075" i="2"/>
  <c r="J2075" i="2" s="1"/>
  <c r="I2076" i="2"/>
  <c r="J2076" i="2" s="1"/>
  <c r="I2077" i="2"/>
  <c r="J2077" i="2" s="1"/>
  <c r="I2078" i="2"/>
  <c r="J2078" i="2" s="1"/>
  <c r="I2079" i="2"/>
  <c r="J2079" i="2" s="1"/>
  <c r="I2080" i="2"/>
  <c r="J2080" i="2" s="1"/>
  <c r="I2081" i="2"/>
  <c r="J2081" i="2" s="1"/>
  <c r="I2082" i="2"/>
  <c r="J2082" i="2" s="1"/>
  <c r="I2083" i="2"/>
  <c r="J2083" i="2" s="1"/>
  <c r="I2084" i="2"/>
  <c r="J2084" i="2" s="1"/>
  <c r="I2085" i="2"/>
  <c r="J2085" i="2" s="1"/>
  <c r="I2086" i="2"/>
  <c r="J2086" i="2" s="1"/>
  <c r="I2087" i="2"/>
  <c r="J2087" i="2" s="1"/>
  <c r="I2088" i="2"/>
  <c r="J2088" i="2" s="1"/>
  <c r="I2089" i="2"/>
  <c r="J2089" i="2" s="1"/>
  <c r="I2090" i="2"/>
  <c r="J2090" i="2" s="1"/>
  <c r="I2091" i="2"/>
  <c r="J2091" i="2" s="1"/>
  <c r="I2092" i="2"/>
  <c r="J2092" i="2" s="1"/>
  <c r="I2093" i="2"/>
  <c r="J2093" i="2" s="1"/>
  <c r="I2094" i="2"/>
  <c r="J2094" i="2" s="1"/>
  <c r="I2095" i="2"/>
  <c r="J2095" i="2" s="1"/>
  <c r="I2096" i="2"/>
  <c r="J2096" i="2" s="1"/>
  <c r="I2097" i="2"/>
  <c r="J2097" i="2" s="1"/>
  <c r="I2098" i="2"/>
  <c r="J2098" i="2" s="1"/>
  <c r="I2099" i="2"/>
  <c r="J2099" i="2" s="1"/>
  <c r="I2100" i="2"/>
  <c r="J2100" i="2" s="1"/>
  <c r="I2101" i="2"/>
  <c r="J2101" i="2" s="1"/>
  <c r="I2102" i="2"/>
  <c r="J2102" i="2" s="1"/>
  <c r="I2103" i="2"/>
  <c r="J2103" i="2" s="1"/>
  <c r="I2104" i="2"/>
  <c r="J2104" i="2" s="1"/>
  <c r="I2105" i="2"/>
  <c r="J2105" i="2" s="1"/>
  <c r="I2106" i="2"/>
  <c r="J2106" i="2" s="1"/>
  <c r="I2107" i="2"/>
  <c r="J2107" i="2" s="1"/>
  <c r="I2108" i="2"/>
  <c r="J2108" i="2" s="1"/>
  <c r="I2109" i="2"/>
  <c r="J2109" i="2" s="1"/>
  <c r="I2110" i="2"/>
  <c r="J2110" i="2" s="1"/>
  <c r="I2111" i="2"/>
  <c r="J2111" i="2" s="1"/>
  <c r="I2112" i="2"/>
  <c r="J2112" i="2" s="1"/>
  <c r="I2113" i="2"/>
  <c r="J2113" i="2" s="1"/>
  <c r="I2114" i="2"/>
  <c r="J2114" i="2" s="1"/>
  <c r="I2115" i="2"/>
  <c r="J2115" i="2" s="1"/>
  <c r="I2116" i="2"/>
  <c r="J2116" i="2" s="1"/>
  <c r="I2117" i="2"/>
  <c r="J2117" i="2" s="1"/>
  <c r="I2118" i="2"/>
  <c r="J2118" i="2" s="1"/>
  <c r="I2119" i="2"/>
  <c r="J2119" i="2" s="1"/>
  <c r="I2120" i="2"/>
  <c r="J2120" i="2" s="1"/>
  <c r="I2121" i="2"/>
  <c r="J2121" i="2" s="1"/>
  <c r="I2122" i="2"/>
  <c r="J2122" i="2" s="1"/>
  <c r="I2123" i="2"/>
  <c r="J2123" i="2" s="1"/>
  <c r="I2124" i="2"/>
  <c r="J2124" i="2" s="1"/>
  <c r="I2125" i="2"/>
  <c r="J2125" i="2" s="1"/>
  <c r="I2126" i="2"/>
  <c r="J2126" i="2" s="1"/>
  <c r="I2127" i="2"/>
  <c r="J2127" i="2" s="1"/>
  <c r="I2128" i="2"/>
  <c r="J2128" i="2" s="1"/>
  <c r="I2129" i="2"/>
  <c r="J2129" i="2" s="1"/>
  <c r="I2130" i="2"/>
  <c r="J2130" i="2" s="1"/>
  <c r="I2131" i="2"/>
  <c r="J2131" i="2" s="1"/>
  <c r="I2132" i="2"/>
  <c r="J2132" i="2" s="1"/>
  <c r="I2133" i="2"/>
  <c r="J2133" i="2" s="1"/>
  <c r="I2134" i="2"/>
  <c r="J2134" i="2" s="1"/>
  <c r="I2135" i="2"/>
  <c r="J2135" i="2" s="1"/>
  <c r="I2136" i="2"/>
  <c r="J2136" i="2" s="1"/>
  <c r="I2137" i="2"/>
  <c r="J2137" i="2" s="1"/>
  <c r="I2138" i="2"/>
  <c r="J2138" i="2" s="1"/>
  <c r="I2139" i="2"/>
  <c r="J2139" i="2" s="1"/>
  <c r="I2140" i="2"/>
  <c r="J2140" i="2" s="1"/>
  <c r="I2141" i="2"/>
  <c r="J2141" i="2" s="1"/>
  <c r="I2142" i="2"/>
  <c r="J2142" i="2" s="1"/>
  <c r="I2143" i="2"/>
  <c r="J2143" i="2" s="1"/>
  <c r="I2144" i="2"/>
  <c r="J2144" i="2" s="1"/>
  <c r="I2145" i="2"/>
  <c r="J2145" i="2" s="1"/>
  <c r="I2146" i="2"/>
  <c r="J2146" i="2" s="1"/>
  <c r="I2147" i="2"/>
  <c r="J2147" i="2" s="1"/>
  <c r="I2148" i="2"/>
  <c r="J2148" i="2" s="1"/>
  <c r="I2149" i="2"/>
  <c r="J2149" i="2" s="1"/>
  <c r="I2150" i="2"/>
  <c r="J2150" i="2" s="1"/>
  <c r="I2151" i="2"/>
  <c r="J2151" i="2" s="1"/>
  <c r="I2152" i="2"/>
  <c r="J2152" i="2" s="1"/>
  <c r="I2153" i="2"/>
  <c r="J2153" i="2" s="1"/>
  <c r="I2154" i="2"/>
  <c r="J2154" i="2" s="1"/>
  <c r="I2155" i="2"/>
  <c r="J2155" i="2" s="1"/>
  <c r="I2156" i="2"/>
  <c r="J2156" i="2" s="1"/>
  <c r="I2157" i="2"/>
  <c r="J2157" i="2" s="1"/>
  <c r="I2158" i="2"/>
  <c r="J2158" i="2" s="1"/>
  <c r="I2159" i="2"/>
  <c r="J2159" i="2" s="1"/>
  <c r="I2160" i="2"/>
  <c r="J2160" i="2" s="1"/>
  <c r="I2161" i="2"/>
  <c r="J2161" i="2" s="1"/>
  <c r="I2162" i="2"/>
  <c r="J2162" i="2" s="1"/>
  <c r="I2163" i="2"/>
  <c r="J2163" i="2" s="1"/>
  <c r="I2164" i="2"/>
  <c r="J2164" i="2" s="1"/>
  <c r="I2165" i="2"/>
  <c r="J2165" i="2" s="1"/>
  <c r="I2166" i="2"/>
  <c r="J2166" i="2" s="1"/>
  <c r="I2167" i="2"/>
  <c r="J2167" i="2" s="1"/>
  <c r="I2168" i="2"/>
  <c r="J2168" i="2" s="1"/>
  <c r="I2169" i="2"/>
  <c r="J2169" i="2" s="1"/>
  <c r="I2170" i="2"/>
  <c r="J2170" i="2" s="1"/>
  <c r="I2171" i="2"/>
  <c r="J2171" i="2" s="1"/>
  <c r="I2172" i="2"/>
  <c r="J2172" i="2" s="1"/>
  <c r="I2173" i="2"/>
  <c r="J2173" i="2" s="1"/>
  <c r="I2174" i="2"/>
  <c r="J2174" i="2" s="1"/>
  <c r="I2175" i="2"/>
  <c r="J2175" i="2" s="1"/>
  <c r="I2176" i="2"/>
  <c r="J2176" i="2" s="1"/>
  <c r="I2177" i="2"/>
  <c r="J2177" i="2" s="1"/>
  <c r="I2178" i="2"/>
  <c r="J2178" i="2" s="1"/>
  <c r="I2179" i="2"/>
  <c r="J2179" i="2" s="1"/>
  <c r="I2180" i="2"/>
  <c r="J2180" i="2" s="1"/>
  <c r="I2181" i="2"/>
  <c r="J2181" i="2" s="1"/>
  <c r="I2182" i="2"/>
  <c r="J2182" i="2" s="1"/>
  <c r="I2183" i="2"/>
  <c r="J2183" i="2" s="1"/>
  <c r="I2184" i="2"/>
  <c r="J2184" i="2" s="1"/>
  <c r="I2185" i="2"/>
  <c r="J2185" i="2" s="1"/>
  <c r="I2186" i="2"/>
  <c r="J2186" i="2" s="1"/>
  <c r="I2187" i="2"/>
  <c r="J2187" i="2" s="1"/>
  <c r="I2188" i="2"/>
  <c r="J2188" i="2" s="1"/>
  <c r="I2189" i="2"/>
  <c r="J2189" i="2" s="1"/>
  <c r="I2190" i="2"/>
  <c r="J2190" i="2" s="1"/>
  <c r="I2191" i="2"/>
  <c r="J2191" i="2" s="1"/>
  <c r="I2192" i="2"/>
  <c r="J2192" i="2" s="1"/>
  <c r="I2193" i="2"/>
  <c r="J2193" i="2" s="1"/>
  <c r="I2194" i="2"/>
  <c r="J2194" i="2" s="1"/>
  <c r="I2195" i="2"/>
  <c r="J2195" i="2" s="1"/>
  <c r="I2196" i="2"/>
  <c r="J2196" i="2" s="1"/>
  <c r="I2197" i="2"/>
  <c r="J2197" i="2" s="1"/>
  <c r="I2198" i="2"/>
  <c r="J2198" i="2" s="1"/>
  <c r="I2199" i="2"/>
  <c r="J2199" i="2" s="1"/>
  <c r="I2200" i="2"/>
  <c r="J2200" i="2" s="1"/>
  <c r="I2201" i="2"/>
  <c r="J2201" i="2" s="1"/>
  <c r="I2202" i="2"/>
  <c r="J2202" i="2" s="1"/>
  <c r="I2203" i="2"/>
  <c r="J2203" i="2" s="1"/>
  <c r="I2204" i="2"/>
  <c r="J2204" i="2" s="1"/>
  <c r="I2205" i="2"/>
  <c r="J2205" i="2" s="1"/>
  <c r="I2206" i="2"/>
  <c r="J2206" i="2" s="1"/>
  <c r="I2207" i="2"/>
  <c r="J2207" i="2" s="1"/>
  <c r="I2208" i="2"/>
  <c r="J2208" i="2" s="1"/>
  <c r="I2209" i="2"/>
  <c r="J2209" i="2" s="1"/>
  <c r="I2210" i="2"/>
  <c r="J2210" i="2" s="1"/>
  <c r="I2211" i="2"/>
  <c r="J2211" i="2" s="1"/>
  <c r="I2212" i="2"/>
  <c r="J2212" i="2" s="1"/>
  <c r="I2213" i="2"/>
  <c r="J2213" i="2" s="1"/>
  <c r="I2214" i="2"/>
  <c r="J2214" i="2" s="1"/>
  <c r="I2215" i="2"/>
  <c r="J2215" i="2" s="1"/>
  <c r="I2216" i="2"/>
  <c r="J2216" i="2" s="1"/>
  <c r="I2217" i="2"/>
  <c r="J2217" i="2" s="1"/>
  <c r="I2218" i="2"/>
  <c r="J2218" i="2" s="1"/>
  <c r="I2219" i="2"/>
  <c r="J2219" i="2" s="1"/>
  <c r="I2220" i="2"/>
  <c r="J2220" i="2" s="1"/>
  <c r="I2221" i="2"/>
  <c r="J2221" i="2" s="1"/>
  <c r="I2222" i="2"/>
  <c r="J2222" i="2" s="1"/>
  <c r="I2223" i="2"/>
  <c r="J2223" i="2" s="1"/>
  <c r="I2224" i="2"/>
  <c r="J2224" i="2" s="1"/>
  <c r="I2225" i="2"/>
  <c r="J2225" i="2" s="1"/>
  <c r="I2226" i="2"/>
  <c r="J2226" i="2" s="1"/>
  <c r="I2227" i="2"/>
  <c r="J2227" i="2" s="1"/>
  <c r="I2228" i="2"/>
  <c r="J2228" i="2" s="1"/>
  <c r="I2229" i="2"/>
  <c r="J2229" i="2" s="1"/>
  <c r="I2230" i="2"/>
  <c r="J2230" i="2" s="1"/>
  <c r="I2231" i="2"/>
  <c r="J2231" i="2" s="1"/>
  <c r="I2232" i="2"/>
  <c r="J2232" i="2" s="1"/>
  <c r="I2233" i="2"/>
  <c r="J2233" i="2" s="1"/>
  <c r="I2234" i="2"/>
  <c r="J2234" i="2" s="1"/>
  <c r="I2235" i="2"/>
  <c r="J2235" i="2" s="1"/>
  <c r="I2236" i="2"/>
  <c r="J2236" i="2" s="1"/>
  <c r="I2237" i="2"/>
  <c r="J2237" i="2" s="1"/>
  <c r="I2238" i="2"/>
  <c r="J2238" i="2" s="1"/>
  <c r="I2239" i="2"/>
  <c r="J2239" i="2" s="1"/>
  <c r="I2240" i="2"/>
  <c r="J2240" i="2" s="1"/>
  <c r="I2241" i="2"/>
  <c r="J2241" i="2" s="1"/>
  <c r="I2242" i="2"/>
  <c r="J2242" i="2" s="1"/>
  <c r="I2243" i="2"/>
  <c r="J2243" i="2" s="1"/>
  <c r="I2244" i="2"/>
  <c r="J2244" i="2" s="1"/>
  <c r="I2245" i="2"/>
  <c r="J2245" i="2" s="1"/>
  <c r="I2246" i="2"/>
  <c r="J2246" i="2" s="1"/>
  <c r="I2247" i="2"/>
  <c r="J2247" i="2" s="1"/>
  <c r="I2248" i="2"/>
  <c r="J2248" i="2" s="1"/>
  <c r="I2249" i="2"/>
  <c r="J2249" i="2" s="1"/>
  <c r="I2250" i="2"/>
  <c r="J2250" i="2" s="1"/>
  <c r="I2251" i="2"/>
  <c r="J2251" i="2" s="1"/>
  <c r="I2252" i="2"/>
  <c r="J2252" i="2" s="1"/>
  <c r="I2253" i="2"/>
  <c r="J2253" i="2" s="1"/>
  <c r="I2254" i="2"/>
  <c r="J2254" i="2" s="1"/>
  <c r="I2255" i="2"/>
  <c r="J2255" i="2" s="1"/>
  <c r="I2256" i="2"/>
  <c r="J2256" i="2" s="1"/>
  <c r="I2257" i="2"/>
  <c r="J2257" i="2" s="1"/>
  <c r="I2258" i="2"/>
  <c r="J2258" i="2" s="1"/>
  <c r="I2259" i="2"/>
  <c r="J2259" i="2" s="1"/>
  <c r="I2260" i="2"/>
  <c r="J2260" i="2" s="1"/>
  <c r="I2261" i="2"/>
  <c r="J2261" i="2" s="1"/>
  <c r="I2262" i="2"/>
  <c r="J2262" i="2" s="1"/>
  <c r="I2263" i="2"/>
  <c r="J2263" i="2" s="1"/>
  <c r="I2264" i="2"/>
  <c r="J2264" i="2" s="1"/>
  <c r="I2265" i="2"/>
  <c r="J2265" i="2" s="1"/>
  <c r="I2266" i="2"/>
  <c r="J2266" i="2" s="1"/>
  <c r="I2267" i="2"/>
  <c r="J2267" i="2" s="1"/>
  <c r="I2268" i="2"/>
  <c r="J2268" i="2" s="1"/>
  <c r="I2269" i="2"/>
  <c r="J2269" i="2" s="1"/>
  <c r="I2270" i="2"/>
  <c r="J2270" i="2" s="1"/>
  <c r="I2271" i="2"/>
  <c r="J2271" i="2" s="1"/>
  <c r="I2272" i="2"/>
  <c r="J2272" i="2" s="1"/>
  <c r="I2273" i="2"/>
  <c r="J2273" i="2" s="1"/>
  <c r="I2274" i="2"/>
  <c r="J2274" i="2" s="1"/>
  <c r="I2275" i="2"/>
  <c r="J2275" i="2" s="1"/>
  <c r="I2276" i="2"/>
  <c r="J2276" i="2" s="1"/>
  <c r="I2277" i="2"/>
  <c r="J2277" i="2" s="1"/>
  <c r="I2278" i="2"/>
  <c r="J2278" i="2" s="1"/>
  <c r="I2279" i="2"/>
  <c r="J2279" i="2" s="1"/>
  <c r="I2280" i="2"/>
  <c r="J2280" i="2" s="1"/>
  <c r="I2281" i="2"/>
  <c r="J2281" i="2" s="1"/>
  <c r="I2282" i="2"/>
  <c r="J2282" i="2" s="1"/>
  <c r="I2283" i="2"/>
  <c r="J2283" i="2" s="1"/>
  <c r="I2284" i="2"/>
  <c r="J2284" i="2" s="1"/>
  <c r="I2285" i="2"/>
  <c r="J2285" i="2" s="1"/>
  <c r="I2286" i="2"/>
  <c r="J2286" i="2" s="1"/>
  <c r="I2287" i="2"/>
  <c r="J2287" i="2" s="1"/>
  <c r="I2288" i="2"/>
  <c r="J2288" i="2" s="1"/>
  <c r="I2289" i="2"/>
  <c r="J2289" i="2" s="1"/>
  <c r="I2290" i="2"/>
  <c r="J2290" i="2" s="1"/>
  <c r="I2291" i="2"/>
  <c r="J2291" i="2" s="1"/>
  <c r="I2292" i="2"/>
  <c r="J2292" i="2" s="1"/>
  <c r="I2293" i="2"/>
  <c r="J2293" i="2" s="1"/>
  <c r="I2294" i="2"/>
  <c r="J2294" i="2" s="1"/>
  <c r="I2295" i="2"/>
  <c r="J2295" i="2" s="1"/>
  <c r="I2296" i="2"/>
  <c r="J2296" i="2" s="1"/>
  <c r="I2297" i="2"/>
  <c r="J2297" i="2" s="1"/>
  <c r="I2298" i="2"/>
  <c r="J2298" i="2" s="1"/>
  <c r="I2299" i="2"/>
  <c r="J2299" i="2" s="1"/>
  <c r="I2300" i="2"/>
  <c r="J2300" i="2" s="1"/>
  <c r="I2301" i="2"/>
  <c r="J2301" i="2" s="1"/>
  <c r="I2302" i="2"/>
  <c r="J2302" i="2" s="1"/>
  <c r="I2303" i="2"/>
  <c r="J2303" i="2" s="1"/>
  <c r="I2304" i="2"/>
  <c r="J2304" i="2" s="1"/>
  <c r="I2305" i="2"/>
  <c r="J2305" i="2" s="1"/>
  <c r="I2306" i="2"/>
  <c r="J2306" i="2" s="1"/>
  <c r="I2307" i="2"/>
  <c r="J2307" i="2" s="1"/>
  <c r="I2308" i="2"/>
  <c r="J2308" i="2" s="1"/>
  <c r="I2309" i="2"/>
  <c r="J2309" i="2" s="1"/>
  <c r="I2310" i="2"/>
  <c r="J2310" i="2" s="1"/>
  <c r="I2311" i="2"/>
  <c r="J2311" i="2" s="1"/>
  <c r="I2312" i="2"/>
  <c r="J2312" i="2" s="1"/>
  <c r="I2313" i="2"/>
  <c r="J2313" i="2" s="1"/>
  <c r="I2314" i="2"/>
  <c r="J2314" i="2" s="1"/>
  <c r="I2315" i="2"/>
  <c r="J2315" i="2" s="1"/>
  <c r="I2316" i="2"/>
  <c r="J2316" i="2" s="1"/>
  <c r="I2317" i="2"/>
  <c r="J2317" i="2" s="1"/>
  <c r="I2318" i="2"/>
  <c r="J2318" i="2" s="1"/>
  <c r="I2319" i="2"/>
  <c r="J2319" i="2" s="1"/>
  <c r="I2320" i="2"/>
  <c r="J2320" i="2" s="1"/>
  <c r="I2321" i="2"/>
  <c r="J2321" i="2" s="1"/>
  <c r="I2322" i="2"/>
  <c r="J2322" i="2" s="1"/>
  <c r="I2323" i="2"/>
  <c r="J2323" i="2" s="1"/>
  <c r="I2324" i="2"/>
  <c r="J2324" i="2" s="1"/>
  <c r="I2325" i="2"/>
  <c r="J2325" i="2" s="1"/>
  <c r="I2326" i="2"/>
  <c r="J2326" i="2" s="1"/>
  <c r="I2327" i="2"/>
  <c r="J2327" i="2" s="1"/>
  <c r="I2328" i="2"/>
  <c r="J2328" i="2" s="1"/>
  <c r="I2329" i="2"/>
  <c r="J2329" i="2" s="1"/>
  <c r="I2330" i="2"/>
  <c r="J2330" i="2" s="1"/>
  <c r="I2331" i="2"/>
  <c r="J2331" i="2" s="1"/>
  <c r="I2332" i="2"/>
  <c r="J2332" i="2" s="1"/>
  <c r="I2333" i="2"/>
  <c r="J2333" i="2" s="1"/>
  <c r="I2334" i="2"/>
  <c r="J2334" i="2" s="1"/>
  <c r="I2335" i="2"/>
  <c r="J2335" i="2" s="1"/>
  <c r="I2336" i="2"/>
  <c r="J2336" i="2" s="1"/>
  <c r="I2337" i="2"/>
  <c r="J2337" i="2" s="1"/>
  <c r="I2338" i="2"/>
  <c r="J2338" i="2" s="1"/>
  <c r="I2339" i="2"/>
  <c r="J2339" i="2" s="1"/>
  <c r="I2340" i="2"/>
  <c r="J2340" i="2" s="1"/>
  <c r="I2341" i="2"/>
  <c r="J2341" i="2" s="1"/>
  <c r="I2342" i="2"/>
  <c r="J2342" i="2" s="1"/>
  <c r="I2343" i="2"/>
  <c r="J2343" i="2" s="1"/>
  <c r="I2344" i="2"/>
  <c r="J2344" i="2" s="1"/>
  <c r="I2345" i="2"/>
  <c r="J2345" i="2" s="1"/>
  <c r="I2346" i="2"/>
  <c r="J2346" i="2" s="1"/>
  <c r="I2347" i="2"/>
  <c r="J2347" i="2" s="1"/>
  <c r="I2348" i="2"/>
  <c r="J2348" i="2" s="1"/>
  <c r="I2349" i="2"/>
  <c r="J2349" i="2" s="1"/>
  <c r="I2350" i="2"/>
  <c r="J2350" i="2" s="1"/>
  <c r="I2351" i="2"/>
  <c r="J2351" i="2" s="1"/>
  <c r="I2352" i="2"/>
  <c r="J2352" i="2" s="1"/>
  <c r="I2353" i="2"/>
  <c r="J2353" i="2" s="1"/>
  <c r="I2354" i="2"/>
  <c r="J2354" i="2" s="1"/>
  <c r="I2355" i="2"/>
  <c r="J2355" i="2" s="1"/>
  <c r="I2356" i="2"/>
  <c r="J2356" i="2" s="1"/>
  <c r="I2357" i="2"/>
  <c r="J2357" i="2" s="1"/>
  <c r="I2358" i="2"/>
  <c r="J2358" i="2" s="1"/>
  <c r="I2359" i="2"/>
  <c r="J2359" i="2" s="1"/>
  <c r="I2360" i="2"/>
  <c r="J2360" i="2" s="1"/>
  <c r="I2361" i="2"/>
  <c r="J2361" i="2" s="1"/>
  <c r="I2362" i="2"/>
  <c r="J2362" i="2" s="1"/>
  <c r="I2363" i="2"/>
  <c r="J2363" i="2" s="1"/>
  <c r="I2364" i="2"/>
  <c r="J2364" i="2" s="1"/>
  <c r="I2365" i="2"/>
  <c r="J2365" i="2" s="1"/>
  <c r="I2366" i="2"/>
  <c r="J2366" i="2" s="1"/>
  <c r="I2367" i="2"/>
  <c r="J2367" i="2" s="1"/>
  <c r="I2368" i="2"/>
  <c r="J2368" i="2" s="1"/>
  <c r="I2369" i="2"/>
  <c r="J2369" i="2" s="1"/>
  <c r="I2370" i="2"/>
  <c r="J2370" i="2" s="1"/>
  <c r="I2371" i="2"/>
  <c r="J2371" i="2" s="1"/>
  <c r="I2372" i="2"/>
  <c r="J2372" i="2" s="1"/>
  <c r="I2373" i="2"/>
  <c r="J2373" i="2" s="1"/>
  <c r="I2374" i="2"/>
  <c r="J2374" i="2" s="1"/>
  <c r="I2375" i="2"/>
  <c r="J2375" i="2" s="1"/>
  <c r="I2376" i="2"/>
  <c r="J2376" i="2" s="1"/>
  <c r="I2377" i="2"/>
  <c r="J2377" i="2" s="1"/>
  <c r="I2378" i="2"/>
  <c r="J2378" i="2" s="1"/>
  <c r="I2379" i="2"/>
  <c r="J2379" i="2" s="1"/>
  <c r="I2380" i="2"/>
  <c r="J2380" i="2" s="1"/>
  <c r="I2381" i="2"/>
  <c r="J2381" i="2" s="1"/>
  <c r="I2382" i="2"/>
  <c r="J2382" i="2" s="1"/>
  <c r="I2383" i="2"/>
  <c r="J2383" i="2" s="1"/>
  <c r="I2384" i="2"/>
  <c r="J2384" i="2" s="1"/>
  <c r="I2385" i="2"/>
  <c r="J2385" i="2" s="1"/>
  <c r="I2386" i="2"/>
  <c r="J2386" i="2" s="1"/>
  <c r="I2387" i="2"/>
  <c r="J2387" i="2" s="1"/>
  <c r="I2388" i="2"/>
  <c r="J2388" i="2" s="1"/>
  <c r="I2389" i="2"/>
  <c r="J2389" i="2" s="1"/>
  <c r="I2390" i="2"/>
  <c r="J2390" i="2" s="1"/>
  <c r="I2391" i="2"/>
  <c r="J2391" i="2" s="1"/>
  <c r="I2392" i="2"/>
  <c r="J2392" i="2" s="1"/>
  <c r="I2393" i="2"/>
  <c r="J2393" i="2" s="1"/>
  <c r="I2394" i="2"/>
  <c r="J2394" i="2" s="1"/>
  <c r="I2395" i="2"/>
  <c r="J2395" i="2" s="1"/>
  <c r="I2396" i="2"/>
  <c r="J2396" i="2" s="1"/>
  <c r="I2397" i="2"/>
  <c r="J2397" i="2" s="1"/>
  <c r="I2398" i="2"/>
  <c r="J2398" i="2" s="1"/>
  <c r="I2399" i="2"/>
  <c r="J2399" i="2" s="1"/>
  <c r="I2400" i="2"/>
  <c r="J2400" i="2" s="1"/>
  <c r="I2401" i="2"/>
  <c r="J2401" i="2" s="1"/>
  <c r="I2402" i="2"/>
  <c r="J2402" i="2" s="1"/>
  <c r="I2403" i="2"/>
  <c r="J2403" i="2" s="1"/>
  <c r="I2404" i="2"/>
  <c r="J2404" i="2" s="1"/>
  <c r="I2405" i="2"/>
  <c r="J2405" i="2" s="1"/>
  <c r="I2406" i="2"/>
  <c r="J2406" i="2" s="1"/>
  <c r="I2407" i="2"/>
  <c r="J2407" i="2" s="1"/>
  <c r="I2408" i="2"/>
  <c r="J2408" i="2" s="1"/>
  <c r="I2409" i="2"/>
  <c r="J2409" i="2" s="1"/>
  <c r="I2410" i="2"/>
  <c r="J2410" i="2" s="1"/>
  <c r="I2411" i="2"/>
  <c r="J2411" i="2" s="1"/>
  <c r="I2412" i="2"/>
  <c r="J2412" i="2" s="1"/>
  <c r="I2413" i="2"/>
  <c r="J2413" i="2" s="1"/>
  <c r="I2414" i="2"/>
  <c r="J2414" i="2" s="1"/>
  <c r="I2415" i="2"/>
  <c r="J2415" i="2" s="1"/>
  <c r="I2416" i="2"/>
  <c r="J2416" i="2" s="1"/>
  <c r="I2417" i="2"/>
  <c r="J2417" i="2" s="1"/>
  <c r="I2418" i="2"/>
  <c r="J2418" i="2" s="1"/>
  <c r="I2419" i="2"/>
  <c r="J2419" i="2" s="1"/>
  <c r="I2420" i="2"/>
  <c r="J2420" i="2" s="1"/>
  <c r="I2421" i="2"/>
  <c r="J2421" i="2" s="1"/>
  <c r="I2422" i="2"/>
  <c r="J2422" i="2" s="1"/>
  <c r="I2423" i="2"/>
  <c r="J2423" i="2" s="1"/>
  <c r="I2424" i="2"/>
  <c r="J2424" i="2" s="1"/>
  <c r="I2425" i="2"/>
  <c r="J2425" i="2" s="1"/>
  <c r="I2426" i="2"/>
  <c r="J2426" i="2" s="1"/>
  <c r="I2427" i="2"/>
  <c r="J2427" i="2" s="1"/>
  <c r="I2428" i="2"/>
  <c r="J2428" i="2" s="1"/>
  <c r="I2429" i="2"/>
  <c r="J2429" i="2" s="1"/>
  <c r="I2430" i="2"/>
  <c r="J2430" i="2" s="1"/>
  <c r="I2431" i="2"/>
  <c r="J2431" i="2" s="1"/>
  <c r="I2432" i="2"/>
  <c r="J2432" i="2" s="1"/>
  <c r="I2433" i="2"/>
  <c r="J2433" i="2" s="1"/>
  <c r="I2434" i="2"/>
  <c r="J2434" i="2" s="1"/>
  <c r="I2435" i="2"/>
  <c r="J2435" i="2" s="1"/>
  <c r="I2436" i="2"/>
  <c r="J2436" i="2" s="1"/>
  <c r="I2437" i="2"/>
  <c r="J2437" i="2" s="1"/>
  <c r="I2438" i="2"/>
  <c r="J2438" i="2" s="1"/>
  <c r="I2439" i="2"/>
  <c r="J2439" i="2" s="1"/>
  <c r="I2440" i="2"/>
  <c r="J2440" i="2" s="1"/>
  <c r="I2441" i="2"/>
  <c r="J2441" i="2" s="1"/>
  <c r="I2442" i="2"/>
  <c r="J2442" i="2" s="1"/>
  <c r="I2443" i="2"/>
  <c r="J2443" i="2" s="1"/>
  <c r="I2444" i="2"/>
  <c r="J2444" i="2" s="1"/>
  <c r="I2445" i="2"/>
  <c r="J2445" i="2" s="1"/>
  <c r="I2446" i="2"/>
  <c r="J2446" i="2" s="1"/>
  <c r="I2447" i="2"/>
  <c r="J2447" i="2" s="1"/>
  <c r="I2448" i="2"/>
  <c r="J2448" i="2" s="1"/>
  <c r="I2449" i="2"/>
  <c r="J2449" i="2" s="1"/>
  <c r="I2450" i="2"/>
  <c r="J2450" i="2" s="1"/>
  <c r="I2451" i="2"/>
  <c r="J2451" i="2" s="1"/>
  <c r="I2452" i="2"/>
  <c r="J2452" i="2" s="1"/>
  <c r="I2453" i="2"/>
  <c r="J2453" i="2" s="1"/>
  <c r="I2454" i="2"/>
  <c r="J2454" i="2" s="1"/>
  <c r="I2455" i="2"/>
  <c r="J2455" i="2" s="1"/>
  <c r="I2456" i="2"/>
  <c r="J2456" i="2" s="1"/>
  <c r="I2457" i="2"/>
  <c r="J2457" i="2" s="1"/>
  <c r="I2458" i="2"/>
  <c r="J2458" i="2" s="1"/>
  <c r="I2459" i="2"/>
  <c r="J2459" i="2" s="1"/>
  <c r="I2460" i="2"/>
  <c r="J2460" i="2" s="1"/>
  <c r="I2461" i="2"/>
  <c r="J2461" i="2" s="1"/>
  <c r="I2462" i="2"/>
  <c r="J2462" i="2" s="1"/>
  <c r="I2463" i="2"/>
  <c r="J2463" i="2" s="1"/>
  <c r="I2464" i="2"/>
  <c r="J2464" i="2" s="1"/>
  <c r="I2465" i="2"/>
  <c r="J2465" i="2" s="1"/>
  <c r="I2466" i="2"/>
  <c r="J2466" i="2" s="1"/>
  <c r="I2467" i="2"/>
  <c r="J2467" i="2" s="1"/>
  <c r="I2468" i="2"/>
  <c r="J2468" i="2" s="1"/>
  <c r="I2469" i="2"/>
  <c r="J2469" i="2" s="1"/>
  <c r="I2470" i="2"/>
  <c r="J2470" i="2" s="1"/>
  <c r="I2471" i="2"/>
  <c r="J2471" i="2" s="1"/>
  <c r="I2472" i="2"/>
  <c r="J2472" i="2" s="1"/>
  <c r="I2473" i="2"/>
  <c r="J2473" i="2" s="1"/>
  <c r="I2474" i="2"/>
  <c r="J2474" i="2" s="1"/>
  <c r="I2475" i="2"/>
  <c r="J2475" i="2" s="1"/>
  <c r="I2476" i="2"/>
  <c r="J2476" i="2" s="1"/>
  <c r="I2477" i="2"/>
  <c r="J2477" i="2" s="1"/>
  <c r="I2478" i="2"/>
  <c r="J2478" i="2" s="1"/>
  <c r="I2479" i="2"/>
  <c r="J2479" i="2" s="1"/>
  <c r="I2480" i="2"/>
  <c r="J2480" i="2" s="1"/>
  <c r="I2481" i="2"/>
  <c r="J2481" i="2" s="1"/>
  <c r="I2482" i="2"/>
  <c r="J2482" i="2" s="1"/>
  <c r="I2483" i="2"/>
  <c r="J2483" i="2" s="1"/>
  <c r="I2484" i="2"/>
  <c r="J2484" i="2" s="1"/>
  <c r="I2485" i="2"/>
  <c r="J2485" i="2" s="1"/>
  <c r="I2486" i="2"/>
  <c r="J2486" i="2" s="1"/>
  <c r="I2487" i="2"/>
  <c r="J2487" i="2" s="1"/>
  <c r="I2488" i="2"/>
  <c r="J2488" i="2" s="1"/>
  <c r="I2489" i="2"/>
  <c r="J2489" i="2" s="1"/>
  <c r="I2490" i="2"/>
  <c r="J2490" i="2" s="1"/>
  <c r="I2491" i="2"/>
  <c r="J2491" i="2" s="1"/>
  <c r="I2492" i="2"/>
  <c r="J2492" i="2" s="1"/>
  <c r="I2493" i="2"/>
  <c r="J2493" i="2" s="1"/>
  <c r="I2494" i="2"/>
  <c r="J2494" i="2" s="1"/>
  <c r="I2495" i="2"/>
  <c r="J2495" i="2" s="1"/>
  <c r="I2496" i="2"/>
  <c r="J2496" i="2" s="1"/>
  <c r="I2497" i="2"/>
  <c r="J2497" i="2" s="1"/>
  <c r="I2498" i="2"/>
  <c r="J2498" i="2" s="1"/>
  <c r="I2499" i="2"/>
  <c r="J2499" i="2" s="1"/>
  <c r="I2500" i="2"/>
  <c r="J2500" i="2" s="1"/>
  <c r="I2501" i="2"/>
  <c r="J2501" i="2" s="1"/>
  <c r="I2502" i="2"/>
  <c r="J2502" i="2" s="1"/>
  <c r="I2503" i="2"/>
  <c r="J2503" i="2" s="1"/>
  <c r="I2504" i="2"/>
  <c r="J2504" i="2" s="1"/>
  <c r="I2505" i="2"/>
  <c r="J2505" i="2" s="1"/>
  <c r="I2506" i="2"/>
  <c r="J2506" i="2" s="1"/>
  <c r="I2507" i="2"/>
  <c r="J2507" i="2" s="1"/>
  <c r="I2508" i="2"/>
  <c r="J2508" i="2" s="1"/>
  <c r="I2509" i="2"/>
  <c r="J2509" i="2" s="1"/>
  <c r="I2510" i="2"/>
  <c r="J2510" i="2" s="1"/>
  <c r="I2511" i="2"/>
  <c r="J2511" i="2" s="1"/>
  <c r="I2512" i="2"/>
  <c r="J2512" i="2" s="1"/>
  <c r="I2513" i="2"/>
  <c r="J2513" i="2" s="1"/>
  <c r="I2514" i="2"/>
  <c r="J2514" i="2" s="1"/>
  <c r="I2515" i="2"/>
  <c r="J2515" i="2" s="1"/>
  <c r="I2516" i="2"/>
  <c r="J2516" i="2" s="1"/>
  <c r="I2517" i="2"/>
  <c r="J2517" i="2" s="1"/>
  <c r="I2518" i="2"/>
  <c r="J2518" i="2" s="1"/>
  <c r="I2519" i="2"/>
  <c r="J2519" i="2" s="1"/>
  <c r="I2520" i="2"/>
  <c r="J2520" i="2" s="1"/>
  <c r="I2521" i="2"/>
  <c r="J2521" i="2" s="1"/>
  <c r="I2522" i="2"/>
  <c r="J2522" i="2" s="1"/>
  <c r="I2523" i="2"/>
  <c r="J2523" i="2" s="1"/>
  <c r="I2524" i="2"/>
  <c r="J2524" i="2" s="1"/>
  <c r="I2525" i="2"/>
  <c r="J2525" i="2" s="1"/>
  <c r="I2526" i="2"/>
  <c r="J2526" i="2" s="1"/>
  <c r="I2527" i="2"/>
  <c r="J2527" i="2" s="1"/>
  <c r="I2528" i="2"/>
  <c r="J2528" i="2" s="1"/>
  <c r="I2529" i="2"/>
  <c r="J2529" i="2" s="1"/>
  <c r="I2530" i="2"/>
  <c r="J2530" i="2" s="1"/>
  <c r="I2531" i="2"/>
  <c r="J2531" i="2" s="1"/>
  <c r="I2532" i="2"/>
  <c r="J2532" i="2" s="1"/>
  <c r="I2533" i="2"/>
  <c r="J2533" i="2" s="1"/>
  <c r="I2534" i="2"/>
  <c r="J2534" i="2" s="1"/>
  <c r="I2535" i="2"/>
  <c r="J2535" i="2" s="1"/>
  <c r="I2536" i="2"/>
  <c r="J2536" i="2" s="1"/>
  <c r="I2537" i="2"/>
  <c r="J2537" i="2" s="1"/>
  <c r="I2538" i="2"/>
  <c r="J2538" i="2" s="1"/>
  <c r="I2539" i="2"/>
  <c r="J2539" i="2" s="1"/>
  <c r="I2540" i="2"/>
  <c r="J2540" i="2" s="1"/>
  <c r="I2541" i="2"/>
  <c r="J2541" i="2" s="1"/>
  <c r="I2542" i="2"/>
  <c r="J2542" i="2" s="1"/>
  <c r="I2543" i="2"/>
  <c r="J2543" i="2" s="1"/>
  <c r="I2544" i="2"/>
  <c r="J2544" i="2" s="1"/>
  <c r="I2545" i="2"/>
  <c r="J2545" i="2" s="1"/>
  <c r="I2546" i="2"/>
  <c r="J2546" i="2" s="1"/>
  <c r="I2547" i="2"/>
  <c r="J2547" i="2" s="1"/>
  <c r="I2548" i="2"/>
  <c r="J2548" i="2" s="1"/>
  <c r="I2549" i="2"/>
  <c r="J2549" i="2" s="1"/>
  <c r="I2550" i="2"/>
  <c r="J2550" i="2" s="1"/>
  <c r="I2551" i="2"/>
  <c r="J2551" i="2" s="1"/>
  <c r="I2552" i="2"/>
  <c r="J2552" i="2" s="1"/>
  <c r="I2553" i="2"/>
  <c r="J2553" i="2" s="1"/>
  <c r="I2554" i="2"/>
  <c r="J2554" i="2" s="1"/>
  <c r="I2555" i="2"/>
  <c r="J2555" i="2" s="1"/>
  <c r="I2556" i="2"/>
  <c r="J2556" i="2" s="1"/>
  <c r="I2557" i="2"/>
  <c r="J2557" i="2" s="1"/>
  <c r="I2558" i="2"/>
  <c r="J2558" i="2" s="1"/>
  <c r="I2559" i="2"/>
  <c r="J2559" i="2" s="1"/>
  <c r="I2560" i="2"/>
  <c r="J2560" i="2" s="1"/>
  <c r="I2561" i="2"/>
  <c r="J2561" i="2" s="1"/>
  <c r="I2562" i="2"/>
  <c r="J2562" i="2" s="1"/>
  <c r="I2563" i="2"/>
  <c r="J2563" i="2" s="1"/>
  <c r="I2564" i="2"/>
  <c r="J2564" i="2" s="1"/>
  <c r="I2565" i="2"/>
  <c r="J2565" i="2" s="1"/>
  <c r="I2566" i="2"/>
  <c r="J2566" i="2" s="1"/>
  <c r="I2567" i="2"/>
  <c r="J2567" i="2" s="1"/>
  <c r="I2568" i="2"/>
  <c r="J2568" i="2" s="1"/>
  <c r="I2569" i="2"/>
  <c r="J2569" i="2" s="1"/>
  <c r="I2570" i="2"/>
  <c r="J2570" i="2" s="1"/>
  <c r="I2571" i="2"/>
  <c r="J2571" i="2" s="1"/>
  <c r="I2572" i="2"/>
  <c r="J2572" i="2" s="1"/>
  <c r="I2573" i="2"/>
  <c r="J2573" i="2" s="1"/>
  <c r="I2574" i="2"/>
  <c r="J2574" i="2" s="1"/>
  <c r="I2575" i="2"/>
  <c r="J2575" i="2" s="1"/>
  <c r="I2576" i="2"/>
  <c r="J2576" i="2" s="1"/>
  <c r="I2577" i="2"/>
  <c r="J2577" i="2" s="1"/>
  <c r="I2578" i="2"/>
  <c r="J2578" i="2" s="1"/>
  <c r="I2579" i="2"/>
  <c r="J2579" i="2" s="1"/>
  <c r="I2580" i="2"/>
  <c r="J2580" i="2" s="1"/>
  <c r="I2581" i="2"/>
  <c r="J2581" i="2" s="1"/>
  <c r="I2582" i="2"/>
  <c r="J2582" i="2" s="1"/>
  <c r="I2583" i="2"/>
  <c r="J2583" i="2" s="1"/>
  <c r="I2584" i="2"/>
  <c r="J2584" i="2" s="1"/>
  <c r="I2585" i="2"/>
  <c r="J2585" i="2" s="1"/>
  <c r="I2586" i="2"/>
  <c r="J2586" i="2" s="1"/>
  <c r="I2587" i="2"/>
  <c r="J2587" i="2" s="1"/>
  <c r="I2588" i="2"/>
  <c r="J2588" i="2" s="1"/>
  <c r="I2589" i="2"/>
  <c r="J2589" i="2" s="1"/>
  <c r="I2590" i="2"/>
  <c r="J2590" i="2" s="1"/>
  <c r="I2591" i="2"/>
  <c r="J2591" i="2" s="1"/>
  <c r="I2592" i="2"/>
  <c r="J2592" i="2" s="1"/>
  <c r="I2593" i="2"/>
  <c r="J2593" i="2" s="1"/>
  <c r="I2594" i="2"/>
  <c r="J2594" i="2" s="1"/>
  <c r="I2595" i="2"/>
  <c r="J2595" i="2" s="1"/>
  <c r="I2596" i="2"/>
  <c r="J2596" i="2" s="1"/>
  <c r="I2597" i="2"/>
  <c r="J2597" i="2" s="1"/>
  <c r="I2598" i="2"/>
  <c r="J2598" i="2" s="1"/>
  <c r="I2599" i="2"/>
  <c r="J2599" i="2" s="1"/>
  <c r="I2600" i="2"/>
  <c r="J2600" i="2" s="1"/>
  <c r="I2601" i="2"/>
  <c r="J2601" i="2" s="1"/>
  <c r="I2602" i="2"/>
  <c r="J2602" i="2" s="1"/>
  <c r="I2603" i="2"/>
  <c r="J2603" i="2" s="1"/>
  <c r="I2604" i="2"/>
  <c r="J2604" i="2" s="1"/>
  <c r="I2605" i="2"/>
  <c r="J2605" i="2" s="1"/>
  <c r="I2606" i="2"/>
  <c r="J2606" i="2" s="1"/>
  <c r="I2607" i="2"/>
  <c r="J2607" i="2" s="1"/>
  <c r="I2608" i="2"/>
  <c r="J2608" i="2" s="1"/>
  <c r="I2609" i="2"/>
  <c r="J2609" i="2" s="1"/>
  <c r="I2610" i="2"/>
  <c r="J2610" i="2" s="1"/>
  <c r="I2611" i="2"/>
  <c r="J2611" i="2" s="1"/>
  <c r="I2612" i="2"/>
  <c r="J2612" i="2" s="1"/>
  <c r="I2613" i="2"/>
  <c r="J2613" i="2" s="1"/>
  <c r="I2614" i="2"/>
  <c r="J2614" i="2" s="1"/>
  <c r="I2615" i="2"/>
  <c r="J2615" i="2" s="1"/>
  <c r="I2616" i="2"/>
  <c r="J2616" i="2" s="1"/>
  <c r="I2617" i="2"/>
  <c r="J2617" i="2" s="1"/>
  <c r="I2618" i="2"/>
  <c r="J2618" i="2" s="1"/>
  <c r="I2619" i="2"/>
  <c r="J2619" i="2" s="1"/>
  <c r="I2620" i="2"/>
  <c r="J2620" i="2" s="1"/>
  <c r="I2621" i="2"/>
  <c r="J2621" i="2" s="1"/>
  <c r="I2622" i="2"/>
  <c r="J2622" i="2" s="1"/>
  <c r="I2623" i="2"/>
  <c r="J2623" i="2" s="1"/>
  <c r="I2624" i="2"/>
  <c r="J2624" i="2" s="1"/>
  <c r="I2625" i="2"/>
  <c r="J2625" i="2" s="1"/>
  <c r="I2626" i="2"/>
  <c r="J2626" i="2" s="1"/>
  <c r="I2627" i="2"/>
  <c r="J2627" i="2" s="1"/>
  <c r="I2628" i="2"/>
  <c r="J2628" i="2" s="1"/>
  <c r="I2629" i="2"/>
  <c r="J2629" i="2" s="1"/>
  <c r="I2630" i="2"/>
  <c r="J2630" i="2" s="1"/>
  <c r="I2631" i="2"/>
  <c r="J2631" i="2" s="1"/>
  <c r="I2632" i="2"/>
  <c r="J2632" i="2" s="1"/>
  <c r="I2633" i="2"/>
  <c r="J2633" i="2" s="1"/>
  <c r="I2634" i="2"/>
  <c r="J2634" i="2" s="1"/>
  <c r="I2635" i="2"/>
  <c r="J2635" i="2" s="1"/>
  <c r="I2636" i="2"/>
  <c r="J2636" i="2" s="1"/>
  <c r="I2637" i="2"/>
  <c r="J2637" i="2" s="1"/>
  <c r="I2638" i="2"/>
  <c r="J2638" i="2" s="1"/>
  <c r="I2639" i="2"/>
  <c r="J2639" i="2" s="1"/>
  <c r="I2640" i="2"/>
  <c r="J2640" i="2" s="1"/>
  <c r="I2641" i="2"/>
  <c r="J2641" i="2" s="1"/>
  <c r="I2642" i="2"/>
  <c r="J2642" i="2" s="1"/>
  <c r="I2643" i="2"/>
  <c r="J2643" i="2" s="1"/>
  <c r="I2644" i="2"/>
  <c r="J2644" i="2" s="1"/>
  <c r="I2645" i="2"/>
  <c r="J2645" i="2" s="1"/>
  <c r="I2646" i="2"/>
  <c r="J2646" i="2" s="1"/>
  <c r="I2647" i="2"/>
  <c r="J2647" i="2" s="1"/>
  <c r="I2648" i="2"/>
  <c r="J2648" i="2" s="1"/>
  <c r="I2649" i="2"/>
  <c r="J2649" i="2" s="1"/>
  <c r="I2650" i="2"/>
  <c r="J2650" i="2" s="1"/>
  <c r="I2651" i="2"/>
  <c r="J2651" i="2" s="1"/>
  <c r="I2652" i="2"/>
  <c r="J2652" i="2" s="1"/>
  <c r="I2653" i="2"/>
  <c r="J2653" i="2" s="1"/>
  <c r="I2654" i="2"/>
  <c r="J2654" i="2" s="1"/>
  <c r="I2655" i="2"/>
  <c r="J2655" i="2" s="1"/>
  <c r="I2656" i="2"/>
  <c r="J2656" i="2" s="1"/>
  <c r="I2657" i="2"/>
  <c r="J2657" i="2" s="1"/>
  <c r="I2658" i="2"/>
  <c r="J2658" i="2" s="1"/>
  <c r="I2659" i="2"/>
  <c r="J2659" i="2" s="1"/>
  <c r="I2660" i="2"/>
  <c r="J2660" i="2" s="1"/>
  <c r="I2661" i="2"/>
  <c r="J2661" i="2" s="1"/>
  <c r="I2662" i="2"/>
  <c r="J2662" i="2" s="1"/>
  <c r="I2663" i="2"/>
  <c r="J2663" i="2" s="1"/>
  <c r="I2664" i="2"/>
  <c r="J2664" i="2" s="1"/>
  <c r="I2665" i="2"/>
  <c r="J2665" i="2" s="1"/>
  <c r="I2666" i="2"/>
  <c r="J2666" i="2" s="1"/>
  <c r="I2667" i="2"/>
  <c r="J2667" i="2" s="1"/>
  <c r="I2668" i="2"/>
  <c r="J2668" i="2" s="1"/>
  <c r="I2669" i="2"/>
  <c r="J2669" i="2" s="1"/>
  <c r="I2670" i="2"/>
  <c r="J2670" i="2" s="1"/>
  <c r="I2671" i="2"/>
  <c r="J2671" i="2" s="1"/>
  <c r="I2672" i="2"/>
  <c r="J2672" i="2" s="1"/>
  <c r="I2673" i="2"/>
  <c r="J2673" i="2" s="1"/>
  <c r="I2674" i="2"/>
  <c r="J2674" i="2" s="1"/>
  <c r="I2675" i="2"/>
  <c r="J2675" i="2" s="1"/>
  <c r="I2676" i="2"/>
  <c r="J2676" i="2" s="1"/>
  <c r="I2677" i="2"/>
  <c r="J2677" i="2" s="1"/>
  <c r="I2678" i="2"/>
  <c r="J2678" i="2" s="1"/>
  <c r="I2679" i="2"/>
  <c r="J2679" i="2" s="1"/>
  <c r="I2680" i="2"/>
  <c r="J2680" i="2" s="1"/>
  <c r="I2681" i="2"/>
  <c r="J2681" i="2" s="1"/>
  <c r="I2682" i="2"/>
  <c r="J2682" i="2" s="1"/>
  <c r="I2683" i="2"/>
  <c r="J2683" i="2" s="1"/>
  <c r="I2684" i="2"/>
  <c r="J2684" i="2" s="1"/>
  <c r="I2685" i="2"/>
  <c r="J2685" i="2" s="1"/>
  <c r="I2686" i="2"/>
  <c r="J2686" i="2" s="1"/>
  <c r="I2687" i="2"/>
  <c r="J2687" i="2" s="1"/>
  <c r="I2688" i="2"/>
  <c r="J2688" i="2" s="1"/>
  <c r="I2689" i="2"/>
  <c r="J2689" i="2" s="1"/>
  <c r="I2690" i="2"/>
  <c r="J2690" i="2" s="1"/>
  <c r="I2691" i="2"/>
  <c r="J2691" i="2" s="1"/>
  <c r="I2692" i="2"/>
  <c r="J2692" i="2" s="1"/>
  <c r="I2693" i="2"/>
  <c r="J2693" i="2" s="1"/>
  <c r="I2694" i="2"/>
  <c r="J2694" i="2" s="1"/>
  <c r="I2695" i="2"/>
  <c r="J2695" i="2" s="1"/>
  <c r="I2696" i="2"/>
  <c r="J2696" i="2" s="1"/>
  <c r="I2697" i="2"/>
  <c r="J2697" i="2" s="1"/>
  <c r="I2698" i="2"/>
  <c r="J2698" i="2" s="1"/>
  <c r="I2699" i="2"/>
  <c r="J2699" i="2" s="1"/>
  <c r="I2700" i="2"/>
  <c r="J2700" i="2" s="1"/>
  <c r="I2701" i="2"/>
  <c r="J2701" i="2" s="1"/>
  <c r="I2702" i="2"/>
  <c r="J2702" i="2" s="1"/>
  <c r="I2703" i="2"/>
  <c r="J2703" i="2" s="1"/>
  <c r="I2704" i="2"/>
  <c r="J2704" i="2" s="1"/>
  <c r="I2705" i="2"/>
  <c r="J2705" i="2" s="1"/>
  <c r="I2706" i="2"/>
  <c r="J2706" i="2" s="1"/>
  <c r="I2707" i="2"/>
  <c r="J2707" i="2" s="1"/>
  <c r="I2708" i="2"/>
  <c r="J2708" i="2" s="1"/>
  <c r="I2709" i="2"/>
  <c r="J2709" i="2" s="1"/>
  <c r="I2710" i="2"/>
  <c r="J2710" i="2" s="1"/>
  <c r="I2711" i="2"/>
  <c r="J2711" i="2" s="1"/>
  <c r="I2712" i="2"/>
  <c r="J2712" i="2" s="1"/>
  <c r="I2713" i="2"/>
  <c r="J2713" i="2" s="1"/>
  <c r="I2714" i="2"/>
  <c r="J2714" i="2" s="1"/>
  <c r="I2715" i="2"/>
  <c r="J2715" i="2" s="1"/>
  <c r="I2716" i="2"/>
  <c r="J2716" i="2" s="1"/>
  <c r="I2717" i="2"/>
  <c r="J2717" i="2" s="1"/>
  <c r="I2718" i="2"/>
  <c r="J2718" i="2" s="1"/>
  <c r="I2719" i="2"/>
  <c r="J2719" i="2" s="1"/>
  <c r="I2720" i="2"/>
  <c r="J2720" i="2" s="1"/>
  <c r="I2721" i="2"/>
  <c r="J2721" i="2" s="1"/>
  <c r="I2722" i="2"/>
  <c r="J2722" i="2" s="1"/>
  <c r="I2723" i="2"/>
  <c r="J2723" i="2" s="1"/>
  <c r="I2724" i="2"/>
  <c r="J2724" i="2" s="1"/>
  <c r="I2725" i="2"/>
  <c r="J2725" i="2" s="1"/>
  <c r="I2726" i="2"/>
  <c r="J2726" i="2" s="1"/>
  <c r="I2727" i="2"/>
  <c r="J2727" i="2" s="1"/>
  <c r="I2728" i="2"/>
  <c r="J2728" i="2" s="1"/>
  <c r="I2729" i="2"/>
  <c r="J2729" i="2" s="1"/>
  <c r="I2730" i="2"/>
  <c r="J2730" i="2" s="1"/>
  <c r="I2731" i="2"/>
  <c r="J2731" i="2" s="1"/>
  <c r="I2732" i="2"/>
  <c r="J2732" i="2" s="1"/>
  <c r="I2733" i="2"/>
  <c r="J2733" i="2" s="1"/>
  <c r="I2734" i="2"/>
  <c r="J2734" i="2" s="1"/>
  <c r="I2735" i="2"/>
  <c r="J2735" i="2" s="1"/>
  <c r="I2736" i="2"/>
  <c r="J2736" i="2" s="1"/>
  <c r="I2737" i="2"/>
  <c r="J2737" i="2" s="1"/>
  <c r="I2738" i="2"/>
  <c r="J2738" i="2" s="1"/>
  <c r="I2739" i="2"/>
  <c r="J2739" i="2" s="1"/>
  <c r="I2740" i="2"/>
  <c r="J2740" i="2" s="1"/>
  <c r="I2741" i="2"/>
  <c r="J2741" i="2" s="1"/>
  <c r="I2742" i="2"/>
  <c r="J2742" i="2" s="1"/>
  <c r="I2743" i="2"/>
  <c r="J2743" i="2" s="1"/>
  <c r="I2744" i="2"/>
  <c r="J2744" i="2" s="1"/>
  <c r="I2745" i="2"/>
  <c r="J2745" i="2" s="1"/>
  <c r="I2746" i="2"/>
  <c r="J2746" i="2" s="1"/>
  <c r="I2747" i="2"/>
  <c r="J2747" i="2" s="1"/>
  <c r="I2748" i="2"/>
  <c r="J2748" i="2" s="1"/>
  <c r="I2749" i="2"/>
  <c r="J2749" i="2" s="1"/>
  <c r="I2750" i="2"/>
  <c r="J2750" i="2" s="1"/>
  <c r="I2751" i="2"/>
  <c r="J2751" i="2" s="1"/>
  <c r="I2752" i="2"/>
  <c r="J2752" i="2" s="1"/>
  <c r="I2753" i="2"/>
  <c r="J2753" i="2" s="1"/>
  <c r="I2754" i="2"/>
  <c r="J2754" i="2" s="1"/>
  <c r="I2755" i="2"/>
  <c r="J2755" i="2" s="1"/>
  <c r="I2756" i="2"/>
  <c r="J2756" i="2" s="1"/>
  <c r="I2757" i="2"/>
  <c r="J2757" i="2" s="1"/>
  <c r="I2758" i="2"/>
  <c r="J2758" i="2" s="1"/>
  <c r="I2759" i="2"/>
  <c r="J2759" i="2" s="1"/>
  <c r="I2760" i="2"/>
  <c r="J2760" i="2" s="1"/>
  <c r="I2761" i="2"/>
  <c r="J2761" i="2" s="1"/>
  <c r="I2762" i="2"/>
  <c r="J2762" i="2" s="1"/>
  <c r="I2763" i="2"/>
  <c r="J2763" i="2" s="1"/>
  <c r="I2764" i="2"/>
  <c r="J2764" i="2" s="1"/>
  <c r="I2765" i="2"/>
  <c r="J2765" i="2" s="1"/>
  <c r="I2766" i="2"/>
  <c r="J2766" i="2" s="1"/>
  <c r="I2767" i="2"/>
  <c r="J2767" i="2" s="1"/>
  <c r="I2768" i="2"/>
  <c r="J2768" i="2" s="1"/>
  <c r="I2769" i="2"/>
  <c r="J2769" i="2" s="1"/>
  <c r="I2770" i="2"/>
  <c r="J2770" i="2" s="1"/>
  <c r="I2771" i="2"/>
  <c r="J2771" i="2" s="1"/>
  <c r="I2772" i="2"/>
  <c r="J2772" i="2" s="1"/>
  <c r="I2773" i="2"/>
  <c r="J2773" i="2" s="1"/>
  <c r="I2774" i="2"/>
  <c r="J2774" i="2" s="1"/>
  <c r="I2775" i="2"/>
  <c r="J2775" i="2" s="1"/>
  <c r="I2776" i="2"/>
  <c r="J2776" i="2" s="1"/>
  <c r="I2777" i="2"/>
  <c r="J2777" i="2" s="1"/>
  <c r="I2778" i="2"/>
  <c r="J2778" i="2" s="1"/>
  <c r="I2779" i="2"/>
  <c r="J2779" i="2" s="1"/>
  <c r="I2780" i="2"/>
  <c r="J2780" i="2" s="1"/>
  <c r="I2781" i="2"/>
  <c r="J2781" i="2" s="1"/>
  <c r="I2782" i="2"/>
  <c r="J2782" i="2" s="1"/>
  <c r="I2783" i="2"/>
  <c r="J2783" i="2" s="1"/>
  <c r="I2784" i="2"/>
  <c r="J2784" i="2" s="1"/>
  <c r="I2785" i="2"/>
  <c r="J2785" i="2" s="1"/>
  <c r="I2786" i="2"/>
  <c r="J2786" i="2" s="1"/>
  <c r="I2787" i="2"/>
  <c r="J2787" i="2" s="1"/>
  <c r="I2788" i="2"/>
  <c r="J2788" i="2" s="1"/>
  <c r="I2789" i="2"/>
  <c r="J2789" i="2" s="1"/>
  <c r="I2790" i="2"/>
  <c r="J2790" i="2" s="1"/>
  <c r="I2791" i="2"/>
  <c r="J2791" i="2" s="1"/>
  <c r="I2792" i="2"/>
  <c r="J2792" i="2" s="1"/>
  <c r="I2793" i="2"/>
  <c r="J2793" i="2" s="1"/>
  <c r="I2794" i="2"/>
  <c r="J2794" i="2" s="1"/>
  <c r="I2795" i="2"/>
  <c r="J2795" i="2" s="1"/>
  <c r="I2796" i="2"/>
  <c r="J2796" i="2" s="1"/>
  <c r="I2797" i="2"/>
  <c r="J2797" i="2" s="1"/>
  <c r="I2798" i="2"/>
  <c r="J2798" i="2" s="1"/>
  <c r="I2799" i="2"/>
  <c r="J2799" i="2" s="1"/>
  <c r="I2800" i="2"/>
  <c r="J2800" i="2" s="1"/>
  <c r="I2801" i="2"/>
  <c r="J2801" i="2" s="1"/>
  <c r="I2802" i="2"/>
  <c r="J2802" i="2" s="1"/>
  <c r="I2803" i="2"/>
  <c r="J2803" i="2" s="1"/>
  <c r="I2804" i="2"/>
  <c r="J2804" i="2" s="1"/>
  <c r="I2805" i="2"/>
  <c r="J2805" i="2" s="1"/>
  <c r="I2806" i="2"/>
  <c r="J2806" i="2" s="1"/>
  <c r="I2807" i="2"/>
  <c r="J2807" i="2" s="1"/>
  <c r="I2808" i="2"/>
  <c r="J2808" i="2" s="1"/>
  <c r="I2809" i="2"/>
  <c r="J2809" i="2" s="1"/>
  <c r="I2810" i="2"/>
  <c r="J2810" i="2" s="1"/>
  <c r="I2811" i="2"/>
  <c r="J2811" i="2" s="1"/>
  <c r="I2812" i="2"/>
  <c r="J2812" i="2" s="1"/>
  <c r="I2813" i="2"/>
  <c r="J2813" i="2" s="1"/>
  <c r="I2814" i="2"/>
  <c r="J2814" i="2" s="1"/>
  <c r="I2815" i="2"/>
  <c r="J2815" i="2" s="1"/>
  <c r="I2816" i="2"/>
  <c r="J2816" i="2" s="1"/>
  <c r="I2817" i="2"/>
  <c r="J2817" i="2" s="1"/>
  <c r="I2818" i="2"/>
  <c r="J2818" i="2" s="1"/>
  <c r="I2819" i="2"/>
  <c r="J2819" i="2" s="1"/>
  <c r="I2820" i="2"/>
  <c r="J2820" i="2" s="1"/>
  <c r="I2821" i="2"/>
  <c r="J2821" i="2" s="1"/>
  <c r="I2822" i="2"/>
  <c r="J2822" i="2" s="1"/>
  <c r="I2823" i="2"/>
  <c r="J2823" i="2" s="1"/>
  <c r="I2824" i="2"/>
  <c r="J2824" i="2" s="1"/>
  <c r="I2825" i="2"/>
  <c r="J2825" i="2" s="1"/>
  <c r="I2826" i="2"/>
  <c r="J2826" i="2" s="1"/>
  <c r="I2827" i="2"/>
  <c r="J2827" i="2" s="1"/>
  <c r="I2828" i="2"/>
  <c r="J2828" i="2" s="1"/>
  <c r="I2829" i="2"/>
  <c r="J2829" i="2" s="1"/>
  <c r="I2830" i="2"/>
  <c r="J2830" i="2" s="1"/>
  <c r="I2831" i="2"/>
  <c r="J2831" i="2" s="1"/>
  <c r="I2832" i="2"/>
  <c r="J2832" i="2" s="1"/>
  <c r="I2833" i="2"/>
  <c r="J2833" i="2" s="1"/>
  <c r="I2834" i="2"/>
  <c r="J2834" i="2" s="1"/>
  <c r="I2835" i="2"/>
  <c r="J2835" i="2" s="1"/>
  <c r="I2836" i="2"/>
  <c r="J2836" i="2" s="1"/>
  <c r="I2837" i="2"/>
  <c r="J2837" i="2" s="1"/>
  <c r="I2838" i="2"/>
  <c r="J2838" i="2" s="1"/>
  <c r="I2839" i="2"/>
  <c r="J2839" i="2" s="1"/>
  <c r="I2840" i="2"/>
  <c r="J2840" i="2" s="1"/>
  <c r="I2841" i="2"/>
  <c r="J2841" i="2" s="1"/>
  <c r="I2842" i="2"/>
  <c r="J2842" i="2" s="1"/>
  <c r="I2843" i="2"/>
  <c r="J2843" i="2" s="1"/>
  <c r="I2844" i="2"/>
  <c r="J2844" i="2" s="1"/>
  <c r="I2845" i="2"/>
  <c r="J2845" i="2" s="1"/>
  <c r="I2846" i="2"/>
  <c r="J2846" i="2" s="1"/>
  <c r="I2847" i="2"/>
  <c r="J2847" i="2" s="1"/>
  <c r="I2848" i="2"/>
  <c r="J2848" i="2" s="1"/>
  <c r="I2849" i="2"/>
  <c r="J2849" i="2" s="1"/>
  <c r="I2850" i="2"/>
  <c r="J2850" i="2" s="1"/>
  <c r="I2851" i="2"/>
  <c r="J2851" i="2" s="1"/>
  <c r="I2852" i="2"/>
  <c r="J2852" i="2" s="1"/>
  <c r="I2853" i="2"/>
  <c r="J2853" i="2" s="1"/>
  <c r="I2854" i="2"/>
  <c r="J2854" i="2" s="1"/>
  <c r="I2855" i="2"/>
  <c r="J2855" i="2" s="1"/>
  <c r="I2856" i="2"/>
  <c r="J2856" i="2" s="1"/>
  <c r="I2857" i="2"/>
  <c r="J2857" i="2" s="1"/>
  <c r="I2858" i="2"/>
  <c r="J2858" i="2" s="1"/>
  <c r="I2859" i="2"/>
  <c r="J2859" i="2" s="1"/>
  <c r="I2860" i="2"/>
  <c r="J2860" i="2" s="1"/>
  <c r="I2861" i="2"/>
  <c r="J2861" i="2" s="1"/>
  <c r="I2862" i="2"/>
  <c r="J2862" i="2" s="1"/>
  <c r="I2863" i="2"/>
  <c r="J2863" i="2" s="1"/>
  <c r="I2864" i="2"/>
  <c r="J2864" i="2" s="1"/>
  <c r="I2865" i="2"/>
  <c r="J2865" i="2" s="1"/>
  <c r="I2866" i="2"/>
  <c r="J2866" i="2" s="1"/>
  <c r="I2867" i="2"/>
  <c r="J2867" i="2" s="1"/>
  <c r="I2868" i="2"/>
  <c r="J2868" i="2" s="1"/>
  <c r="I2869" i="2"/>
  <c r="J2869" i="2" s="1"/>
  <c r="I2870" i="2"/>
  <c r="J2870" i="2" s="1"/>
  <c r="I2871" i="2"/>
  <c r="J2871" i="2" s="1"/>
  <c r="I2872" i="2"/>
  <c r="J2872" i="2" s="1"/>
  <c r="I2873" i="2"/>
  <c r="J2873" i="2" s="1"/>
  <c r="I2874" i="2"/>
  <c r="J2874" i="2" s="1"/>
  <c r="I2875" i="2"/>
  <c r="J2875" i="2" s="1"/>
  <c r="I2876" i="2"/>
  <c r="J2876" i="2" s="1"/>
  <c r="I2877" i="2"/>
  <c r="J2877" i="2" s="1"/>
  <c r="I2878" i="2"/>
  <c r="J2878" i="2" s="1"/>
  <c r="I2879" i="2"/>
  <c r="J2879" i="2" s="1"/>
  <c r="I2880" i="2"/>
  <c r="J2880" i="2" s="1"/>
  <c r="I2881" i="2"/>
  <c r="J2881" i="2" s="1"/>
  <c r="I2882" i="2"/>
  <c r="J2882" i="2" s="1"/>
  <c r="I2883" i="2"/>
  <c r="J2883" i="2" s="1"/>
  <c r="I2884" i="2"/>
  <c r="J2884" i="2" s="1"/>
  <c r="I2885" i="2"/>
  <c r="J2885" i="2" s="1"/>
  <c r="I2886" i="2"/>
  <c r="J2886" i="2" s="1"/>
  <c r="I2887" i="2"/>
  <c r="J2887" i="2" s="1"/>
  <c r="I2888" i="2"/>
  <c r="J2888" i="2" s="1"/>
  <c r="I2889" i="2"/>
  <c r="J2889" i="2" s="1"/>
  <c r="I2890" i="2"/>
  <c r="J2890" i="2" s="1"/>
  <c r="I2891" i="2"/>
  <c r="J2891" i="2" s="1"/>
  <c r="I2892" i="2"/>
  <c r="J2892" i="2" s="1"/>
  <c r="I2893" i="2"/>
  <c r="J2893" i="2" s="1"/>
  <c r="I2894" i="2"/>
  <c r="J2894" i="2" s="1"/>
  <c r="I2895" i="2"/>
  <c r="J2895" i="2" s="1"/>
  <c r="I2896" i="2"/>
  <c r="J2896" i="2" s="1"/>
  <c r="I2897" i="2"/>
  <c r="J2897" i="2" s="1"/>
  <c r="I2898" i="2"/>
  <c r="J2898" i="2" s="1"/>
  <c r="I2899" i="2"/>
  <c r="J2899" i="2" s="1"/>
  <c r="I2900" i="2"/>
  <c r="J2900" i="2" s="1"/>
  <c r="I2901" i="2"/>
  <c r="J2901" i="2" s="1"/>
  <c r="I2902" i="2"/>
  <c r="J2902" i="2" s="1"/>
  <c r="I2903" i="2"/>
  <c r="J2903" i="2" s="1"/>
  <c r="I2904" i="2"/>
  <c r="J2904" i="2" s="1"/>
  <c r="I2905" i="2"/>
  <c r="J2905" i="2" s="1"/>
  <c r="I2906" i="2"/>
  <c r="J2906" i="2" s="1"/>
  <c r="I2907" i="2"/>
  <c r="J2907" i="2" s="1"/>
  <c r="I2908" i="2"/>
  <c r="J2908" i="2" s="1"/>
  <c r="I2909" i="2"/>
  <c r="J2909" i="2" s="1"/>
  <c r="I2910" i="2"/>
  <c r="J2910" i="2" s="1"/>
  <c r="I2911" i="2"/>
  <c r="J2911" i="2" s="1"/>
  <c r="I2912" i="2"/>
  <c r="J2912" i="2" s="1"/>
  <c r="I2913" i="2"/>
  <c r="J2913" i="2" s="1"/>
  <c r="I2914" i="2"/>
  <c r="J2914" i="2" s="1"/>
  <c r="I2915" i="2"/>
  <c r="J2915" i="2" s="1"/>
  <c r="I2916" i="2"/>
  <c r="J2916" i="2" s="1"/>
  <c r="I2917" i="2"/>
  <c r="J2917" i="2" s="1"/>
  <c r="I2918" i="2"/>
  <c r="J2918" i="2" s="1"/>
  <c r="I2919" i="2"/>
  <c r="J2919" i="2" s="1"/>
  <c r="I2920" i="2"/>
  <c r="J2920" i="2" s="1"/>
  <c r="I2921" i="2"/>
  <c r="J2921" i="2" s="1"/>
  <c r="I2922" i="2"/>
  <c r="J2922" i="2" s="1"/>
  <c r="I2923" i="2"/>
  <c r="J2923" i="2" s="1"/>
  <c r="I2924" i="2"/>
  <c r="J2924" i="2" s="1"/>
  <c r="I2925" i="2"/>
  <c r="J2925" i="2" s="1"/>
  <c r="I2926" i="2"/>
  <c r="J2926" i="2" s="1"/>
  <c r="I2927" i="2"/>
  <c r="J2927" i="2" s="1"/>
  <c r="I2928" i="2"/>
  <c r="J2928" i="2" s="1"/>
  <c r="I2929" i="2"/>
  <c r="J2929" i="2" s="1"/>
  <c r="I2930" i="2"/>
  <c r="J2930" i="2" s="1"/>
  <c r="I2931" i="2"/>
  <c r="J2931" i="2" s="1"/>
  <c r="I2932" i="2"/>
  <c r="J2932" i="2" s="1"/>
  <c r="I2933" i="2"/>
  <c r="J2933" i="2" s="1"/>
  <c r="I2934" i="2"/>
  <c r="J2934" i="2" s="1"/>
  <c r="I2935" i="2"/>
  <c r="J2935" i="2" s="1"/>
  <c r="I2936" i="2"/>
  <c r="J2936" i="2" s="1"/>
  <c r="I2937" i="2"/>
  <c r="J2937" i="2" s="1"/>
  <c r="I2938" i="2"/>
  <c r="J2938" i="2" s="1"/>
  <c r="I2939" i="2"/>
  <c r="J2939" i="2" s="1"/>
  <c r="I2940" i="2"/>
  <c r="J2940" i="2" s="1"/>
  <c r="I2941" i="2"/>
  <c r="J2941" i="2" s="1"/>
  <c r="I2942" i="2"/>
  <c r="J2942" i="2" s="1"/>
  <c r="I2943" i="2"/>
  <c r="J2943" i="2" s="1"/>
  <c r="I2944" i="2"/>
  <c r="J2944" i="2" s="1"/>
  <c r="I2945" i="2"/>
  <c r="J2945" i="2" s="1"/>
  <c r="I2946" i="2"/>
  <c r="J2946" i="2" s="1"/>
  <c r="I2947" i="2"/>
  <c r="J2947" i="2" s="1"/>
  <c r="I2948" i="2"/>
  <c r="J2948" i="2" s="1"/>
  <c r="I2949" i="2"/>
  <c r="J2949" i="2" s="1"/>
  <c r="I2950" i="2"/>
  <c r="J2950" i="2" s="1"/>
  <c r="I2951" i="2"/>
  <c r="J2951" i="2" s="1"/>
  <c r="I2952" i="2"/>
  <c r="J2952" i="2" s="1"/>
  <c r="I2953" i="2"/>
  <c r="J2953" i="2" s="1"/>
  <c r="I2954" i="2"/>
  <c r="J2954" i="2" s="1"/>
  <c r="I2955" i="2"/>
  <c r="J2955" i="2" s="1"/>
  <c r="I2956" i="2"/>
  <c r="J2956" i="2" s="1"/>
  <c r="I2957" i="2"/>
  <c r="J2957" i="2" s="1"/>
  <c r="I2958" i="2"/>
  <c r="J2958" i="2" s="1"/>
  <c r="I2959" i="2"/>
  <c r="J2959" i="2" s="1"/>
  <c r="I2960" i="2"/>
  <c r="J2960" i="2" s="1"/>
  <c r="I2961" i="2"/>
  <c r="J2961" i="2" s="1"/>
  <c r="I2962" i="2"/>
  <c r="J2962" i="2" s="1"/>
  <c r="I2963" i="2"/>
  <c r="J2963" i="2" s="1"/>
  <c r="I2964" i="2"/>
  <c r="J2964" i="2" s="1"/>
  <c r="I2965" i="2"/>
  <c r="J2965" i="2" s="1"/>
  <c r="I2966" i="2"/>
  <c r="J2966" i="2" s="1"/>
  <c r="I2967" i="2"/>
  <c r="J2967" i="2" s="1"/>
  <c r="I2968" i="2"/>
  <c r="J2968" i="2" s="1"/>
  <c r="I2969" i="2"/>
  <c r="J2969" i="2" s="1"/>
  <c r="I2970" i="2"/>
  <c r="J2970" i="2" s="1"/>
  <c r="I2971" i="2"/>
  <c r="J2971" i="2" s="1"/>
  <c r="I2972" i="2"/>
  <c r="J2972" i="2" s="1"/>
  <c r="I2973" i="2"/>
  <c r="J2973" i="2" s="1"/>
  <c r="I2974" i="2"/>
  <c r="J2974" i="2" s="1"/>
  <c r="I2975" i="2"/>
  <c r="J2975" i="2" s="1"/>
  <c r="I2976" i="2"/>
  <c r="J2976" i="2" s="1"/>
  <c r="I2977" i="2"/>
  <c r="J2977" i="2" s="1"/>
  <c r="I2978" i="2"/>
  <c r="J2978" i="2" s="1"/>
  <c r="I2979" i="2"/>
  <c r="J2979" i="2" s="1"/>
  <c r="I2980" i="2"/>
  <c r="J2980" i="2" s="1"/>
  <c r="I2981" i="2"/>
  <c r="J2981" i="2" s="1"/>
  <c r="I2982" i="2"/>
  <c r="J2982" i="2" s="1"/>
  <c r="I2983" i="2"/>
  <c r="J2983" i="2" s="1"/>
  <c r="I2984" i="2"/>
  <c r="J2984" i="2" s="1"/>
  <c r="I2985" i="2"/>
  <c r="J2985" i="2" s="1"/>
  <c r="I2986" i="2"/>
  <c r="J2986" i="2" s="1"/>
  <c r="I2987" i="2"/>
  <c r="J2987" i="2" s="1"/>
  <c r="I2988" i="2"/>
  <c r="J2988" i="2" s="1"/>
  <c r="I2989" i="2"/>
  <c r="J2989" i="2" s="1"/>
  <c r="I2990" i="2"/>
  <c r="J2990" i="2" s="1"/>
  <c r="I2991" i="2"/>
  <c r="J2991" i="2" s="1"/>
  <c r="I2992" i="2"/>
  <c r="J2992" i="2" s="1"/>
  <c r="I2993" i="2"/>
  <c r="J2993" i="2" s="1"/>
  <c r="I2994" i="2"/>
  <c r="J2994" i="2" s="1"/>
  <c r="I2995" i="2"/>
  <c r="J2995" i="2" s="1"/>
  <c r="I2996" i="2"/>
  <c r="J2996" i="2" s="1"/>
  <c r="I2997" i="2"/>
  <c r="J2997" i="2" s="1"/>
  <c r="I2998" i="2"/>
  <c r="J2998" i="2" s="1"/>
  <c r="I2999" i="2"/>
  <c r="J2999" i="2" s="1"/>
  <c r="I3000" i="2"/>
  <c r="J3000" i="2" s="1"/>
  <c r="I3001" i="2"/>
  <c r="J3001" i="2" s="1"/>
  <c r="I3002" i="2"/>
  <c r="J3002" i="2" s="1"/>
  <c r="I3003" i="2"/>
  <c r="J3003" i="2" s="1"/>
  <c r="I3004" i="2"/>
  <c r="J3004" i="2" s="1"/>
  <c r="I3005" i="2"/>
  <c r="J3005" i="2" s="1"/>
  <c r="I3006" i="2"/>
  <c r="J3006" i="2" s="1"/>
  <c r="I3007" i="2"/>
  <c r="J3007" i="2" s="1"/>
  <c r="I3008" i="2"/>
  <c r="J3008" i="2" s="1"/>
  <c r="I3009" i="2"/>
  <c r="J3009" i="2" s="1"/>
  <c r="I3010" i="2"/>
  <c r="J3010" i="2" s="1"/>
  <c r="I3011" i="2"/>
  <c r="J3011" i="2" s="1"/>
  <c r="I3012" i="2"/>
  <c r="J3012" i="2" s="1"/>
  <c r="I3013" i="2"/>
  <c r="J3013" i="2" s="1"/>
  <c r="I3014" i="2"/>
  <c r="J3014" i="2" s="1"/>
  <c r="I3015" i="2"/>
  <c r="J3015" i="2" s="1"/>
  <c r="I3016" i="2"/>
  <c r="J3016" i="2" s="1"/>
  <c r="I3017" i="2"/>
  <c r="J3017" i="2" s="1"/>
  <c r="I3018" i="2"/>
  <c r="J3018" i="2" s="1"/>
  <c r="I3019" i="2"/>
  <c r="J3019" i="2" s="1"/>
  <c r="I3020" i="2"/>
  <c r="J3020" i="2" s="1"/>
  <c r="I3021" i="2"/>
  <c r="J3021" i="2" s="1"/>
  <c r="I3022" i="2"/>
  <c r="J3022" i="2" s="1"/>
  <c r="I3023" i="2"/>
  <c r="J3023" i="2" s="1"/>
  <c r="I3024" i="2"/>
  <c r="J3024" i="2" s="1"/>
  <c r="I3025" i="2"/>
  <c r="J3025" i="2" s="1"/>
  <c r="I3026" i="2"/>
  <c r="J3026" i="2" s="1"/>
  <c r="I3027" i="2"/>
  <c r="J3027" i="2" s="1"/>
  <c r="I3028" i="2"/>
  <c r="J3028" i="2" s="1"/>
  <c r="I3029" i="2"/>
  <c r="J3029" i="2" s="1"/>
  <c r="I3030" i="2"/>
  <c r="J3030" i="2" s="1"/>
  <c r="I3031" i="2"/>
  <c r="J3031" i="2" s="1"/>
  <c r="I3032" i="2"/>
  <c r="J3032" i="2" s="1"/>
  <c r="I3033" i="2"/>
  <c r="J3033" i="2" s="1"/>
  <c r="I3034" i="2"/>
  <c r="J3034" i="2" s="1"/>
  <c r="I3035" i="2"/>
  <c r="J3035" i="2" s="1"/>
  <c r="I3036" i="2"/>
  <c r="J3036" i="2" s="1"/>
  <c r="I3037" i="2"/>
  <c r="J3037" i="2" s="1"/>
  <c r="I3038" i="2"/>
  <c r="J3038" i="2" s="1"/>
  <c r="I3039" i="2"/>
  <c r="J3039" i="2" s="1"/>
  <c r="I3040" i="2"/>
  <c r="J3040" i="2" s="1"/>
  <c r="I3041" i="2"/>
  <c r="J3041" i="2" s="1"/>
  <c r="I3042" i="2"/>
  <c r="J3042" i="2" s="1"/>
  <c r="I3043" i="2"/>
  <c r="J3043" i="2" s="1"/>
  <c r="I3044" i="2"/>
  <c r="J3044" i="2" s="1"/>
  <c r="I3045" i="2"/>
  <c r="J3045" i="2" s="1"/>
  <c r="I3046" i="2"/>
  <c r="J3046" i="2" s="1"/>
  <c r="I3047" i="2"/>
  <c r="J3047" i="2" s="1"/>
  <c r="I3048" i="2"/>
  <c r="J3048" i="2" s="1"/>
  <c r="I3049" i="2"/>
  <c r="J3049" i="2" s="1"/>
  <c r="I3050" i="2"/>
  <c r="J3050" i="2" s="1"/>
  <c r="I3051" i="2"/>
  <c r="J3051" i="2" s="1"/>
  <c r="I3052" i="2"/>
  <c r="J3052" i="2" s="1"/>
  <c r="I3053" i="2"/>
  <c r="J3053" i="2" s="1"/>
  <c r="I3054" i="2"/>
  <c r="J3054" i="2" s="1"/>
  <c r="I3055" i="2"/>
  <c r="J3055" i="2" s="1"/>
  <c r="I3056" i="2"/>
  <c r="J3056" i="2" s="1"/>
  <c r="I3057" i="2"/>
  <c r="J3057" i="2" s="1"/>
  <c r="I3058" i="2"/>
  <c r="J3058" i="2" s="1"/>
  <c r="I3059" i="2"/>
  <c r="J3059" i="2" s="1"/>
  <c r="I3060" i="2"/>
  <c r="J3060" i="2" s="1"/>
  <c r="I3061" i="2"/>
  <c r="J3061" i="2" s="1"/>
  <c r="I3062" i="2"/>
  <c r="J3062" i="2" s="1"/>
  <c r="I3063" i="2"/>
  <c r="J3063" i="2" s="1"/>
  <c r="I3064" i="2"/>
  <c r="J3064" i="2" s="1"/>
  <c r="I3065" i="2"/>
  <c r="J3065" i="2" s="1"/>
  <c r="I3066" i="2"/>
  <c r="J3066" i="2" s="1"/>
  <c r="I3067" i="2"/>
  <c r="J3067" i="2" s="1"/>
  <c r="I3068" i="2"/>
  <c r="J3068" i="2" s="1"/>
  <c r="I3069" i="2"/>
  <c r="J3069" i="2" s="1"/>
  <c r="I3070" i="2"/>
  <c r="J3070" i="2" s="1"/>
  <c r="I3071" i="2"/>
  <c r="J3071" i="2" s="1"/>
  <c r="I3072" i="2"/>
  <c r="J3072" i="2" s="1"/>
  <c r="I3073" i="2"/>
  <c r="J3073" i="2" s="1"/>
  <c r="I3074" i="2"/>
  <c r="J3074" i="2" s="1"/>
  <c r="I3075" i="2"/>
  <c r="J3075" i="2" s="1"/>
  <c r="I3076" i="2"/>
  <c r="J3076" i="2" s="1"/>
  <c r="I3077" i="2"/>
  <c r="J3077" i="2" s="1"/>
  <c r="I3078" i="2"/>
  <c r="J3078" i="2" s="1"/>
  <c r="I3079" i="2"/>
  <c r="J3079" i="2" s="1"/>
  <c r="I3080" i="2"/>
  <c r="J3080" i="2" s="1"/>
  <c r="I3081" i="2"/>
  <c r="J3081" i="2" s="1"/>
  <c r="I3082" i="2"/>
  <c r="J3082" i="2" s="1"/>
  <c r="I3083" i="2"/>
  <c r="J3083" i="2" s="1"/>
  <c r="I3084" i="2"/>
  <c r="J3084" i="2" s="1"/>
  <c r="I3085" i="2"/>
  <c r="J3085" i="2" s="1"/>
  <c r="I3086" i="2"/>
  <c r="J3086" i="2" s="1"/>
  <c r="I3087" i="2"/>
  <c r="J3087" i="2" s="1"/>
  <c r="I3088" i="2"/>
  <c r="J3088" i="2" s="1"/>
  <c r="I3089" i="2"/>
  <c r="J3089" i="2" s="1"/>
  <c r="I3090" i="2"/>
  <c r="J3090" i="2" s="1"/>
  <c r="I3091" i="2"/>
  <c r="J3091" i="2" s="1"/>
  <c r="I3092" i="2"/>
  <c r="J3092" i="2" s="1"/>
  <c r="I3093" i="2"/>
  <c r="J3093" i="2" s="1"/>
  <c r="I3094" i="2"/>
  <c r="J3094" i="2" s="1"/>
  <c r="I3095" i="2"/>
  <c r="J3095" i="2" s="1"/>
  <c r="I3096" i="2"/>
  <c r="J3096" i="2" s="1"/>
  <c r="I3097" i="2"/>
  <c r="J3097" i="2" s="1"/>
  <c r="I3098" i="2"/>
  <c r="J3098" i="2" s="1"/>
  <c r="I3099" i="2"/>
  <c r="J3099" i="2" s="1"/>
  <c r="I3100" i="2"/>
  <c r="J3100" i="2" s="1"/>
  <c r="I3101" i="2"/>
  <c r="J3101" i="2" s="1"/>
  <c r="I3102" i="2"/>
  <c r="J3102" i="2" s="1"/>
  <c r="I3103" i="2"/>
  <c r="J3103" i="2" s="1"/>
  <c r="I3104" i="2"/>
  <c r="J3104" i="2" s="1"/>
  <c r="I3105" i="2"/>
  <c r="J3105" i="2" s="1"/>
  <c r="I3106" i="2"/>
  <c r="J3106" i="2" s="1"/>
  <c r="I3107" i="2"/>
  <c r="J3107" i="2" s="1"/>
  <c r="I3108" i="2"/>
  <c r="J3108" i="2" s="1"/>
  <c r="I3109" i="2"/>
  <c r="J3109" i="2" s="1"/>
  <c r="I3110" i="2"/>
  <c r="J3110" i="2" s="1"/>
  <c r="I3111" i="2"/>
  <c r="J3111" i="2" s="1"/>
  <c r="I3112" i="2"/>
  <c r="J3112" i="2" s="1"/>
  <c r="I3113" i="2"/>
  <c r="J3113" i="2" s="1"/>
  <c r="I3114" i="2"/>
  <c r="J3114" i="2" s="1"/>
  <c r="I3115" i="2"/>
  <c r="J3115" i="2" s="1"/>
  <c r="I3116" i="2"/>
  <c r="J3116" i="2" s="1"/>
  <c r="I3117" i="2"/>
  <c r="J3117" i="2" s="1"/>
  <c r="I3118" i="2"/>
  <c r="J3118" i="2" s="1"/>
  <c r="I3119" i="2"/>
  <c r="J3119" i="2" s="1"/>
  <c r="I3120" i="2"/>
  <c r="J3120" i="2" s="1"/>
  <c r="I3121" i="2"/>
  <c r="J3121" i="2" s="1"/>
  <c r="I3122" i="2"/>
  <c r="J3122" i="2" s="1"/>
  <c r="I3123" i="2"/>
  <c r="J3123" i="2" s="1"/>
  <c r="I3124" i="2"/>
  <c r="J3124" i="2" s="1"/>
  <c r="I3125" i="2"/>
  <c r="J3125" i="2" s="1"/>
  <c r="I3126" i="2"/>
  <c r="J3126" i="2" s="1"/>
  <c r="I3127" i="2"/>
  <c r="J3127" i="2" s="1"/>
  <c r="I3128" i="2"/>
  <c r="J3128" i="2" s="1"/>
  <c r="I3129" i="2"/>
  <c r="J3129" i="2" s="1"/>
  <c r="I3130" i="2"/>
  <c r="J3130" i="2" s="1"/>
  <c r="I3131" i="2"/>
  <c r="J3131" i="2" s="1"/>
  <c r="I3132" i="2"/>
  <c r="J3132" i="2" s="1"/>
  <c r="I3133" i="2"/>
  <c r="J3133" i="2" s="1"/>
  <c r="I3134" i="2"/>
  <c r="J3134" i="2" s="1"/>
  <c r="I3135" i="2"/>
  <c r="J3135" i="2" s="1"/>
  <c r="I3136" i="2"/>
  <c r="J3136" i="2" s="1"/>
  <c r="I3137" i="2"/>
  <c r="J3137" i="2" s="1"/>
  <c r="I3138" i="2"/>
  <c r="J3138" i="2" s="1"/>
  <c r="I3139" i="2"/>
  <c r="J3139" i="2" s="1"/>
  <c r="I3140" i="2"/>
  <c r="J3140" i="2" s="1"/>
  <c r="I3141" i="2"/>
  <c r="J3141" i="2" s="1"/>
  <c r="I3142" i="2"/>
  <c r="J3142" i="2" s="1"/>
  <c r="I3143" i="2"/>
  <c r="J3143" i="2" s="1"/>
  <c r="I3144" i="2"/>
  <c r="J3144" i="2" s="1"/>
  <c r="I3145" i="2"/>
  <c r="J3145" i="2" s="1"/>
  <c r="I3146" i="2"/>
  <c r="J3146" i="2" s="1"/>
  <c r="I3147" i="2"/>
  <c r="J3147" i="2" s="1"/>
  <c r="I3148" i="2"/>
  <c r="J3148" i="2" s="1"/>
  <c r="I3149" i="2"/>
  <c r="J3149" i="2" s="1"/>
  <c r="I3150" i="2"/>
  <c r="J3150" i="2" s="1"/>
  <c r="I3151" i="2"/>
  <c r="J3151" i="2" s="1"/>
  <c r="I3152" i="2"/>
  <c r="J3152" i="2" s="1"/>
  <c r="I3153" i="2"/>
  <c r="J3153" i="2" s="1"/>
  <c r="I3154" i="2"/>
  <c r="J3154" i="2" s="1"/>
  <c r="I3155" i="2"/>
  <c r="J3155" i="2" s="1"/>
  <c r="I3156" i="2"/>
  <c r="J3156" i="2" s="1"/>
  <c r="I3157" i="2"/>
  <c r="J3157" i="2" s="1"/>
  <c r="I3158" i="2"/>
  <c r="J3158" i="2" s="1"/>
  <c r="I3159" i="2"/>
  <c r="J3159" i="2" s="1"/>
  <c r="I3160" i="2"/>
  <c r="J3160" i="2" s="1"/>
  <c r="I3161" i="2"/>
  <c r="J3161" i="2" s="1"/>
  <c r="I3162" i="2"/>
  <c r="J3162" i="2" s="1"/>
  <c r="I3163" i="2"/>
  <c r="J3163" i="2" s="1"/>
  <c r="I3164" i="2"/>
  <c r="J3164" i="2" s="1"/>
  <c r="I3165" i="2"/>
  <c r="J3165" i="2" s="1"/>
  <c r="I3166" i="2"/>
  <c r="J3166" i="2" s="1"/>
  <c r="I3167" i="2"/>
  <c r="J3167" i="2" s="1"/>
  <c r="I3168" i="2"/>
  <c r="J3168" i="2" s="1"/>
  <c r="I3169" i="2"/>
  <c r="J3169" i="2" s="1"/>
  <c r="I3170" i="2"/>
  <c r="J3170" i="2" s="1"/>
  <c r="I3171" i="2"/>
  <c r="J3171" i="2" s="1"/>
  <c r="I3172" i="2"/>
  <c r="J3172" i="2" s="1"/>
  <c r="I3173" i="2"/>
  <c r="J3173" i="2" s="1"/>
  <c r="I3174" i="2"/>
  <c r="J3174" i="2" s="1"/>
  <c r="I3175" i="2"/>
  <c r="J3175" i="2" s="1"/>
  <c r="I3176" i="2"/>
  <c r="J3176" i="2" s="1"/>
  <c r="I3177" i="2"/>
  <c r="J3177" i="2" s="1"/>
  <c r="I3178" i="2"/>
  <c r="J3178" i="2" s="1"/>
  <c r="I3179" i="2"/>
  <c r="J3179" i="2" s="1"/>
  <c r="I3180" i="2"/>
  <c r="J3180" i="2" s="1"/>
  <c r="I3181" i="2"/>
  <c r="J3181" i="2" s="1"/>
  <c r="I3182" i="2"/>
  <c r="J3182" i="2" s="1"/>
  <c r="I3183" i="2"/>
  <c r="J3183" i="2" s="1"/>
  <c r="I3184" i="2"/>
  <c r="J3184" i="2" s="1"/>
  <c r="I3185" i="2"/>
  <c r="J3185" i="2" s="1"/>
  <c r="I3186" i="2"/>
  <c r="J3186" i="2" s="1"/>
  <c r="I3187" i="2"/>
  <c r="J3187" i="2" s="1"/>
  <c r="I3188" i="2"/>
  <c r="J3188" i="2" s="1"/>
  <c r="I3189" i="2"/>
  <c r="J3189" i="2" s="1"/>
  <c r="I3190" i="2"/>
  <c r="J3190" i="2" s="1"/>
  <c r="I3191" i="2"/>
  <c r="J3191" i="2" s="1"/>
  <c r="I3192" i="2"/>
  <c r="J3192" i="2" s="1"/>
  <c r="I3193" i="2"/>
  <c r="J3193" i="2" s="1"/>
  <c r="I3194" i="2"/>
  <c r="J3194" i="2" s="1"/>
  <c r="I3195" i="2"/>
  <c r="J3195" i="2" s="1"/>
  <c r="I3196" i="2"/>
  <c r="J3196" i="2" s="1"/>
  <c r="I3197" i="2"/>
  <c r="J3197" i="2" s="1"/>
  <c r="I3198" i="2"/>
  <c r="J3198" i="2" s="1"/>
  <c r="I3199" i="2"/>
  <c r="J3199" i="2" s="1"/>
  <c r="I3200" i="2"/>
  <c r="J3200" i="2" s="1"/>
  <c r="I3201" i="2"/>
  <c r="J3201" i="2" s="1"/>
  <c r="I3202" i="2"/>
  <c r="J3202" i="2" s="1"/>
  <c r="I3203" i="2"/>
  <c r="J3203" i="2" s="1"/>
  <c r="I3204" i="2"/>
  <c r="J3204" i="2" s="1"/>
  <c r="I3205" i="2"/>
  <c r="J3205" i="2" s="1"/>
  <c r="I3206" i="2"/>
  <c r="J3206" i="2" s="1"/>
  <c r="I3207" i="2"/>
  <c r="J3207" i="2" s="1"/>
  <c r="I3208" i="2"/>
  <c r="J3208" i="2" s="1"/>
  <c r="I3209" i="2"/>
  <c r="J3209" i="2" s="1"/>
  <c r="I3210" i="2"/>
  <c r="J3210" i="2" s="1"/>
  <c r="I3211" i="2"/>
  <c r="J3211" i="2" s="1"/>
  <c r="I3212" i="2"/>
  <c r="J3212" i="2" s="1"/>
  <c r="I3213" i="2"/>
  <c r="J3213" i="2" s="1"/>
  <c r="I3214" i="2"/>
  <c r="J3214" i="2" s="1"/>
  <c r="I3215" i="2"/>
  <c r="J3215" i="2" s="1"/>
  <c r="I3216" i="2"/>
  <c r="J3216" i="2" s="1"/>
  <c r="I3217" i="2"/>
  <c r="J3217" i="2" s="1"/>
  <c r="I3218" i="2"/>
  <c r="J3218" i="2" s="1"/>
  <c r="I3219" i="2"/>
  <c r="J3219" i="2" s="1"/>
  <c r="I3220" i="2"/>
  <c r="J3220" i="2" s="1"/>
  <c r="I3221" i="2"/>
  <c r="J3221" i="2" s="1"/>
  <c r="I3222" i="2"/>
  <c r="J3222" i="2" s="1"/>
  <c r="I3223" i="2"/>
  <c r="J3223" i="2" s="1"/>
  <c r="I3224" i="2"/>
  <c r="J3224" i="2" s="1"/>
  <c r="I3225" i="2"/>
  <c r="J3225" i="2" s="1"/>
  <c r="I3226" i="2"/>
  <c r="J3226" i="2" s="1"/>
  <c r="I3227" i="2"/>
  <c r="J3227" i="2" s="1"/>
  <c r="I3228" i="2"/>
  <c r="J3228" i="2" s="1"/>
  <c r="I3229" i="2"/>
  <c r="J3229" i="2" s="1"/>
  <c r="I3230" i="2"/>
  <c r="J3230" i="2" s="1"/>
  <c r="I3231" i="2"/>
  <c r="J3231" i="2" s="1"/>
  <c r="I3232" i="2"/>
  <c r="J3232" i="2" s="1"/>
  <c r="I3233" i="2"/>
  <c r="J3233" i="2" s="1"/>
  <c r="I3234" i="2"/>
  <c r="J3234" i="2" s="1"/>
  <c r="I3235" i="2"/>
  <c r="J3235" i="2" s="1"/>
  <c r="I3236" i="2"/>
  <c r="J3236" i="2" s="1"/>
  <c r="I3237" i="2"/>
  <c r="J3237" i="2" s="1"/>
  <c r="I3238" i="2"/>
  <c r="J3238" i="2" s="1"/>
  <c r="I3239" i="2"/>
  <c r="J3239" i="2" s="1"/>
  <c r="I3240" i="2"/>
  <c r="J3240" i="2" s="1"/>
  <c r="I3241" i="2"/>
  <c r="J3241" i="2" s="1"/>
  <c r="I3242" i="2"/>
  <c r="J3242" i="2" s="1"/>
  <c r="I3243" i="2"/>
  <c r="J3243" i="2" s="1"/>
  <c r="I3244" i="2"/>
  <c r="J3244" i="2" s="1"/>
  <c r="I3245" i="2"/>
  <c r="J3245" i="2" s="1"/>
  <c r="I3246" i="2"/>
  <c r="J3246" i="2" s="1"/>
  <c r="I3247" i="2"/>
  <c r="J3247" i="2" s="1"/>
  <c r="I3248" i="2"/>
  <c r="J3248" i="2" s="1"/>
  <c r="I3249" i="2"/>
  <c r="J3249" i="2" s="1"/>
  <c r="I3250" i="2"/>
  <c r="J3250" i="2" s="1"/>
  <c r="I3251" i="2"/>
  <c r="J3251" i="2" s="1"/>
  <c r="I3252" i="2"/>
  <c r="J3252" i="2" s="1"/>
  <c r="I3253" i="2"/>
  <c r="J3253" i="2" s="1"/>
  <c r="I3254" i="2"/>
  <c r="J3254" i="2" s="1"/>
  <c r="I3255" i="2"/>
  <c r="J3255" i="2" s="1"/>
  <c r="I3256" i="2"/>
  <c r="J3256" i="2" s="1"/>
  <c r="I3257" i="2"/>
  <c r="J3257" i="2" s="1"/>
  <c r="I3258" i="2"/>
  <c r="J3258" i="2" s="1"/>
  <c r="I3259" i="2"/>
  <c r="J3259" i="2" s="1"/>
  <c r="I3260" i="2"/>
  <c r="J3260" i="2" s="1"/>
  <c r="I3261" i="2"/>
  <c r="J3261" i="2" s="1"/>
  <c r="I3262" i="2"/>
  <c r="J3262" i="2" s="1"/>
  <c r="I3263" i="2"/>
  <c r="J3263" i="2" s="1"/>
  <c r="I3264" i="2"/>
  <c r="J3264" i="2" s="1"/>
  <c r="I3265" i="2"/>
  <c r="J3265" i="2" s="1"/>
  <c r="I3266" i="2"/>
  <c r="J3266" i="2" s="1"/>
  <c r="I3267" i="2"/>
  <c r="J3267" i="2" s="1"/>
  <c r="I3268" i="2"/>
  <c r="J3268" i="2" s="1"/>
  <c r="I3269" i="2"/>
  <c r="J3269" i="2" s="1"/>
  <c r="I3270" i="2"/>
  <c r="J3270" i="2" s="1"/>
  <c r="I3271" i="2"/>
  <c r="J3271" i="2" s="1"/>
  <c r="I3272" i="2"/>
  <c r="J3272" i="2" s="1"/>
  <c r="I3273" i="2"/>
  <c r="J3273" i="2" s="1"/>
  <c r="I3274" i="2"/>
  <c r="J3274" i="2" s="1"/>
  <c r="I3275" i="2"/>
  <c r="J3275" i="2" s="1"/>
  <c r="I3276" i="2"/>
  <c r="J3276" i="2" s="1"/>
  <c r="I3277" i="2"/>
  <c r="J3277" i="2" s="1"/>
  <c r="I3278" i="2"/>
  <c r="J3278" i="2" s="1"/>
  <c r="I3279" i="2"/>
  <c r="J3279" i="2" s="1"/>
  <c r="I3280" i="2"/>
  <c r="J3280" i="2" s="1"/>
  <c r="I3281" i="2"/>
  <c r="J3281" i="2" s="1"/>
  <c r="I3282" i="2"/>
  <c r="J3282" i="2" s="1"/>
  <c r="I3283" i="2"/>
  <c r="J3283" i="2" s="1"/>
  <c r="I3284" i="2"/>
  <c r="J3284" i="2" s="1"/>
  <c r="I3285" i="2"/>
  <c r="J3285" i="2" s="1"/>
  <c r="I3286" i="2"/>
  <c r="J3286" i="2" s="1"/>
  <c r="I3287" i="2"/>
  <c r="J3287" i="2" s="1"/>
  <c r="I3288" i="2"/>
  <c r="J3288" i="2" s="1"/>
  <c r="I3289" i="2"/>
  <c r="J3289" i="2" s="1"/>
  <c r="I3290" i="2"/>
  <c r="J3290" i="2" s="1"/>
  <c r="I3291" i="2"/>
  <c r="J3291" i="2" s="1"/>
  <c r="I3292" i="2"/>
  <c r="J3292" i="2" s="1"/>
  <c r="I3293" i="2"/>
  <c r="J3293" i="2" s="1"/>
  <c r="I3294" i="2"/>
  <c r="J3294" i="2" s="1"/>
  <c r="I3295" i="2"/>
  <c r="J3295" i="2" s="1"/>
  <c r="I3296" i="2"/>
  <c r="J3296" i="2" s="1"/>
  <c r="I3297" i="2"/>
  <c r="J3297" i="2" s="1"/>
  <c r="I3298" i="2"/>
  <c r="J3298" i="2" s="1"/>
  <c r="I3299" i="2"/>
  <c r="J3299" i="2" s="1"/>
  <c r="I3300" i="2"/>
  <c r="J3300" i="2" s="1"/>
  <c r="I3301" i="2"/>
  <c r="J3301" i="2" s="1"/>
  <c r="I3302" i="2"/>
  <c r="J3302" i="2" s="1"/>
  <c r="I3303" i="2"/>
  <c r="J3303" i="2" s="1"/>
  <c r="I3304" i="2"/>
  <c r="J3304" i="2" s="1"/>
  <c r="I3305" i="2"/>
  <c r="J3305" i="2" s="1"/>
  <c r="I3306" i="2"/>
  <c r="J3306" i="2" s="1"/>
  <c r="I3307" i="2"/>
  <c r="J3307" i="2" s="1"/>
  <c r="I3308" i="2"/>
  <c r="J3308" i="2" s="1"/>
  <c r="I3309" i="2"/>
  <c r="J3309" i="2" s="1"/>
  <c r="I3310" i="2"/>
  <c r="J3310" i="2" s="1"/>
  <c r="I3311" i="2"/>
  <c r="J3311" i="2" s="1"/>
  <c r="I3312" i="2"/>
  <c r="J3312" i="2" s="1"/>
  <c r="I3313" i="2"/>
  <c r="J3313" i="2" s="1"/>
  <c r="I3314" i="2"/>
  <c r="J3314" i="2" s="1"/>
  <c r="I3315" i="2"/>
  <c r="J3315" i="2" s="1"/>
  <c r="I3316" i="2"/>
  <c r="J3316" i="2" s="1"/>
  <c r="I3317" i="2"/>
  <c r="J3317" i="2" s="1"/>
  <c r="I3318" i="2"/>
  <c r="J3318" i="2" s="1"/>
  <c r="I3319" i="2"/>
  <c r="J3319" i="2" s="1"/>
  <c r="I3320" i="2"/>
  <c r="J3320" i="2" s="1"/>
  <c r="I3321" i="2"/>
  <c r="J3321" i="2" s="1"/>
  <c r="I3322" i="2"/>
  <c r="J3322" i="2" s="1"/>
  <c r="I3323" i="2"/>
  <c r="J3323" i="2" s="1"/>
  <c r="I3324" i="2"/>
  <c r="J3324" i="2" s="1"/>
  <c r="I3325" i="2"/>
  <c r="J3325" i="2" s="1"/>
  <c r="I3326" i="2"/>
  <c r="J3326" i="2" s="1"/>
  <c r="I3327" i="2"/>
  <c r="J3327" i="2" s="1"/>
  <c r="I3328" i="2"/>
  <c r="J3328" i="2" s="1"/>
  <c r="I3329" i="2"/>
  <c r="J3329" i="2" s="1"/>
  <c r="I3330" i="2"/>
  <c r="J3330" i="2" s="1"/>
  <c r="I3331" i="2"/>
  <c r="J3331" i="2" s="1"/>
  <c r="I3332" i="2"/>
  <c r="J3332" i="2" s="1"/>
  <c r="I3333" i="2"/>
  <c r="J3333" i="2" s="1"/>
  <c r="I3334" i="2"/>
  <c r="J3334" i="2" s="1"/>
  <c r="I3335" i="2"/>
  <c r="J3335" i="2" s="1"/>
  <c r="I3336" i="2"/>
  <c r="J3336" i="2" s="1"/>
  <c r="I3337" i="2"/>
  <c r="J3337" i="2" s="1"/>
  <c r="I3338" i="2"/>
  <c r="J3338" i="2" s="1"/>
  <c r="I3339" i="2"/>
  <c r="J3339" i="2" s="1"/>
  <c r="I3340" i="2"/>
  <c r="J3340" i="2" s="1"/>
  <c r="I3341" i="2"/>
  <c r="J3341" i="2" s="1"/>
  <c r="I3342" i="2"/>
  <c r="J3342" i="2" s="1"/>
  <c r="I3343" i="2"/>
  <c r="J3343" i="2" s="1"/>
  <c r="I3344" i="2"/>
  <c r="J3344" i="2" s="1"/>
  <c r="I3345" i="2"/>
  <c r="J3345" i="2" s="1"/>
  <c r="I3346" i="2"/>
  <c r="J3346" i="2" s="1"/>
  <c r="I3347" i="2"/>
  <c r="J3347" i="2" s="1"/>
  <c r="I3348" i="2"/>
  <c r="J3348" i="2" s="1"/>
  <c r="I3349" i="2"/>
  <c r="J3349" i="2" s="1"/>
  <c r="I3350" i="2"/>
  <c r="J3350" i="2" s="1"/>
  <c r="I3351" i="2"/>
  <c r="J3351" i="2" s="1"/>
  <c r="I3352" i="2"/>
  <c r="J3352" i="2" s="1"/>
  <c r="I3353" i="2"/>
  <c r="J3353" i="2" s="1"/>
  <c r="I3354" i="2"/>
  <c r="J3354" i="2" s="1"/>
  <c r="I3355" i="2"/>
  <c r="J3355" i="2" s="1"/>
  <c r="I3356" i="2"/>
  <c r="J3356" i="2" s="1"/>
  <c r="I3357" i="2"/>
  <c r="J3357" i="2" s="1"/>
  <c r="I3358" i="2"/>
  <c r="J3358" i="2" s="1"/>
  <c r="I3359" i="2"/>
  <c r="J3359" i="2" s="1"/>
  <c r="I3360" i="2"/>
  <c r="J3360" i="2" s="1"/>
  <c r="I3361" i="2"/>
  <c r="J3361" i="2" s="1"/>
  <c r="I3362" i="2"/>
  <c r="J3362" i="2" s="1"/>
  <c r="I3363" i="2"/>
  <c r="J3363" i="2" s="1"/>
  <c r="I3364" i="2"/>
  <c r="J3364" i="2" s="1"/>
  <c r="I3365" i="2"/>
  <c r="J3365" i="2" s="1"/>
  <c r="I3366" i="2"/>
  <c r="J3366" i="2" s="1"/>
  <c r="I3367" i="2"/>
  <c r="J3367" i="2" s="1"/>
  <c r="I3368" i="2"/>
  <c r="J3368" i="2" s="1"/>
  <c r="I3369" i="2"/>
  <c r="J3369" i="2" s="1"/>
  <c r="I3370" i="2"/>
  <c r="J3370" i="2" s="1"/>
  <c r="I3371" i="2"/>
  <c r="J3371" i="2" s="1"/>
  <c r="I3372" i="2"/>
  <c r="J3372" i="2" s="1"/>
  <c r="I3373" i="2"/>
  <c r="J3373" i="2" s="1"/>
  <c r="I3374" i="2"/>
  <c r="J3374" i="2" s="1"/>
  <c r="I3375" i="2"/>
  <c r="J3375" i="2" s="1"/>
  <c r="I3376" i="2"/>
  <c r="J3376" i="2" s="1"/>
  <c r="I3377" i="2"/>
  <c r="J3377" i="2" s="1"/>
  <c r="I3378" i="2"/>
  <c r="J3378" i="2" s="1"/>
  <c r="I3379" i="2"/>
  <c r="J3379" i="2" s="1"/>
  <c r="I3380" i="2"/>
  <c r="J3380" i="2" s="1"/>
  <c r="I3381" i="2"/>
  <c r="J3381" i="2" s="1"/>
  <c r="I3382" i="2"/>
  <c r="J3382" i="2" s="1"/>
  <c r="I3383" i="2"/>
  <c r="J3383" i="2" s="1"/>
  <c r="I3384" i="2"/>
  <c r="J3384" i="2" s="1"/>
  <c r="I3385" i="2"/>
  <c r="J3385" i="2" s="1"/>
  <c r="I3386" i="2"/>
  <c r="J3386" i="2" s="1"/>
  <c r="I3387" i="2"/>
  <c r="J3387" i="2" s="1"/>
  <c r="I3388" i="2"/>
  <c r="J3388" i="2" s="1"/>
  <c r="I3389" i="2"/>
  <c r="J3389" i="2" s="1"/>
  <c r="I3390" i="2"/>
  <c r="J3390" i="2" s="1"/>
  <c r="I3391" i="2"/>
  <c r="J3391" i="2" s="1"/>
  <c r="I3392" i="2"/>
  <c r="J3392" i="2" s="1"/>
  <c r="I3393" i="2"/>
  <c r="J3393" i="2" s="1"/>
  <c r="I3394" i="2"/>
  <c r="J3394" i="2" s="1"/>
  <c r="I3395" i="2"/>
  <c r="J3395" i="2" s="1"/>
  <c r="I3396" i="2"/>
  <c r="J3396" i="2" s="1"/>
  <c r="I3397" i="2"/>
  <c r="J3397" i="2" s="1"/>
  <c r="I3398" i="2"/>
  <c r="J3398" i="2" s="1"/>
  <c r="I3399" i="2"/>
  <c r="J3399" i="2" s="1"/>
  <c r="I3400" i="2"/>
  <c r="J3400" i="2" s="1"/>
  <c r="I3401" i="2"/>
  <c r="J3401" i="2" s="1"/>
  <c r="I3402" i="2"/>
  <c r="J3402" i="2" s="1"/>
  <c r="I3403" i="2"/>
  <c r="J3403" i="2" s="1"/>
  <c r="I3404" i="2"/>
  <c r="J3404" i="2" s="1"/>
  <c r="I3405" i="2"/>
  <c r="J3405" i="2" s="1"/>
  <c r="I3406" i="2"/>
  <c r="J3406" i="2" s="1"/>
  <c r="I3407" i="2"/>
  <c r="J3407" i="2" s="1"/>
  <c r="I3408" i="2"/>
  <c r="J3408" i="2" s="1"/>
  <c r="I3409" i="2"/>
  <c r="J3409" i="2" s="1"/>
  <c r="I3410" i="2"/>
  <c r="J3410" i="2" s="1"/>
  <c r="I3411" i="2"/>
  <c r="J3411" i="2" s="1"/>
  <c r="I3412" i="2"/>
  <c r="J3412" i="2" s="1"/>
  <c r="I3413" i="2"/>
  <c r="J3413" i="2" s="1"/>
  <c r="I3414" i="2"/>
  <c r="J3414" i="2" s="1"/>
  <c r="I3415" i="2"/>
  <c r="J3415" i="2" s="1"/>
  <c r="I3416" i="2"/>
  <c r="J3416" i="2" s="1"/>
  <c r="I3417" i="2"/>
  <c r="J3417" i="2" s="1"/>
  <c r="I3418" i="2"/>
  <c r="J3418" i="2" s="1"/>
  <c r="I3419" i="2"/>
  <c r="J3419" i="2" s="1"/>
  <c r="I3420" i="2"/>
  <c r="J3420" i="2" s="1"/>
  <c r="I3421" i="2"/>
  <c r="J3421" i="2" s="1"/>
  <c r="I3422" i="2"/>
  <c r="J3422" i="2" s="1"/>
  <c r="I3423" i="2"/>
  <c r="J3423" i="2" s="1"/>
  <c r="I3424" i="2"/>
  <c r="J3424" i="2" s="1"/>
  <c r="I3425" i="2"/>
  <c r="J3425" i="2" s="1"/>
  <c r="I3426" i="2"/>
  <c r="J3426" i="2" s="1"/>
  <c r="I3427" i="2"/>
  <c r="J3427" i="2" s="1"/>
  <c r="I3428" i="2"/>
  <c r="J3428" i="2" s="1"/>
  <c r="I3429" i="2"/>
  <c r="J3429" i="2" s="1"/>
  <c r="I3430" i="2"/>
  <c r="J3430" i="2" s="1"/>
  <c r="I3431" i="2"/>
  <c r="J3431" i="2" s="1"/>
  <c r="I3432" i="2"/>
  <c r="J3432" i="2" s="1"/>
  <c r="I3433" i="2"/>
  <c r="J3433" i="2" s="1"/>
  <c r="I3434" i="2"/>
  <c r="J3434" i="2" s="1"/>
  <c r="I3435" i="2"/>
  <c r="J3435" i="2" s="1"/>
  <c r="I3436" i="2"/>
  <c r="J3436" i="2" s="1"/>
  <c r="I3437" i="2"/>
  <c r="J3437" i="2" s="1"/>
  <c r="I3438" i="2"/>
  <c r="J3438" i="2" s="1"/>
  <c r="I3439" i="2"/>
  <c r="J3439" i="2" s="1"/>
  <c r="I3440" i="2"/>
  <c r="J3440" i="2" s="1"/>
  <c r="I3441" i="2"/>
  <c r="J3441" i="2" s="1"/>
  <c r="I3442" i="2"/>
  <c r="J3442" i="2" s="1"/>
  <c r="I3443" i="2"/>
  <c r="J3443" i="2" s="1"/>
  <c r="I3444" i="2"/>
  <c r="J3444" i="2" s="1"/>
  <c r="I3445" i="2"/>
  <c r="J3445" i="2" s="1"/>
  <c r="I3446" i="2"/>
  <c r="J3446" i="2" s="1"/>
  <c r="I3447" i="2"/>
  <c r="J3447" i="2" s="1"/>
  <c r="I3448" i="2"/>
  <c r="J3448" i="2" s="1"/>
  <c r="I3449" i="2"/>
  <c r="J3449" i="2" s="1"/>
  <c r="I3450" i="2"/>
  <c r="J3450" i="2" s="1"/>
  <c r="I3451" i="2"/>
  <c r="J3451" i="2" s="1"/>
  <c r="I3452" i="2"/>
  <c r="J3452" i="2" s="1"/>
  <c r="I3453" i="2"/>
  <c r="J3453" i="2" s="1"/>
  <c r="I3454" i="2"/>
  <c r="J3454" i="2" s="1"/>
  <c r="I3455" i="2"/>
  <c r="J3455" i="2" s="1"/>
  <c r="I3456" i="2"/>
  <c r="J3456" i="2" s="1"/>
  <c r="I3457" i="2"/>
  <c r="J3457" i="2" s="1"/>
  <c r="I3458" i="2"/>
  <c r="J3458" i="2" s="1"/>
  <c r="I3459" i="2"/>
  <c r="J3459" i="2" s="1"/>
  <c r="I3460" i="2"/>
  <c r="J3460" i="2" s="1"/>
  <c r="I3461" i="2"/>
  <c r="J3461" i="2" s="1"/>
  <c r="I3462" i="2"/>
  <c r="J3462" i="2" s="1"/>
  <c r="I3463" i="2"/>
  <c r="J3463" i="2" s="1"/>
  <c r="I3464" i="2"/>
  <c r="J3464" i="2" s="1"/>
  <c r="I3465" i="2"/>
  <c r="J3465" i="2" s="1"/>
  <c r="I3466" i="2"/>
  <c r="J3466" i="2" s="1"/>
  <c r="I3467" i="2"/>
  <c r="J3467" i="2" s="1"/>
  <c r="I3468" i="2"/>
  <c r="J3468" i="2" s="1"/>
  <c r="I3469" i="2"/>
  <c r="J3469" i="2" s="1"/>
  <c r="I3470" i="2"/>
  <c r="J3470" i="2" s="1"/>
  <c r="I3471" i="2"/>
  <c r="J3471" i="2" s="1"/>
  <c r="I3472" i="2"/>
  <c r="J3472" i="2" s="1"/>
  <c r="I3473" i="2"/>
  <c r="J3473" i="2" s="1"/>
  <c r="I3474" i="2"/>
  <c r="J3474" i="2" s="1"/>
  <c r="I3475" i="2"/>
  <c r="J3475" i="2" s="1"/>
  <c r="I3476" i="2"/>
  <c r="J3476" i="2" s="1"/>
  <c r="I3477" i="2"/>
  <c r="J3477" i="2" s="1"/>
  <c r="I3478" i="2"/>
  <c r="J3478" i="2" s="1"/>
  <c r="I3479" i="2"/>
  <c r="J3479" i="2" s="1"/>
  <c r="I3480" i="2"/>
  <c r="J3480" i="2" s="1"/>
  <c r="I3481" i="2"/>
  <c r="J3481" i="2" s="1"/>
  <c r="I3482" i="2"/>
  <c r="J3482" i="2" s="1"/>
  <c r="I3483" i="2"/>
  <c r="J3483" i="2" s="1"/>
  <c r="I3484" i="2"/>
  <c r="J3484" i="2" s="1"/>
  <c r="I3485" i="2"/>
  <c r="J3485" i="2" s="1"/>
  <c r="I3486" i="2"/>
  <c r="J3486" i="2" s="1"/>
  <c r="I3487" i="2"/>
  <c r="J3487" i="2" s="1"/>
  <c r="I3488" i="2"/>
  <c r="J3488" i="2" s="1"/>
  <c r="I3489" i="2"/>
  <c r="J3489" i="2" s="1"/>
  <c r="I3490" i="2"/>
  <c r="J3490" i="2" s="1"/>
  <c r="I3491" i="2"/>
  <c r="J3491" i="2" s="1"/>
  <c r="I3492" i="2"/>
  <c r="J3492" i="2" s="1"/>
  <c r="I3493" i="2"/>
  <c r="J3493" i="2" s="1"/>
  <c r="I3494" i="2"/>
  <c r="J3494" i="2" s="1"/>
  <c r="I3495" i="2"/>
  <c r="J3495" i="2" s="1"/>
  <c r="I3496" i="2"/>
  <c r="J3496" i="2" s="1"/>
  <c r="I3497" i="2"/>
  <c r="J3497" i="2" s="1"/>
  <c r="I3498" i="2"/>
  <c r="J3498" i="2" s="1"/>
  <c r="I3499" i="2"/>
  <c r="J3499" i="2" s="1"/>
  <c r="I3500" i="2"/>
  <c r="J3500" i="2" s="1"/>
  <c r="I3501" i="2"/>
  <c r="J3501" i="2" s="1"/>
  <c r="I3502" i="2"/>
  <c r="J3502" i="2" s="1"/>
  <c r="I3503" i="2"/>
  <c r="J3503" i="2" s="1"/>
  <c r="I3504" i="2"/>
  <c r="J3504" i="2" s="1"/>
  <c r="I3505" i="2"/>
  <c r="J3505" i="2" s="1"/>
  <c r="I3506" i="2"/>
  <c r="J3506" i="2" s="1"/>
  <c r="I3507" i="2"/>
  <c r="J3507" i="2" s="1"/>
  <c r="I3508" i="2"/>
  <c r="J3508" i="2" s="1"/>
  <c r="I3509" i="2"/>
  <c r="J3509" i="2" s="1"/>
  <c r="I3510" i="2"/>
  <c r="J3510" i="2" s="1"/>
  <c r="I3511" i="2"/>
  <c r="J3511" i="2" s="1"/>
  <c r="I3512" i="2"/>
  <c r="J3512" i="2" s="1"/>
  <c r="I3513" i="2"/>
  <c r="J3513" i="2" s="1"/>
  <c r="I3514" i="2"/>
  <c r="J3514" i="2" s="1"/>
  <c r="I3515" i="2"/>
  <c r="J3515" i="2" s="1"/>
  <c r="I3516" i="2"/>
  <c r="J3516" i="2" s="1"/>
  <c r="I3517" i="2"/>
  <c r="J3517" i="2" s="1"/>
  <c r="I3518" i="2"/>
  <c r="J3518" i="2" s="1"/>
  <c r="I3519" i="2"/>
  <c r="J3519" i="2" s="1"/>
  <c r="I3520" i="2"/>
  <c r="J3520" i="2" s="1"/>
  <c r="I3521" i="2"/>
  <c r="J3521" i="2" s="1"/>
  <c r="I3522" i="2"/>
  <c r="J3522" i="2" s="1"/>
  <c r="I3523" i="2"/>
  <c r="J3523" i="2" s="1"/>
  <c r="I3524" i="2"/>
  <c r="J3524" i="2" s="1"/>
  <c r="I3525" i="2"/>
  <c r="J3525" i="2" s="1"/>
  <c r="I3526" i="2"/>
  <c r="J3526" i="2" s="1"/>
  <c r="I3527" i="2"/>
  <c r="J3527" i="2" s="1"/>
  <c r="I3528" i="2"/>
  <c r="J3528" i="2" s="1"/>
  <c r="I3529" i="2"/>
  <c r="J3529" i="2" s="1"/>
  <c r="I3530" i="2"/>
  <c r="J3530" i="2" s="1"/>
  <c r="I3531" i="2"/>
  <c r="J3531" i="2" s="1"/>
  <c r="I3532" i="2"/>
  <c r="J3532" i="2" s="1"/>
  <c r="I3533" i="2"/>
  <c r="J3533" i="2" s="1"/>
  <c r="I3534" i="2"/>
  <c r="J3534" i="2" s="1"/>
  <c r="I3535" i="2"/>
  <c r="J3535" i="2" s="1"/>
  <c r="I3536" i="2"/>
  <c r="J3536" i="2" s="1"/>
  <c r="I3537" i="2"/>
  <c r="J3537" i="2" s="1"/>
  <c r="I3538" i="2"/>
  <c r="J3538" i="2" s="1"/>
  <c r="I3539" i="2"/>
  <c r="J3539" i="2" s="1"/>
  <c r="I3540" i="2"/>
  <c r="J3540" i="2" s="1"/>
  <c r="I3541" i="2"/>
  <c r="J3541" i="2" s="1"/>
  <c r="I3542" i="2"/>
  <c r="J3542" i="2" s="1"/>
  <c r="I3543" i="2"/>
  <c r="J3543" i="2" s="1"/>
  <c r="I3544" i="2"/>
  <c r="J3544" i="2" s="1"/>
  <c r="I3545" i="2"/>
  <c r="J3545" i="2" s="1"/>
  <c r="I3546" i="2"/>
  <c r="J3546" i="2" s="1"/>
  <c r="I3547" i="2"/>
  <c r="J3547" i="2" s="1"/>
  <c r="I3548" i="2"/>
  <c r="J3548" i="2" s="1"/>
  <c r="I3549" i="2"/>
  <c r="J3549" i="2" s="1"/>
  <c r="I3550" i="2"/>
  <c r="J3550" i="2" s="1"/>
  <c r="I3551" i="2"/>
  <c r="J3551" i="2" s="1"/>
  <c r="I3552" i="2"/>
  <c r="J3552" i="2" s="1"/>
  <c r="I3553" i="2"/>
  <c r="J3553" i="2" s="1"/>
  <c r="I3554" i="2"/>
  <c r="J3554" i="2" s="1"/>
  <c r="I3555" i="2"/>
  <c r="J3555" i="2" s="1"/>
  <c r="I3556" i="2"/>
  <c r="J3556" i="2" s="1"/>
  <c r="I3557" i="2"/>
  <c r="J3557" i="2" s="1"/>
  <c r="I3558" i="2"/>
  <c r="J3558" i="2" s="1"/>
  <c r="I3559" i="2"/>
  <c r="J3559" i="2" s="1"/>
  <c r="I3560" i="2"/>
  <c r="J3560" i="2" s="1"/>
  <c r="I3561" i="2"/>
  <c r="J3561" i="2" s="1"/>
  <c r="I3562" i="2"/>
  <c r="J3562" i="2" s="1"/>
  <c r="I3563" i="2"/>
  <c r="J3563" i="2" s="1"/>
  <c r="I3564" i="2"/>
  <c r="J3564" i="2" s="1"/>
  <c r="I3565" i="2"/>
  <c r="J3565" i="2" s="1"/>
  <c r="I3566" i="2"/>
  <c r="J3566" i="2" s="1"/>
  <c r="I3567" i="2"/>
  <c r="J3567" i="2" s="1"/>
  <c r="I3568" i="2"/>
  <c r="J3568" i="2" s="1"/>
  <c r="I3569" i="2"/>
  <c r="J3569" i="2" s="1"/>
  <c r="I3570" i="2"/>
  <c r="J3570" i="2" s="1"/>
  <c r="I3571" i="2"/>
  <c r="J3571" i="2" s="1"/>
  <c r="I3572" i="2"/>
  <c r="J3572" i="2" s="1"/>
  <c r="I3573" i="2"/>
  <c r="J3573" i="2" s="1"/>
  <c r="I3574" i="2"/>
  <c r="J3574" i="2" s="1"/>
  <c r="I3575" i="2"/>
  <c r="J3575" i="2" s="1"/>
  <c r="I3576" i="2"/>
  <c r="J3576" i="2" s="1"/>
  <c r="I3577" i="2"/>
  <c r="J3577" i="2" s="1"/>
  <c r="I3578" i="2"/>
  <c r="J3578" i="2" s="1"/>
  <c r="I3579" i="2"/>
  <c r="J3579" i="2" s="1"/>
  <c r="I3580" i="2"/>
  <c r="J3580" i="2" s="1"/>
  <c r="I3581" i="2"/>
  <c r="J3581" i="2" s="1"/>
  <c r="I3582" i="2"/>
  <c r="J3582" i="2" s="1"/>
  <c r="I3583" i="2"/>
  <c r="J3583" i="2" s="1"/>
  <c r="I3584" i="2"/>
  <c r="J3584" i="2" s="1"/>
  <c r="I3585" i="2"/>
  <c r="J3585" i="2" s="1"/>
  <c r="I3586" i="2"/>
  <c r="J3586" i="2" s="1"/>
  <c r="I3587" i="2"/>
  <c r="J3587" i="2" s="1"/>
  <c r="I3588" i="2"/>
  <c r="J3588" i="2" s="1"/>
  <c r="I3589" i="2"/>
  <c r="J3589" i="2" s="1"/>
  <c r="I3590" i="2"/>
  <c r="J3590" i="2" s="1"/>
  <c r="I3591" i="2"/>
  <c r="J3591" i="2" s="1"/>
  <c r="I3592" i="2"/>
  <c r="J3592" i="2" s="1"/>
  <c r="I3593" i="2"/>
  <c r="J3593" i="2" s="1"/>
  <c r="I3594" i="2"/>
  <c r="J3594" i="2" s="1"/>
  <c r="I3595" i="2"/>
  <c r="J3595" i="2" s="1"/>
  <c r="I3596" i="2"/>
  <c r="J3596" i="2" s="1"/>
  <c r="I3597" i="2"/>
  <c r="J3597" i="2" s="1"/>
  <c r="I3598" i="2"/>
  <c r="J3598" i="2" s="1"/>
  <c r="I3599" i="2"/>
  <c r="J3599" i="2" s="1"/>
  <c r="I3600" i="2"/>
  <c r="J3600" i="2" s="1"/>
  <c r="I3601" i="2"/>
  <c r="J3601" i="2" s="1"/>
  <c r="I3602" i="2"/>
  <c r="J3602" i="2" s="1"/>
  <c r="I3603" i="2"/>
  <c r="J3603" i="2" s="1"/>
  <c r="I3604" i="2"/>
  <c r="J3604" i="2" s="1"/>
  <c r="I3605" i="2"/>
  <c r="J3605" i="2" s="1"/>
  <c r="I3606" i="2"/>
  <c r="J3606" i="2" s="1"/>
  <c r="I3607" i="2"/>
  <c r="J3607" i="2" s="1"/>
  <c r="I3608" i="2"/>
  <c r="J3608" i="2" s="1"/>
  <c r="I3609" i="2"/>
  <c r="J3609" i="2" s="1"/>
  <c r="I3610" i="2"/>
  <c r="J3610" i="2" s="1"/>
  <c r="I3611" i="2"/>
  <c r="J3611" i="2" s="1"/>
  <c r="I3612" i="2"/>
  <c r="J3612" i="2" s="1"/>
  <c r="I3613" i="2"/>
  <c r="J3613" i="2" s="1"/>
  <c r="I3614" i="2"/>
  <c r="J3614" i="2" s="1"/>
  <c r="I3615" i="2"/>
  <c r="J3615" i="2" s="1"/>
  <c r="I3616" i="2"/>
  <c r="J3616" i="2" s="1"/>
  <c r="I3617" i="2"/>
  <c r="J3617" i="2" s="1"/>
  <c r="I3618" i="2"/>
  <c r="J3618" i="2" s="1"/>
  <c r="I3619" i="2"/>
  <c r="J3619" i="2" s="1"/>
  <c r="I3620" i="2"/>
  <c r="J3620" i="2" s="1"/>
  <c r="I3621" i="2"/>
  <c r="J3621" i="2" s="1"/>
  <c r="I3622" i="2"/>
  <c r="J3622" i="2" s="1"/>
  <c r="I3623" i="2"/>
  <c r="J3623" i="2" s="1"/>
  <c r="I3624" i="2"/>
  <c r="J3624" i="2" s="1"/>
  <c r="I3625" i="2"/>
  <c r="J3625" i="2" s="1"/>
  <c r="I3626" i="2"/>
  <c r="J3626" i="2" s="1"/>
  <c r="I3627" i="2"/>
  <c r="J3627" i="2" s="1"/>
  <c r="I3628" i="2"/>
  <c r="J3628" i="2" s="1"/>
  <c r="I3629" i="2"/>
  <c r="J3629" i="2" s="1"/>
  <c r="I3630" i="2"/>
  <c r="J3630" i="2" s="1"/>
  <c r="I3631" i="2"/>
  <c r="J3631" i="2" s="1"/>
  <c r="I3632" i="2"/>
  <c r="J3632" i="2" s="1"/>
  <c r="I3633" i="2"/>
  <c r="J3633" i="2" s="1"/>
  <c r="I3634" i="2"/>
  <c r="J3634" i="2" s="1"/>
  <c r="I3635" i="2"/>
  <c r="J3635" i="2" s="1"/>
  <c r="I3636" i="2"/>
  <c r="J3636" i="2" s="1"/>
  <c r="I3637" i="2"/>
  <c r="J3637" i="2" s="1"/>
  <c r="I3638" i="2"/>
  <c r="J3638" i="2" s="1"/>
  <c r="I3639" i="2"/>
  <c r="J3639" i="2" s="1"/>
  <c r="I3640" i="2"/>
  <c r="J3640" i="2" s="1"/>
  <c r="I3641" i="2"/>
  <c r="J3641" i="2" s="1"/>
  <c r="I3642" i="2"/>
  <c r="J3642" i="2" s="1"/>
  <c r="I3643" i="2"/>
  <c r="J3643" i="2" s="1"/>
  <c r="I3644" i="2"/>
  <c r="J3644" i="2" s="1"/>
  <c r="I3645" i="2"/>
  <c r="J3645" i="2" s="1"/>
  <c r="I3646" i="2"/>
  <c r="J3646" i="2" s="1"/>
  <c r="I3647" i="2"/>
  <c r="J3647" i="2" s="1"/>
  <c r="I3648" i="2"/>
  <c r="J3648" i="2" s="1"/>
  <c r="I3649" i="2"/>
  <c r="J3649" i="2" s="1"/>
  <c r="I3650" i="2"/>
  <c r="J3650" i="2" s="1"/>
  <c r="I3651" i="2"/>
  <c r="J3651" i="2" s="1"/>
  <c r="I3652" i="2"/>
  <c r="J3652" i="2" s="1"/>
  <c r="I3653" i="2"/>
  <c r="J3653" i="2" s="1"/>
  <c r="I3654" i="2"/>
  <c r="J3654" i="2" s="1"/>
  <c r="I3655" i="2"/>
  <c r="J3655" i="2" s="1"/>
  <c r="I3656" i="2"/>
  <c r="J3656" i="2" s="1"/>
  <c r="I3657" i="2"/>
  <c r="J3657" i="2" s="1"/>
  <c r="I3658" i="2"/>
  <c r="J3658" i="2" s="1"/>
  <c r="I3659" i="2"/>
  <c r="J3659" i="2" s="1"/>
  <c r="I3660" i="2"/>
  <c r="J3660" i="2" s="1"/>
  <c r="I3661" i="2"/>
  <c r="J3661" i="2" s="1"/>
  <c r="I3662" i="2"/>
  <c r="J3662" i="2" s="1"/>
  <c r="I3663" i="2"/>
  <c r="J3663" i="2" s="1"/>
  <c r="I3664" i="2"/>
  <c r="J3664" i="2" s="1"/>
  <c r="I3665" i="2"/>
  <c r="J3665" i="2" s="1"/>
  <c r="I3666" i="2"/>
  <c r="J3666" i="2" s="1"/>
  <c r="I3667" i="2"/>
  <c r="J3667" i="2" s="1"/>
  <c r="I3668" i="2"/>
  <c r="J3668" i="2" s="1"/>
  <c r="I3669" i="2"/>
  <c r="J3669" i="2" s="1"/>
  <c r="I3670" i="2"/>
  <c r="J3670" i="2" s="1"/>
  <c r="I3671" i="2"/>
  <c r="J3671" i="2" s="1"/>
  <c r="I3672" i="2"/>
  <c r="J3672" i="2" s="1"/>
  <c r="I3673" i="2"/>
  <c r="J3673" i="2" s="1"/>
  <c r="I3674" i="2"/>
  <c r="J3674" i="2" s="1"/>
  <c r="I3675" i="2"/>
  <c r="J3675" i="2" s="1"/>
  <c r="I3676" i="2"/>
  <c r="J3676" i="2" s="1"/>
  <c r="I3677" i="2"/>
  <c r="J3677" i="2" s="1"/>
  <c r="I3678" i="2"/>
  <c r="J3678" i="2" s="1"/>
  <c r="I3679" i="2"/>
  <c r="J3679" i="2" s="1"/>
  <c r="I3680" i="2"/>
  <c r="J3680" i="2" s="1"/>
  <c r="I3681" i="2"/>
  <c r="J3681" i="2" s="1"/>
  <c r="I3682" i="2"/>
  <c r="J3682" i="2" s="1"/>
  <c r="I3683" i="2"/>
  <c r="J3683" i="2" s="1"/>
  <c r="I3684" i="2"/>
  <c r="J3684" i="2" s="1"/>
  <c r="I3685" i="2"/>
  <c r="J3685" i="2" s="1"/>
  <c r="I3686" i="2"/>
  <c r="J3686" i="2" s="1"/>
  <c r="I3687" i="2"/>
  <c r="J3687" i="2" s="1"/>
  <c r="I3688" i="2"/>
  <c r="J3688" i="2" s="1"/>
  <c r="I3689" i="2"/>
  <c r="J3689" i="2" s="1"/>
  <c r="I3690" i="2"/>
  <c r="J3690" i="2" s="1"/>
  <c r="I3691" i="2"/>
  <c r="J3691" i="2" s="1"/>
  <c r="I3692" i="2"/>
  <c r="J3692" i="2" s="1"/>
  <c r="I3693" i="2"/>
  <c r="J3693" i="2" s="1"/>
  <c r="I3694" i="2"/>
  <c r="J3694" i="2" s="1"/>
  <c r="I3695" i="2"/>
  <c r="J3695" i="2" s="1"/>
  <c r="I3696" i="2"/>
  <c r="J3696" i="2" s="1"/>
  <c r="I3697" i="2"/>
  <c r="J3697" i="2" s="1"/>
  <c r="I3698" i="2"/>
  <c r="J3698" i="2" s="1"/>
  <c r="I3699" i="2"/>
  <c r="J3699" i="2" s="1"/>
  <c r="I3700" i="2"/>
  <c r="J3700" i="2" s="1"/>
  <c r="I3701" i="2"/>
  <c r="J3701" i="2" s="1"/>
  <c r="I3702" i="2"/>
  <c r="J3702" i="2" s="1"/>
  <c r="I3703" i="2"/>
  <c r="J3703" i="2" s="1"/>
  <c r="I3704" i="2"/>
  <c r="J3704" i="2" s="1"/>
  <c r="I3705" i="2"/>
  <c r="J3705" i="2" s="1"/>
  <c r="I3706" i="2"/>
  <c r="J3706" i="2" s="1"/>
  <c r="I3707" i="2"/>
  <c r="J3707" i="2" s="1"/>
  <c r="I3708" i="2"/>
  <c r="J3708" i="2" s="1"/>
  <c r="I3709" i="2"/>
  <c r="J3709" i="2" s="1"/>
  <c r="I3710" i="2"/>
  <c r="J3710" i="2" s="1"/>
  <c r="I3711" i="2"/>
  <c r="J3711" i="2" s="1"/>
  <c r="I3712" i="2"/>
  <c r="J3712" i="2" s="1"/>
  <c r="I3713" i="2"/>
  <c r="J3713" i="2" s="1"/>
  <c r="I3714" i="2"/>
  <c r="J3714" i="2" s="1"/>
  <c r="I3715" i="2"/>
  <c r="J3715" i="2" s="1"/>
  <c r="I3716" i="2"/>
  <c r="J3716" i="2" s="1"/>
  <c r="I3717" i="2"/>
  <c r="J3717" i="2" s="1"/>
  <c r="I3718" i="2"/>
  <c r="J3718" i="2" s="1"/>
  <c r="I3719" i="2"/>
  <c r="J3719" i="2" s="1"/>
  <c r="I3720" i="2"/>
  <c r="J3720" i="2" s="1"/>
  <c r="I3721" i="2"/>
  <c r="J3721" i="2" s="1"/>
  <c r="I3722" i="2"/>
  <c r="J3722" i="2" s="1"/>
  <c r="I3723" i="2"/>
  <c r="J3723" i="2" s="1"/>
  <c r="I3724" i="2"/>
  <c r="J3724" i="2" s="1"/>
  <c r="I3725" i="2"/>
  <c r="J3725" i="2" s="1"/>
  <c r="I3726" i="2"/>
  <c r="J3726" i="2" s="1"/>
  <c r="I3727" i="2"/>
  <c r="J3727" i="2" s="1"/>
  <c r="I3728" i="2"/>
  <c r="J3728" i="2" s="1"/>
  <c r="I3729" i="2"/>
  <c r="J3729" i="2" s="1"/>
  <c r="I3730" i="2"/>
  <c r="J3730" i="2" s="1"/>
  <c r="I3731" i="2"/>
  <c r="J3731" i="2" s="1"/>
  <c r="I3732" i="2"/>
  <c r="J3732" i="2" s="1"/>
  <c r="I3733" i="2"/>
  <c r="J3733" i="2" s="1"/>
  <c r="I3734" i="2"/>
  <c r="J3734" i="2" s="1"/>
  <c r="I3735" i="2"/>
  <c r="J3735" i="2" s="1"/>
  <c r="I3736" i="2"/>
  <c r="J3736" i="2" s="1"/>
  <c r="I3737" i="2"/>
  <c r="J3737" i="2" s="1"/>
  <c r="I3738" i="2"/>
  <c r="J3738" i="2" s="1"/>
  <c r="I3739" i="2"/>
  <c r="J3739" i="2" s="1"/>
  <c r="I3740" i="2"/>
  <c r="J3740" i="2" s="1"/>
  <c r="I3741" i="2"/>
  <c r="J3741" i="2" s="1"/>
  <c r="I3742" i="2"/>
  <c r="J3742" i="2" s="1"/>
  <c r="I3743" i="2"/>
  <c r="J3743" i="2" s="1"/>
  <c r="I3744" i="2"/>
  <c r="J3744" i="2" s="1"/>
  <c r="I3745" i="2"/>
  <c r="J3745" i="2" s="1"/>
  <c r="I3746" i="2"/>
  <c r="J3746" i="2" s="1"/>
  <c r="I3747" i="2"/>
  <c r="J3747" i="2" s="1"/>
  <c r="I3748" i="2"/>
  <c r="J3748" i="2" s="1"/>
  <c r="I3749" i="2"/>
  <c r="J3749" i="2" s="1"/>
  <c r="I3750" i="2"/>
  <c r="J3750" i="2" s="1"/>
  <c r="I3751" i="2"/>
  <c r="J3751" i="2" s="1"/>
  <c r="I3752" i="2"/>
  <c r="J3752" i="2" s="1"/>
  <c r="I3753" i="2"/>
  <c r="J3753" i="2" s="1"/>
  <c r="I3754" i="2"/>
  <c r="J3754" i="2" s="1"/>
  <c r="I3755" i="2"/>
  <c r="J3755" i="2" s="1"/>
  <c r="I3756" i="2"/>
  <c r="J3756" i="2" s="1"/>
  <c r="I3757" i="2"/>
  <c r="J3757" i="2" s="1"/>
  <c r="I3758" i="2"/>
  <c r="J3758" i="2" s="1"/>
  <c r="I3759" i="2"/>
  <c r="J3759" i="2" s="1"/>
  <c r="I3760" i="2"/>
  <c r="J3760" i="2" s="1"/>
  <c r="I3761" i="2"/>
  <c r="J3761" i="2" s="1"/>
  <c r="I3762" i="2"/>
  <c r="J3762" i="2" s="1"/>
  <c r="I3763" i="2"/>
  <c r="J3763" i="2" s="1"/>
  <c r="I3764" i="2"/>
  <c r="J3764" i="2" s="1"/>
  <c r="I3765" i="2"/>
  <c r="J3765" i="2" s="1"/>
  <c r="I3766" i="2"/>
  <c r="J3766" i="2" s="1"/>
  <c r="I3767" i="2"/>
  <c r="J3767" i="2" s="1"/>
  <c r="I3768" i="2"/>
  <c r="J3768" i="2" s="1"/>
  <c r="I3769" i="2"/>
  <c r="J3769" i="2" s="1"/>
  <c r="I3770" i="2"/>
  <c r="J3770" i="2" s="1"/>
  <c r="I3771" i="2"/>
  <c r="J3771" i="2" s="1"/>
  <c r="I3772" i="2"/>
  <c r="J3772" i="2" s="1"/>
  <c r="I3773" i="2"/>
  <c r="J3773" i="2" s="1"/>
  <c r="I3774" i="2"/>
  <c r="J3774" i="2" s="1"/>
  <c r="I3775" i="2"/>
  <c r="J3775" i="2" s="1"/>
  <c r="I3776" i="2"/>
  <c r="J3776" i="2" s="1"/>
  <c r="I3777" i="2"/>
  <c r="J3777" i="2" s="1"/>
  <c r="I3778" i="2"/>
  <c r="J3778" i="2" s="1"/>
  <c r="I3779" i="2"/>
  <c r="J3779" i="2" s="1"/>
  <c r="I3780" i="2"/>
  <c r="J3780" i="2" s="1"/>
  <c r="I3781" i="2"/>
  <c r="J3781" i="2" s="1"/>
  <c r="I3782" i="2"/>
  <c r="J3782" i="2" s="1"/>
  <c r="I3783" i="2"/>
  <c r="J3783" i="2" s="1"/>
  <c r="I3784" i="2"/>
  <c r="J3784" i="2" s="1"/>
  <c r="I3785" i="2"/>
  <c r="J3785" i="2" s="1"/>
  <c r="I3786" i="2"/>
  <c r="J3786" i="2" s="1"/>
  <c r="I3787" i="2"/>
  <c r="J3787" i="2" s="1"/>
  <c r="I3788" i="2"/>
  <c r="J3788" i="2" s="1"/>
  <c r="I3789" i="2"/>
  <c r="J3789" i="2" s="1"/>
  <c r="I3790" i="2"/>
  <c r="J3790" i="2" s="1"/>
  <c r="I3791" i="2"/>
  <c r="J3791" i="2" s="1"/>
  <c r="I3792" i="2"/>
  <c r="J3792" i="2" s="1"/>
  <c r="I3793" i="2"/>
  <c r="J3793" i="2" s="1"/>
  <c r="I3794" i="2"/>
  <c r="J3794" i="2" s="1"/>
  <c r="I3795" i="2"/>
  <c r="J3795" i="2" s="1"/>
  <c r="I3796" i="2"/>
  <c r="J3796" i="2" s="1"/>
  <c r="I3797" i="2"/>
  <c r="J3797" i="2" s="1"/>
  <c r="I3798" i="2"/>
  <c r="J3798" i="2" s="1"/>
  <c r="I3799" i="2"/>
  <c r="J3799" i="2" s="1"/>
  <c r="I3800" i="2"/>
  <c r="J3800" i="2" s="1"/>
  <c r="I3801" i="2"/>
  <c r="J3801" i="2" s="1"/>
  <c r="I3802" i="2"/>
  <c r="J3802" i="2" s="1"/>
  <c r="I3803" i="2"/>
  <c r="J3803" i="2" s="1"/>
  <c r="I3804" i="2"/>
  <c r="J3804" i="2" s="1"/>
  <c r="I3805" i="2"/>
  <c r="J3805" i="2" s="1"/>
  <c r="I3806" i="2"/>
  <c r="J3806" i="2" s="1"/>
  <c r="I3807" i="2"/>
  <c r="J3807" i="2" s="1"/>
  <c r="I3808" i="2"/>
  <c r="J3808" i="2" s="1"/>
  <c r="I3809" i="2"/>
  <c r="J3809" i="2" s="1"/>
  <c r="I3810" i="2"/>
  <c r="J3810" i="2" s="1"/>
  <c r="I3811" i="2"/>
  <c r="J3811" i="2" s="1"/>
  <c r="I3812" i="2"/>
  <c r="J3812" i="2" s="1"/>
  <c r="I3813" i="2"/>
  <c r="J3813" i="2" s="1"/>
  <c r="I3814" i="2"/>
  <c r="J3814" i="2" s="1"/>
  <c r="I3815" i="2"/>
  <c r="J3815" i="2" s="1"/>
  <c r="I3816" i="2"/>
  <c r="J3816" i="2" s="1"/>
  <c r="I3817" i="2"/>
  <c r="J3817" i="2" s="1"/>
  <c r="I3818" i="2"/>
  <c r="J3818" i="2" s="1"/>
  <c r="I3819" i="2"/>
  <c r="J3819" i="2" s="1"/>
  <c r="I3820" i="2"/>
  <c r="J3820" i="2" s="1"/>
  <c r="I3821" i="2"/>
  <c r="J3821" i="2" s="1"/>
  <c r="I3822" i="2"/>
  <c r="J3822" i="2" s="1"/>
  <c r="I3823" i="2"/>
  <c r="J3823" i="2" s="1"/>
  <c r="I3824" i="2"/>
  <c r="J3824" i="2" s="1"/>
  <c r="I3825" i="2"/>
  <c r="J3825" i="2" s="1"/>
  <c r="I3826" i="2"/>
  <c r="J3826" i="2" s="1"/>
  <c r="I3827" i="2"/>
  <c r="J3827" i="2" s="1"/>
  <c r="I3828" i="2"/>
  <c r="J3828" i="2" s="1"/>
  <c r="I3829" i="2"/>
  <c r="J3829" i="2" s="1"/>
  <c r="I3830" i="2"/>
  <c r="J3830" i="2" s="1"/>
  <c r="I3831" i="2"/>
  <c r="J3831" i="2" s="1"/>
  <c r="I3832" i="2"/>
  <c r="J3832" i="2" s="1"/>
  <c r="I3833" i="2"/>
  <c r="J3833" i="2" s="1"/>
  <c r="I3834" i="2"/>
  <c r="J3834" i="2" s="1"/>
  <c r="I3835" i="2"/>
  <c r="J3835" i="2" s="1"/>
  <c r="I3836" i="2"/>
  <c r="J3836" i="2" s="1"/>
  <c r="I3837" i="2"/>
  <c r="J3837" i="2" s="1"/>
  <c r="I3838" i="2"/>
  <c r="J3838" i="2" s="1"/>
  <c r="I3839" i="2"/>
  <c r="J3839" i="2" s="1"/>
  <c r="I3840" i="2"/>
  <c r="J3840" i="2" s="1"/>
  <c r="I3841" i="2"/>
  <c r="J3841" i="2" s="1"/>
  <c r="I3842" i="2"/>
  <c r="J3842" i="2" s="1"/>
  <c r="I3843" i="2"/>
  <c r="J3843" i="2" s="1"/>
  <c r="I3844" i="2"/>
  <c r="J3844" i="2" s="1"/>
  <c r="I3845" i="2"/>
  <c r="J3845" i="2" s="1"/>
  <c r="I3846" i="2"/>
  <c r="J3846" i="2" s="1"/>
  <c r="I3847" i="2"/>
  <c r="J3847" i="2" s="1"/>
  <c r="I3848" i="2"/>
  <c r="J3848" i="2" s="1"/>
  <c r="I3849" i="2"/>
  <c r="J3849" i="2" s="1"/>
  <c r="I3850" i="2"/>
  <c r="J3850" i="2" s="1"/>
  <c r="I3851" i="2"/>
  <c r="J3851" i="2" s="1"/>
  <c r="I3852" i="2"/>
  <c r="J3852" i="2" s="1"/>
  <c r="I3853" i="2"/>
  <c r="J3853" i="2" s="1"/>
  <c r="I3854" i="2"/>
  <c r="J3854" i="2" s="1"/>
  <c r="I3855" i="2"/>
  <c r="J3855" i="2" s="1"/>
  <c r="I3856" i="2"/>
  <c r="J3856" i="2" s="1"/>
  <c r="I3857" i="2"/>
  <c r="J3857" i="2" s="1"/>
  <c r="I3858" i="2"/>
  <c r="J3858" i="2" s="1"/>
  <c r="I3859" i="2"/>
  <c r="J3859" i="2" s="1"/>
  <c r="I3860" i="2"/>
  <c r="J3860" i="2" s="1"/>
  <c r="I3861" i="2"/>
  <c r="J3861" i="2" s="1"/>
  <c r="I3862" i="2"/>
  <c r="J3862" i="2" s="1"/>
  <c r="I3863" i="2"/>
  <c r="J3863" i="2" s="1"/>
  <c r="I3864" i="2"/>
  <c r="J3864" i="2" s="1"/>
  <c r="I3865" i="2"/>
  <c r="J3865" i="2" s="1"/>
  <c r="I3866" i="2"/>
  <c r="J3866" i="2" s="1"/>
  <c r="I3867" i="2"/>
  <c r="J3867" i="2" s="1"/>
  <c r="I3868" i="2"/>
  <c r="J3868" i="2" s="1"/>
  <c r="I3869" i="2"/>
  <c r="J3869" i="2" s="1"/>
  <c r="I3870" i="2"/>
  <c r="J3870" i="2" s="1"/>
  <c r="I3871" i="2"/>
  <c r="J3871" i="2" s="1"/>
  <c r="I3872" i="2"/>
  <c r="J3872" i="2" s="1"/>
  <c r="I3873" i="2"/>
  <c r="J3873" i="2" s="1"/>
  <c r="I3874" i="2"/>
  <c r="J3874" i="2" s="1"/>
  <c r="I3875" i="2"/>
  <c r="J3875" i="2" s="1"/>
  <c r="I3876" i="2"/>
  <c r="J3876" i="2" s="1"/>
  <c r="I3877" i="2"/>
  <c r="J3877" i="2" s="1"/>
  <c r="I3878" i="2"/>
  <c r="J3878" i="2" s="1"/>
  <c r="I3879" i="2"/>
  <c r="J3879" i="2" s="1"/>
  <c r="I3880" i="2"/>
  <c r="J3880" i="2" s="1"/>
  <c r="I3881" i="2"/>
  <c r="J3881" i="2" s="1"/>
  <c r="I3882" i="2"/>
  <c r="J3882" i="2" s="1"/>
  <c r="I3883" i="2"/>
  <c r="J3883" i="2" s="1"/>
  <c r="I3884" i="2"/>
  <c r="J3884" i="2" s="1"/>
  <c r="I3885" i="2"/>
  <c r="J3885" i="2" s="1"/>
  <c r="I3886" i="2"/>
  <c r="J3886" i="2" s="1"/>
  <c r="I3887" i="2"/>
  <c r="J3887" i="2" s="1"/>
  <c r="I3888" i="2"/>
  <c r="J3888" i="2" s="1"/>
  <c r="I3889" i="2"/>
  <c r="J3889" i="2" s="1"/>
  <c r="I3890" i="2"/>
  <c r="J3890" i="2" s="1"/>
  <c r="I3891" i="2"/>
  <c r="J3891" i="2" s="1"/>
  <c r="I3892" i="2"/>
  <c r="J3892" i="2" s="1"/>
  <c r="I3893" i="2"/>
  <c r="J3893" i="2" s="1"/>
  <c r="I3894" i="2"/>
  <c r="J3894" i="2" s="1"/>
  <c r="I3895" i="2"/>
  <c r="J3895" i="2" s="1"/>
  <c r="I3896" i="2"/>
  <c r="J3896" i="2" s="1"/>
  <c r="I3897" i="2"/>
  <c r="J3897" i="2" s="1"/>
  <c r="I3898" i="2"/>
  <c r="J3898" i="2" s="1"/>
  <c r="I3899" i="2"/>
  <c r="J3899" i="2" s="1"/>
  <c r="I3900" i="2"/>
  <c r="J3900" i="2" s="1"/>
  <c r="I3901" i="2"/>
  <c r="J3901" i="2" s="1"/>
  <c r="I3902" i="2"/>
  <c r="J3902" i="2" s="1"/>
  <c r="I3903" i="2"/>
  <c r="J3903" i="2" s="1"/>
  <c r="I3904" i="2"/>
  <c r="J3904" i="2" s="1"/>
  <c r="I3905" i="2"/>
  <c r="J3905" i="2" s="1"/>
  <c r="I3906" i="2"/>
  <c r="J3906" i="2" s="1"/>
  <c r="I3907" i="2"/>
  <c r="J3907" i="2" s="1"/>
  <c r="I3908" i="2"/>
  <c r="J3908" i="2" s="1"/>
  <c r="I3909" i="2"/>
  <c r="J3909" i="2" s="1"/>
  <c r="I3910" i="2"/>
  <c r="J3910" i="2" s="1"/>
  <c r="I3911" i="2"/>
  <c r="J3911" i="2" s="1"/>
  <c r="I3912" i="2"/>
  <c r="J3912" i="2" s="1"/>
  <c r="I3913" i="2"/>
  <c r="J3913" i="2" s="1"/>
  <c r="I3914" i="2"/>
  <c r="J3914" i="2" s="1"/>
  <c r="I3915" i="2"/>
  <c r="J3915" i="2" s="1"/>
  <c r="I3916" i="2"/>
  <c r="J3916" i="2" s="1"/>
  <c r="I3917" i="2"/>
  <c r="J3917" i="2" s="1"/>
  <c r="I3918" i="2"/>
  <c r="J3918" i="2" s="1"/>
  <c r="I3919" i="2"/>
  <c r="J3919" i="2" s="1"/>
  <c r="I3920" i="2"/>
  <c r="J3920" i="2" s="1"/>
  <c r="I3921" i="2"/>
  <c r="J3921" i="2" s="1"/>
  <c r="I3922" i="2"/>
  <c r="J3922" i="2" s="1"/>
  <c r="I3923" i="2"/>
  <c r="J3923" i="2" s="1"/>
  <c r="I3924" i="2"/>
  <c r="J3924" i="2" s="1"/>
  <c r="I3925" i="2"/>
  <c r="J3925" i="2" s="1"/>
  <c r="I3926" i="2"/>
  <c r="J3926" i="2" s="1"/>
  <c r="I3927" i="2"/>
  <c r="J3927" i="2" s="1"/>
  <c r="I3928" i="2"/>
  <c r="J3928" i="2" s="1"/>
  <c r="I3929" i="2"/>
  <c r="J3929" i="2" s="1"/>
  <c r="I3930" i="2"/>
  <c r="J3930" i="2" s="1"/>
  <c r="I3931" i="2"/>
  <c r="J3931" i="2" s="1"/>
  <c r="I3932" i="2"/>
  <c r="J3932" i="2" s="1"/>
  <c r="I3933" i="2"/>
  <c r="J3933" i="2" s="1"/>
  <c r="I3934" i="2"/>
  <c r="J3934" i="2" s="1"/>
  <c r="I3935" i="2"/>
  <c r="J3935" i="2" s="1"/>
  <c r="I3936" i="2"/>
  <c r="J3936" i="2" s="1"/>
  <c r="I3937" i="2"/>
  <c r="J3937" i="2" s="1"/>
  <c r="I3938" i="2"/>
  <c r="J3938" i="2" s="1"/>
  <c r="I3939" i="2"/>
  <c r="J3939" i="2" s="1"/>
  <c r="I3940" i="2"/>
  <c r="J3940" i="2" s="1"/>
  <c r="I3941" i="2"/>
  <c r="J3941" i="2" s="1"/>
  <c r="I3942" i="2"/>
  <c r="J3942" i="2" s="1"/>
  <c r="I3943" i="2"/>
  <c r="J3943" i="2" s="1"/>
  <c r="I3944" i="2"/>
  <c r="J3944" i="2" s="1"/>
  <c r="I3945" i="2"/>
  <c r="J3945" i="2" s="1"/>
  <c r="I3946" i="2"/>
  <c r="J3946" i="2" s="1"/>
  <c r="I3947" i="2"/>
  <c r="J3947" i="2" s="1"/>
  <c r="I3948" i="2"/>
  <c r="J3948" i="2" s="1"/>
  <c r="I3949" i="2"/>
  <c r="J3949" i="2" s="1"/>
  <c r="I3950" i="2"/>
  <c r="J3950" i="2" s="1"/>
  <c r="I3951" i="2"/>
  <c r="J3951" i="2" s="1"/>
  <c r="I3952" i="2"/>
  <c r="J3952" i="2" s="1"/>
  <c r="I3953" i="2"/>
  <c r="J3953" i="2" s="1"/>
  <c r="I3954" i="2"/>
  <c r="J3954" i="2" s="1"/>
  <c r="I3955" i="2"/>
  <c r="J3955" i="2" s="1"/>
  <c r="I3956" i="2"/>
  <c r="J3956" i="2" s="1"/>
  <c r="I3957" i="2"/>
  <c r="J3957" i="2" s="1"/>
  <c r="I3958" i="2"/>
  <c r="J3958" i="2" s="1"/>
  <c r="I3959" i="2"/>
  <c r="J3959" i="2" s="1"/>
  <c r="I3960" i="2"/>
  <c r="J3960" i="2" s="1"/>
  <c r="I3961" i="2"/>
  <c r="J3961" i="2" s="1"/>
  <c r="I3962" i="2"/>
  <c r="J3962" i="2" s="1"/>
  <c r="I3963" i="2"/>
  <c r="J3963" i="2" s="1"/>
  <c r="I3964" i="2"/>
  <c r="J3964" i="2" s="1"/>
  <c r="I3965" i="2"/>
  <c r="J3965" i="2" s="1"/>
  <c r="I3966" i="2"/>
  <c r="J3966" i="2" s="1"/>
  <c r="I3967" i="2"/>
  <c r="J3967" i="2" s="1"/>
  <c r="I3968" i="2"/>
  <c r="J3968" i="2" s="1"/>
  <c r="I3969" i="2"/>
  <c r="J3969" i="2" s="1"/>
  <c r="I3970" i="2"/>
  <c r="J3970" i="2" s="1"/>
  <c r="I3971" i="2"/>
  <c r="J3971" i="2" s="1"/>
  <c r="I3972" i="2"/>
  <c r="J3972" i="2" s="1"/>
  <c r="I3973" i="2"/>
  <c r="J3973" i="2" s="1"/>
  <c r="I3974" i="2"/>
  <c r="J3974" i="2" s="1"/>
  <c r="I3975" i="2"/>
  <c r="J3975" i="2" s="1"/>
  <c r="I3976" i="2"/>
  <c r="J3976" i="2" s="1"/>
  <c r="I3977" i="2"/>
  <c r="J3977" i="2" s="1"/>
  <c r="I3978" i="2"/>
  <c r="J3978" i="2" s="1"/>
  <c r="I3979" i="2"/>
  <c r="J3979" i="2" s="1"/>
  <c r="I3980" i="2"/>
  <c r="J3980" i="2" s="1"/>
  <c r="I3981" i="2"/>
  <c r="J3981" i="2" s="1"/>
  <c r="I3982" i="2"/>
  <c r="J3982" i="2" s="1"/>
  <c r="I3983" i="2"/>
  <c r="J3983" i="2" s="1"/>
  <c r="I3984" i="2"/>
  <c r="J3984" i="2" s="1"/>
  <c r="I3985" i="2"/>
  <c r="J3985" i="2" s="1"/>
  <c r="I3986" i="2"/>
  <c r="J3986" i="2" s="1"/>
  <c r="I3987" i="2"/>
  <c r="J3987" i="2" s="1"/>
  <c r="I3988" i="2"/>
  <c r="J3988" i="2" s="1"/>
  <c r="I3989" i="2"/>
  <c r="J3989" i="2" s="1"/>
  <c r="I3990" i="2"/>
  <c r="J3990" i="2" s="1"/>
  <c r="I3991" i="2"/>
  <c r="J3991" i="2" s="1"/>
  <c r="I3992" i="2"/>
  <c r="J3992" i="2" s="1"/>
  <c r="I3993" i="2"/>
  <c r="J3993" i="2" s="1"/>
  <c r="I3994" i="2"/>
  <c r="J3994" i="2" s="1"/>
  <c r="I3995" i="2"/>
  <c r="J3995" i="2" s="1"/>
  <c r="I3996" i="2"/>
  <c r="J3996" i="2" s="1"/>
  <c r="I3997" i="2"/>
  <c r="J3997" i="2" s="1"/>
  <c r="I3998" i="2"/>
  <c r="J3998" i="2" s="1"/>
  <c r="I3999" i="2"/>
  <c r="J3999" i="2" s="1"/>
  <c r="I4000" i="2"/>
  <c r="J4000" i="2" s="1"/>
  <c r="I4001" i="2"/>
  <c r="J4001" i="2" s="1"/>
  <c r="I4002" i="2"/>
  <c r="J4002" i="2" s="1"/>
  <c r="I4003" i="2"/>
  <c r="J4003" i="2" s="1"/>
  <c r="I4004" i="2"/>
  <c r="J4004" i="2" s="1"/>
  <c r="I4005" i="2"/>
  <c r="J4005" i="2" s="1"/>
  <c r="I4006" i="2"/>
  <c r="J4006" i="2" s="1"/>
  <c r="I4007" i="2"/>
  <c r="J4007" i="2" s="1"/>
  <c r="I4008" i="2"/>
  <c r="J4008" i="2" s="1"/>
  <c r="I4009" i="2"/>
  <c r="J4009" i="2" s="1"/>
  <c r="I4010" i="2"/>
  <c r="J4010" i="2" s="1"/>
  <c r="I4011" i="2"/>
  <c r="J4011" i="2" s="1"/>
  <c r="I4012" i="2"/>
  <c r="J4012" i="2" s="1"/>
  <c r="I4013" i="2"/>
  <c r="J4013" i="2" s="1"/>
  <c r="I4014" i="2"/>
  <c r="J4014" i="2" s="1"/>
  <c r="I4015" i="2"/>
  <c r="J4015" i="2" s="1"/>
  <c r="I4016" i="2"/>
  <c r="J4016" i="2" s="1"/>
  <c r="I4017" i="2"/>
  <c r="J4017" i="2" s="1"/>
  <c r="I4018" i="2"/>
  <c r="J4018" i="2" s="1"/>
  <c r="I4019" i="2"/>
  <c r="J4019" i="2" s="1"/>
  <c r="I4020" i="2"/>
  <c r="J4020" i="2" s="1"/>
  <c r="I4021" i="2"/>
  <c r="J4021" i="2" s="1"/>
  <c r="I4022" i="2"/>
  <c r="J4022" i="2" s="1"/>
  <c r="I4023" i="2"/>
  <c r="J4023" i="2" s="1"/>
  <c r="I4024" i="2"/>
  <c r="J4024" i="2" s="1"/>
  <c r="I4025" i="2"/>
  <c r="J4025" i="2" s="1"/>
  <c r="I4026" i="2"/>
  <c r="J4026" i="2" s="1"/>
  <c r="I4027" i="2"/>
  <c r="J4027" i="2" s="1"/>
  <c r="I4028" i="2"/>
  <c r="J4028" i="2" s="1"/>
  <c r="I4029" i="2"/>
  <c r="J4029" i="2" s="1"/>
  <c r="I4030" i="2"/>
  <c r="J4030" i="2" s="1"/>
  <c r="I4031" i="2"/>
  <c r="J4031" i="2" s="1"/>
  <c r="I4032" i="2"/>
  <c r="J4032" i="2" s="1"/>
  <c r="I4033" i="2"/>
  <c r="J4033" i="2" s="1"/>
  <c r="I4034" i="2"/>
  <c r="J4034" i="2" s="1"/>
  <c r="I4035" i="2"/>
  <c r="J4035" i="2" s="1"/>
  <c r="I4036" i="2"/>
  <c r="J4036" i="2" s="1"/>
  <c r="I4037" i="2"/>
  <c r="J4037" i="2" s="1"/>
  <c r="I4038" i="2"/>
  <c r="J4038" i="2" s="1"/>
  <c r="I4039" i="2"/>
  <c r="J4039" i="2" s="1"/>
  <c r="I4040" i="2"/>
  <c r="J4040" i="2" s="1"/>
  <c r="I4041" i="2"/>
  <c r="J4041" i="2" s="1"/>
  <c r="I4042" i="2"/>
  <c r="J4042" i="2" s="1"/>
  <c r="I4043" i="2"/>
  <c r="J4043" i="2" s="1"/>
  <c r="I4044" i="2"/>
  <c r="J4044" i="2" s="1"/>
  <c r="I4045" i="2"/>
  <c r="J4045" i="2" s="1"/>
  <c r="I4046" i="2"/>
  <c r="J4046" i="2" s="1"/>
  <c r="I4047" i="2"/>
  <c r="J4047" i="2" s="1"/>
  <c r="I4048" i="2"/>
  <c r="J4048" i="2" s="1"/>
  <c r="I4049" i="2"/>
  <c r="J4049" i="2" s="1"/>
  <c r="I4050" i="2"/>
  <c r="J4050" i="2" s="1"/>
  <c r="I4051" i="2"/>
  <c r="J4051" i="2" s="1"/>
  <c r="I4052" i="2"/>
  <c r="J4052" i="2" s="1"/>
  <c r="I4053" i="2"/>
  <c r="J4053" i="2" s="1"/>
  <c r="I4054" i="2"/>
  <c r="J4054" i="2" s="1"/>
  <c r="I4055" i="2"/>
  <c r="J4055" i="2" s="1"/>
  <c r="I4056" i="2"/>
  <c r="J4056" i="2" s="1"/>
  <c r="I4057" i="2"/>
  <c r="J4057" i="2" s="1"/>
  <c r="I4058" i="2"/>
  <c r="J4058" i="2" s="1"/>
  <c r="I4059" i="2"/>
  <c r="J4059" i="2" s="1"/>
  <c r="I4060" i="2"/>
  <c r="J4060" i="2" s="1"/>
  <c r="I4061" i="2"/>
  <c r="J4061" i="2" s="1"/>
  <c r="I4062" i="2"/>
  <c r="J4062" i="2" s="1"/>
  <c r="I4063" i="2"/>
  <c r="J4063" i="2" s="1"/>
  <c r="I4064" i="2"/>
  <c r="J4064" i="2" s="1"/>
  <c r="I4065" i="2"/>
  <c r="J4065" i="2" s="1"/>
  <c r="I4066" i="2"/>
  <c r="J4066" i="2" s="1"/>
  <c r="I4067" i="2"/>
  <c r="J4067" i="2" s="1"/>
  <c r="I4068" i="2"/>
  <c r="J4068" i="2" s="1"/>
  <c r="I4069" i="2"/>
  <c r="J4069" i="2" s="1"/>
  <c r="I4070" i="2"/>
  <c r="J4070" i="2" s="1"/>
  <c r="I4071" i="2"/>
  <c r="J4071" i="2" s="1"/>
  <c r="I4072" i="2"/>
  <c r="J4072" i="2" s="1"/>
  <c r="I4073" i="2"/>
  <c r="J4073" i="2" s="1"/>
  <c r="I4074" i="2"/>
  <c r="J4074" i="2" s="1"/>
  <c r="I4075" i="2"/>
  <c r="J4075" i="2" s="1"/>
  <c r="I4076" i="2"/>
  <c r="J4076" i="2" s="1"/>
  <c r="I4077" i="2"/>
  <c r="J4077" i="2" s="1"/>
  <c r="I4078" i="2"/>
  <c r="J4078" i="2" s="1"/>
  <c r="I4079" i="2"/>
  <c r="J4079" i="2" s="1"/>
  <c r="I4080" i="2"/>
  <c r="J4080" i="2" s="1"/>
  <c r="I4081" i="2"/>
  <c r="J4081" i="2" s="1"/>
  <c r="I4082" i="2"/>
  <c r="J4082" i="2" s="1"/>
  <c r="I4083" i="2"/>
  <c r="J4083" i="2" s="1"/>
  <c r="I4084" i="2"/>
  <c r="J4084" i="2" s="1"/>
  <c r="I4085" i="2"/>
  <c r="J4085" i="2" s="1"/>
  <c r="I4086" i="2"/>
  <c r="J4086" i="2" s="1"/>
  <c r="I4087" i="2"/>
  <c r="J4087" i="2" s="1"/>
  <c r="I4088" i="2"/>
  <c r="J4088" i="2" s="1"/>
  <c r="I4089" i="2"/>
  <c r="J4089" i="2" s="1"/>
  <c r="I4090" i="2"/>
  <c r="J4090" i="2" s="1"/>
  <c r="I4091" i="2"/>
  <c r="J4091" i="2" s="1"/>
  <c r="I4092" i="2"/>
  <c r="J4092" i="2" s="1"/>
  <c r="I4093" i="2"/>
  <c r="J4093" i="2" s="1"/>
  <c r="I4094" i="2"/>
  <c r="J4094" i="2" s="1"/>
  <c r="I4095" i="2"/>
  <c r="J4095" i="2" s="1"/>
  <c r="I4096" i="2"/>
  <c r="J4096" i="2" s="1"/>
  <c r="I4097" i="2"/>
  <c r="J4097" i="2" s="1"/>
  <c r="I4098" i="2"/>
  <c r="J4098" i="2" s="1"/>
  <c r="I4099" i="2"/>
  <c r="J4099" i="2" s="1"/>
  <c r="I4100" i="2"/>
  <c r="J4100" i="2" s="1"/>
  <c r="I4101" i="2"/>
  <c r="J4101" i="2" s="1"/>
  <c r="I4102" i="2"/>
  <c r="J4102" i="2" s="1"/>
  <c r="I4103" i="2"/>
  <c r="J4103" i="2" s="1"/>
  <c r="I4104" i="2"/>
  <c r="J4104" i="2" s="1"/>
  <c r="I4105" i="2"/>
  <c r="J4105" i="2" s="1"/>
  <c r="I4106" i="2"/>
  <c r="J4106" i="2" s="1"/>
  <c r="I4107" i="2"/>
  <c r="J4107" i="2" s="1"/>
  <c r="I4108" i="2"/>
  <c r="J4108" i="2" s="1"/>
  <c r="I4109" i="2"/>
  <c r="J4109" i="2" s="1"/>
  <c r="I4110" i="2"/>
  <c r="J4110" i="2" s="1"/>
  <c r="I4111" i="2"/>
  <c r="J4111" i="2" s="1"/>
  <c r="I4112" i="2"/>
  <c r="J4112" i="2" s="1"/>
  <c r="I4113" i="2"/>
  <c r="J4113" i="2" s="1"/>
  <c r="I4114" i="2"/>
  <c r="J4114" i="2" s="1"/>
  <c r="I4115" i="2"/>
  <c r="J4115" i="2" s="1"/>
  <c r="I4116" i="2"/>
  <c r="J4116" i="2" s="1"/>
  <c r="I4117" i="2"/>
  <c r="J4117" i="2" s="1"/>
  <c r="I4118" i="2"/>
  <c r="J4118" i="2" s="1"/>
  <c r="I4119" i="2"/>
  <c r="J4119" i="2" s="1"/>
  <c r="I4120" i="2"/>
  <c r="J4120" i="2" s="1"/>
  <c r="I4121" i="2"/>
  <c r="J4121" i="2" s="1"/>
  <c r="I4122" i="2"/>
  <c r="J4122" i="2" s="1"/>
  <c r="I4123" i="2"/>
  <c r="J4123" i="2" s="1"/>
  <c r="I4124" i="2"/>
  <c r="J4124" i="2" s="1"/>
  <c r="I4125" i="2"/>
  <c r="J4125" i="2" s="1"/>
  <c r="I4126" i="2"/>
  <c r="J4126" i="2" s="1"/>
  <c r="I4127" i="2"/>
  <c r="J4127" i="2" s="1"/>
  <c r="I4128" i="2"/>
  <c r="J4128" i="2" s="1"/>
  <c r="I4129" i="2"/>
  <c r="J4129" i="2" s="1"/>
  <c r="I4130" i="2"/>
  <c r="J4130" i="2" s="1"/>
  <c r="I4131" i="2"/>
  <c r="J4131" i="2" s="1"/>
  <c r="I4132" i="2"/>
  <c r="J4132" i="2" s="1"/>
  <c r="I4133" i="2"/>
  <c r="J4133" i="2" s="1"/>
  <c r="I4134" i="2"/>
  <c r="J4134" i="2" s="1"/>
  <c r="I4135" i="2"/>
  <c r="J4135" i="2" s="1"/>
  <c r="I4136" i="2"/>
  <c r="J4136" i="2" s="1"/>
  <c r="I4137" i="2"/>
  <c r="J4137" i="2" s="1"/>
  <c r="I4138" i="2"/>
  <c r="J4138" i="2" s="1"/>
  <c r="I4139" i="2"/>
  <c r="J4139" i="2" s="1"/>
  <c r="I4140" i="2"/>
  <c r="J4140" i="2" s="1"/>
  <c r="I4141" i="2"/>
  <c r="J4141" i="2" s="1"/>
  <c r="I4142" i="2"/>
  <c r="J4142" i="2" s="1"/>
  <c r="I4143" i="2"/>
  <c r="J4143" i="2" s="1"/>
  <c r="I4144" i="2"/>
  <c r="J4144" i="2" s="1"/>
  <c r="I4145" i="2"/>
  <c r="J4145" i="2" s="1"/>
  <c r="I4146" i="2"/>
  <c r="J4146" i="2" s="1"/>
  <c r="I4147" i="2"/>
  <c r="J4147" i="2" s="1"/>
  <c r="I4148" i="2"/>
  <c r="J4148" i="2" s="1"/>
  <c r="I4149" i="2"/>
  <c r="J4149" i="2" s="1"/>
  <c r="I4150" i="2"/>
  <c r="J4150" i="2" s="1"/>
  <c r="I4151" i="2"/>
  <c r="J4151" i="2" s="1"/>
  <c r="I4152" i="2"/>
  <c r="J4152" i="2" s="1"/>
  <c r="I4153" i="2"/>
  <c r="J4153" i="2" s="1"/>
  <c r="I4154" i="2"/>
  <c r="J4154" i="2" s="1"/>
  <c r="I4155" i="2"/>
  <c r="J4155" i="2" s="1"/>
  <c r="I4156" i="2"/>
  <c r="J4156" i="2" s="1"/>
  <c r="I4157" i="2"/>
  <c r="J4157" i="2" s="1"/>
  <c r="I4158" i="2"/>
  <c r="J4158" i="2" s="1"/>
  <c r="I4159" i="2"/>
  <c r="J4159" i="2" s="1"/>
  <c r="I4160" i="2"/>
  <c r="J4160" i="2" s="1"/>
  <c r="I4161" i="2"/>
  <c r="J4161" i="2" s="1"/>
  <c r="I4162" i="2"/>
  <c r="J4162" i="2" s="1"/>
  <c r="I4163" i="2"/>
  <c r="J4163" i="2" s="1"/>
  <c r="I4164" i="2"/>
  <c r="J4164" i="2" s="1"/>
  <c r="I4165" i="2"/>
  <c r="J4165" i="2" s="1"/>
  <c r="I4166" i="2"/>
  <c r="J4166" i="2" s="1"/>
  <c r="I4167" i="2"/>
  <c r="J4167" i="2" s="1"/>
  <c r="I4168" i="2"/>
  <c r="J4168" i="2" s="1"/>
  <c r="I4169" i="2"/>
  <c r="J4169" i="2" s="1"/>
  <c r="I4170" i="2"/>
  <c r="J4170" i="2" s="1"/>
  <c r="I4171" i="2"/>
  <c r="J4171" i="2" s="1"/>
  <c r="I4172" i="2"/>
  <c r="J4172" i="2" s="1"/>
  <c r="I4173" i="2"/>
  <c r="J4173" i="2" s="1"/>
  <c r="I4174" i="2"/>
  <c r="J4174" i="2" s="1"/>
  <c r="I4175" i="2"/>
  <c r="J4175" i="2" s="1"/>
  <c r="I4176" i="2"/>
  <c r="J4176" i="2" s="1"/>
  <c r="I4177" i="2"/>
  <c r="J4177" i="2" s="1"/>
  <c r="I4178" i="2"/>
  <c r="J4178" i="2" s="1"/>
  <c r="I4179" i="2"/>
  <c r="J4179" i="2" s="1"/>
  <c r="I4180" i="2"/>
  <c r="J4180" i="2" s="1"/>
  <c r="I4181" i="2"/>
  <c r="J4181" i="2" s="1"/>
  <c r="I4182" i="2"/>
  <c r="J4182" i="2" s="1"/>
  <c r="I4183" i="2"/>
  <c r="J4183" i="2" s="1"/>
  <c r="I4184" i="2"/>
  <c r="J4184" i="2" s="1"/>
  <c r="I4185" i="2"/>
  <c r="J4185" i="2" s="1"/>
  <c r="I4186" i="2"/>
  <c r="J4186" i="2" s="1"/>
  <c r="I4187" i="2"/>
  <c r="J4187" i="2" s="1"/>
  <c r="I4188" i="2"/>
  <c r="J4188" i="2" s="1"/>
  <c r="I4189" i="2"/>
  <c r="J4189" i="2" s="1"/>
  <c r="I4190" i="2"/>
  <c r="J4190" i="2" s="1"/>
  <c r="I4191" i="2"/>
  <c r="J4191" i="2" s="1"/>
  <c r="I4192" i="2"/>
  <c r="J4192" i="2" s="1"/>
  <c r="I4193" i="2"/>
  <c r="J4193" i="2" s="1"/>
  <c r="I4194" i="2"/>
  <c r="J4194" i="2" s="1"/>
  <c r="I4195" i="2"/>
  <c r="J4195" i="2" s="1"/>
  <c r="I4196" i="2"/>
  <c r="J4196" i="2" s="1"/>
  <c r="I4197" i="2"/>
  <c r="J4197" i="2" s="1"/>
  <c r="I4198" i="2"/>
  <c r="J4198" i="2" s="1"/>
  <c r="I4199" i="2"/>
  <c r="J4199" i="2" s="1"/>
  <c r="I4200" i="2"/>
  <c r="J4200" i="2" s="1"/>
  <c r="I4201" i="2"/>
  <c r="J4201" i="2" s="1"/>
  <c r="I4202" i="2"/>
  <c r="J4202" i="2" s="1"/>
  <c r="I4203" i="2"/>
  <c r="J4203" i="2" s="1"/>
  <c r="I4204" i="2"/>
  <c r="J4204" i="2" s="1"/>
  <c r="I4205" i="2"/>
  <c r="J4205" i="2" s="1"/>
  <c r="I4206" i="2"/>
  <c r="J4206" i="2" s="1"/>
  <c r="I4207" i="2"/>
  <c r="J4207" i="2" s="1"/>
  <c r="I4208" i="2"/>
  <c r="J4208" i="2" s="1"/>
  <c r="I4209" i="2"/>
  <c r="J4209" i="2" s="1"/>
  <c r="I4210" i="2"/>
  <c r="J4210" i="2" s="1"/>
  <c r="I4211" i="2"/>
  <c r="J4211" i="2" s="1"/>
  <c r="I4212" i="2"/>
  <c r="J4212" i="2" s="1"/>
  <c r="I4213" i="2"/>
  <c r="J4213" i="2" s="1"/>
  <c r="I4214" i="2"/>
  <c r="J4214" i="2" s="1"/>
  <c r="I4215" i="2"/>
  <c r="J4215" i="2" s="1"/>
  <c r="I4216" i="2"/>
  <c r="J4216" i="2" s="1"/>
  <c r="I4217" i="2"/>
  <c r="J4217" i="2" s="1"/>
  <c r="I4218" i="2"/>
  <c r="J4218" i="2" s="1"/>
  <c r="I4219" i="2"/>
  <c r="J4219" i="2" s="1"/>
  <c r="I4220" i="2"/>
  <c r="J4220" i="2" s="1"/>
  <c r="I4221" i="2"/>
  <c r="J4221" i="2" s="1"/>
  <c r="I4222" i="2"/>
  <c r="J4222" i="2" s="1"/>
  <c r="I4223" i="2"/>
  <c r="J4223" i="2" s="1"/>
  <c r="I4224" i="2"/>
  <c r="J4224" i="2" s="1"/>
  <c r="I4225" i="2"/>
  <c r="J4225" i="2" s="1"/>
  <c r="I4226" i="2"/>
  <c r="J4226" i="2" s="1"/>
  <c r="I4227" i="2"/>
  <c r="J4227" i="2" s="1"/>
  <c r="I4228" i="2"/>
  <c r="J4228" i="2" s="1"/>
  <c r="I4229" i="2"/>
  <c r="J4229" i="2" s="1"/>
  <c r="I4230" i="2"/>
  <c r="J4230" i="2" s="1"/>
  <c r="I4231" i="2"/>
  <c r="J4231" i="2" s="1"/>
  <c r="I4232" i="2"/>
  <c r="J4232" i="2" s="1"/>
  <c r="I4233" i="2"/>
  <c r="J4233" i="2" s="1"/>
  <c r="I4234" i="2"/>
  <c r="J4234" i="2" s="1"/>
  <c r="I4235" i="2"/>
  <c r="J4235" i="2" s="1"/>
  <c r="I4236" i="2"/>
  <c r="J4236" i="2" s="1"/>
  <c r="I4237" i="2"/>
  <c r="J4237" i="2" s="1"/>
  <c r="I4238" i="2"/>
  <c r="J4238" i="2" s="1"/>
  <c r="I4239" i="2"/>
  <c r="J4239" i="2" s="1"/>
  <c r="I4240" i="2"/>
  <c r="J4240" i="2" s="1"/>
  <c r="I4241" i="2"/>
  <c r="J4241" i="2" s="1"/>
  <c r="I4242" i="2"/>
  <c r="J4242" i="2" s="1"/>
  <c r="I4243" i="2"/>
  <c r="J4243" i="2" s="1"/>
  <c r="I4244" i="2"/>
  <c r="J4244" i="2" s="1"/>
  <c r="I4245" i="2"/>
  <c r="J4245" i="2" s="1"/>
  <c r="I4246" i="2"/>
  <c r="J4246" i="2" s="1"/>
  <c r="I4247" i="2"/>
  <c r="J4247" i="2" s="1"/>
  <c r="I4248" i="2"/>
  <c r="J4248" i="2" s="1"/>
  <c r="I4249" i="2"/>
  <c r="J4249" i="2" s="1"/>
  <c r="I4250" i="2"/>
  <c r="J4250" i="2" s="1"/>
  <c r="I4251" i="2"/>
  <c r="J4251" i="2" s="1"/>
  <c r="I4252" i="2"/>
  <c r="J4252" i="2" s="1"/>
  <c r="I4253" i="2"/>
  <c r="J4253" i="2" s="1"/>
  <c r="I4254" i="2"/>
  <c r="J4254" i="2" s="1"/>
  <c r="I4255" i="2"/>
  <c r="J4255" i="2" s="1"/>
  <c r="I4256" i="2"/>
  <c r="J4256" i="2" s="1"/>
  <c r="I4257" i="2"/>
  <c r="J4257" i="2" s="1"/>
  <c r="I4258" i="2"/>
  <c r="J4258" i="2" s="1"/>
  <c r="I4259" i="2"/>
  <c r="J4259" i="2" s="1"/>
  <c r="I4260" i="2"/>
  <c r="J4260" i="2" s="1"/>
  <c r="I4261" i="2"/>
  <c r="J4261" i="2" s="1"/>
  <c r="I4262" i="2"/>
  <c r="J4262" i="2" s="1"/>
  <c r="I4263" i="2"/>
  <c r="J4263" i="2" s="1"/>
  <c r="I4264" i="2"/>
  <c r="J4264" i="2" s="1"/>
  <c r="I4265" i="2"/>
  <c r="J4265" i="2" s="1"/>
  <c r="I4266" i="2"/>
  <c r="J4266" i="2" s="1"/>
  <c r="I4267" i="2"/>
  <c r="J4267" i="2" s="1"/>
  <c r="I4268" i="2"/>
  <c r="J4268" i="2" s="1"/>
  <c r="I4269" i="2"/>
  <c r="J4269" i="2" s="1"/>
  <c r="I4270" i="2"/>
  <c r="J4270" i="2" s="1"/>
  <c r="I4271" i="2"/>
  <c r="J4271" i="2" s="1"/>
  <c r="I4272" i="2"/>
  <c r="J4272" i="2" s="1"/>
  <c r="I4273" i="2"/>
  <c r="J4273" i="2" s="1"/>
  <c r="I4274" i="2"/>
  <c r="J4274" i="2" s="1"/>
  <c r="I4275" i="2"/>
  <c r="J4275" i="2" s="1"/>
  <c r="I4276" i="2"/>
  <c r="J4276" i="2" s="1"/>
  <c r="I4277" i="2"/>
  <c r="J4277" i="2" s="1"/>
  <c r="I4278" i="2"/>
  <c r="J4278" i="2" s="1"/>
  <c r="I4279" i="2"/>
  <c r="J4279" i="2" s="1"/>
  <c r="I4280" i="2"/>
  <c r="J4280" i="2" s="1"/>
  <c r="I4281" i="2"/>
  <c r="J4281" i="2" s="1"/>
  <c r="I4282" i="2"/>
  <c r="J4282" i="2" s="1"/>
  <c r="I4283" i="2"/>
  <c r="J4283" i="2" s="1"/>
  <c r="I4284" i="2"/>
  <c r="J4284" i="2" s="1"/>
  <c r="I4285" i="2"/>
  <c r="J4285" i="2" s="1"/>
  <c r="I4286" i="2"/>
  <c r="J4286" i="2" s="1"/>
  <c r="I4287" i="2"/>
  <c r="J4287" i="2" s="1"/>
  <c r="I4288" i="2"/>
  <c r="J4288" i="2" s="1"/>
  <c r="I4289" i="2"/>
  <c r="J4289" i="2" s="1"/>
  <c r="I4290" i="2"/>
  <c r="J4290" i="2" s="1"/>
  <c r="I4291" i="2"/>
  <c r="J4291" i="2" s="1"/>
  <c r="I4292" i="2"/>
  <c r="J4292" i="2" s="1"/>
  <c r="I4293" i="2"/>
  <c r="J4293" i="2" s="1"/>
  <c r="I4294" i="2"/>
  <c r="J4294" i="2" s="1"/>
  <c r="I4295" i="2"/>
  <c r="J4295" i="2" s="1"/>
  <c r="I4296" i="2"/>
  <c r="J4296" i="2" s="1"/>
  <c r="I4297" i="2"/>
  <c r="J4297" i="2" s="1"/>
  <c r="I4298" i="2"/>
  <c r="J4298" i="2" s="1"/>
  <c r="I4299" i="2"/>
  <c r="J4299" i="2" s="1"/>
  <c r="I4300" i="2"/>
  <c r="J4300" i="2" s="1"/>
  <c r="I4301" i="2"/>
  <c r="J4301" i="2" s="1"/>
  <c r="I4302" i="2"/>
  <c r="J4302" i="2" s="1"/>
  <c r="I4303" i="2"/>
  <c r="J4303" i="2" s="1"/>
  <c r="I4304" i="2"/>
  <c r="J4304" i="2" s="1"/>
  <c r="I4305" i="2"/>
  <c r="J4305" i="2" s="1"/>
  <c r="I4306" i="2"/>
  <c r="J4306" i="2" s="1"/>
  <c r="I4307" i="2"/>
  <c r="J4307" i="2" s="1"/>
  <c r="I4308" i="2"/>
  <c r="J4308" i="2" s="1"/>
  <c r="I4309" i="2"/>
  <c r="J4309" i="2" s="1"/>
  <c r="I4310" i="2"/>
  <c r="J4310" i="2" s="1"/>
  <c r="I4311" i="2"/>
  <c r="J4311" i="2" s="1"/>
  <c r="I4312" i="2"/>
  <c r="J4312" i="2" s="1"/>
  <c r="I4313" i="2"/>
  <c r="J4313" i="2" s="1"/>
  <c r="I4314" i="2"/>
  <c r="J4314" i="2" s="1"/>
  <c r="I4315" i="2"/>
  <c r="J4315" i="2" s="1"/>
  <c r="I4316" i="2"/>
  <c r="J4316" i="2" s="1"/>
  <c r="I4317" i="2"/>
  <c r="J4317" i="2" s="1"/>
  <c r="I4318" i="2"/>
  <c r="J4318" i="2" s="1"/>
  <c r="I4319" i="2"/>
  <c r="J4319" i="2" s="1"/>
  <c r="I4320" i="2"/>
  <c r="J4320" i="2" s="1"/>
  <c r="I4321" i="2"/>
  <c r="J4321" i="2" s="1"/>
  <c r="I4322" i="2"/>
  <c r="J4322" i="2" s="1"/>
  <c r="I4323" i="2"/>
  <c r="J4323" i="2" s="1"/>
  <c r="I4324" i="2"/>
  <c r="J4324" i="2" s="1"/>
  <c r="I4325" i="2"/>
  <c r="J4325" i="2" s="1"/>
  <c r="I4326" i="2"/>
  <c r="J4326" i="2" s="1"/>
  <c r="I4327" i="2"/>
  <c r="J4327" i="2" s="1"/>
  <c r="I4328" i="2"/>
  <c r="J4328" i="2" s="1"/>
  <c r="I4329" i="2"/>
  <c r="J4329" i="2" s="1"/>
  <c r="I4330" i="2"/>
  <c r="J4330" i="2" s="1"/>
  <c r="I4331" i="2"/>
  <c r="J4331" i="2" s="1"/>
  <c r="I4332" i="2"/>
  <c r="J4332" i="2" s="1"/>
  <c r="I4333" i="2"/>
  <c r="J4333" i="2" s="1"/>
  <c r="I4334" i="2"/>
  <c r="J4334" i="2" s="1"/>
  <c r="I4335" i="2"/>
  <c r="J4335" i="2" s="1"/>
  <c r="I4336" i="2"/>
  <c r="J4336" i="2" s="1"/>
  <c r="I4337" i="2"/>
  <c r="J4337" i="2" s="1"/>
  <c r="I4338" i="2"/>
  <c r="J4338" i="2" s="1"/>
  <c r="I4339" i="2"/>
  <c r="J4339" i="2" s="1"/>
  <c r="I4340" i="2"/>
  <c r="J4340" i="2" s="1"/>
  <c r="I4341" i="2"/>
  <c r="J4341" i="2" s="1"/>
  <c r="I4342" i="2"/>
  <c r="J4342" i="2" s="1"/>
  <c r="I4343" i="2"/>
  <c r="J4343" i="2" s="1"/>
  <c r="I4344" i="2"/>
  <c r="J4344" i="2" s="1"/>
  <c r="I4345" i="2"/>
  <c r="J4345" i="2" s="1"/>
  <c r="I4346" i="2"/>
  <c r="J4346" i="2" s="1"/>
  <c r="I4347" i="2"/>
  <c r="J4347" i="2" s="1"/>
  <c r="I4348" i="2"/>
  <c r="J4348" i="2" s="1"/>
  <c r="I4349" i="2"/>
  <c r="J4349" i="2" s="1"/>
  <c r="I4350" i="2"/>
  <c r="J4350" i="2" s="1"/>
  <c r="I4351" i="2"/>
  <c r="J4351" i="2" s="1"/>
  <c r="I4352" i="2"/>
  <c r="J4352" i="2" s="1"/>
  <c r="I4353" i="2"/>
  <c r="J4353" i="2" s="1"/>
  <c r="I4354" i="2"/>
  <c r="J4354" i="2" s="1"/>
  <c r="I4355" i="2"/>
  <c r="J4355" i="2" s="1"/>
  <c r="I4356" i="2"/>
  <c r="J4356" i="2" s="1"/>
  <c r="I4357" i="2"/>
  <c r="J4357" i="2" s="1"/>
  <c r="I4358" i="2"/>
  <c r="J4358" i="2" s="1"/>
  <c r="I4359" i="2"/>
  <c r="J4359" i="2" s="1"/>
  <c r="I4360" i="2"/>
  <c r="J4360" i="2" s="1"/>
  <c r="I4361" i="2"/>
  <c r="J4361" i="2" s="1"/>
  <c r="I4362" i="2"/>
  <c r="J4362" i="2" s="1"/>
  <c r="I4363" i="2"/>
  <c r="J4363" i="2" s="1"/>
  <c r="I4364" i="2"/>
  <c r="J4364" i="2" s="1"/>
  <c r="I4365" i="2"/>
  <c r="J4365" i="2" s="1"/>
  <c r="I4366" i="2"/>
  <c r="J4366" i="2" s="1"/>
  <c r="I4367" i="2"/>
  <c r="J4367" i="2" s="1"/>
  <c r="I4368" i="2"/>
  <c r="J4368" i="2" s="1"/>
  <c r="I4369" i="2"/>
  <c r="J4369" i="2" s="1"/>
  <c r="I4370" i="2"/>
  <c r="J4370" i="2" s="1"/>
  <c r="I4371" i="2"/>
  <c r="J4371" i="2" s="1"/>
  <c r="I4372" i="2"/>
  <c r="J4372" i="2" s="1"/>
  <c r="I4373" i="2"/>
  <c r="J4373" i="2" s="1"/>
  <c r="I4374" i="2"/>
  <c r="J4374" i="2" s="1"/>
  <c r="I4375" i="2"/>
  <c r="J4375" i="2" s="1"/>
  <c r="I4376" i="2"/>
  <c r="J4376" i="2" s="1"/>
  <c r="I4377" i="2"/>
  <c r="J4377" i="2" s="1"/>
  <c r="I4378" i="2"/>
  <c r="J4378" i="2" s="1"/>
  <c r="I4379" i="2"/>
  <c r="J4379" i="2" s="1"/>
  <c r="I4380" i="2"/>
  <c r="J4380" i="2" s="1"/>
  <c r="I4381" i="2"/>
  <c r="J4381" i="2" s="1"/>
  <c r="I4382" i="2"/>
  <c r="J4382" i="2" s="1"/>
  <c r="I4383" i="2"/>
  <c r="J4383" i="2" s="1"/>
  <c r="I4384" i="2"/>
  <c r="J4384" i="2" s="1"/>
  <c r="I4385" i="2"/>
  <c r="J4385" i="2" s="1"/>
  <c r="I4386" i="2"/>
  <c r="J4386" i="2" s="1"/>
  <c r="I4387" i="2"/>
  <c r="J4387" i="2" s="1"/>
  <c r="I4388" i="2"/>
  <c r="J4388" i="2" s="1"/>
  <c r="I4389" i="2"/>
  <c r="J4389" i="2" s="1"/>
  <c r="I4390" i="2"/>
  <c r="J4390" i="2" s="1"/>
  <c r="I4391" i="2"/>
  <c r="J4391" i="2" s="1"/>
  <c r="I4392" i="2"/>
  <c r="J4392" i="2" s="1"/>
  <c r="I4393" i="2"/>
  <c r="J4393" i="2" s="1"/>
  <c r="I4394" i="2"/>
  <c r="J4394" i="2" s="1"/>
  <c r="I4395" i="2"/>
  <c r="J4395" i="2" s="1"/>
  <c r="I4396" i="2"/>
  <c r="J4396" i="2" s="1"/>
  <c r="I4397" i="2"/>
  <c r="J4397" i="2" s="1"/>
  <c r="I4398" i="2"/>
  <c r="J4398" i="2" s="1"/>
  <c r="I4399" i="2"/>
  <c r="J4399" i="2" s="1"/>
  <c r="I4400" i="2"/>
  <c r="J4400" i="2" s="1"/>
  <c r="I4401" i="2"/>
  <c r="J4401" i="2" s="1"/>
  <c r="I4402" i="2"/>
  <c r="J4402" i="2" s="1"/>
  <c r="I4403" i="2"/>
  <c r="J4403" i="2" s="1"/>
  <c r="I4404" i="2"/>
  <c r="J4404" i="2" s="1"/>
  <c r="I4405" i="2"/>
  <c r="J4405" i="2" s="1"/>
  <c r="I4406" i="2"/>
  <c r="J4406" i="2" s="1"/>
  <c r="I4407" i="2"/>
  <c r="J4407" i="2" s="1"/>
  <c r="I4408" i="2"/>
  <c r="J4408" i="2" s="1"/>
  <c r="I4409" i="2"/>
  <c r="J4409" i="2" s="1"/>
  <c r="I4410" i="2"/>
  <c r="J4410" i="2" s="1"/>
  <c r="I4411" i="2"/>
  <c r="J4411" i="2" s="1"/>
  <c r="I4412" i="2"/>
  <c r="J4412" i="2" s="1"/>
  <c r="I4413" i="2"/>
  <c r="J4413" i="2" s="1"/>
  <c r="I4414" i="2"/>
  <c r="J4414" i="2" s="1"/>
  <c r="I4415" i="2"/>
  <c r="J4415" i="2" s="1"/>
  <c r="I4416" i="2"/>
  <c r="J4416" i="2" s="1"/>
  <c r="I4417" i="2"/>
  <c r="J4417" i="2" s="1"/>
  <c r="I4418" i="2"/>
  <c r="J4418" i="2" s="1"/>
  <c r="I4419" i="2"/>
  <c r="J4419" i="2" s="1"/>
  <c r="I4420" i="2"/>
  <c r="J4420" i="2" s="1"/>
  <c r="I4421" i="2"/>
  <c r="J4421" i="2" s="1"/>
  <c r="I4422" i="2"/>
  <c r="J4422" i="2" s="1"/>
  <c r="I4423" i="2"/>
  <c r="J4423" i="2" s="1"/>
  <c r="I4424" i="2"/>
  <c r="J4424" i="2" s="1"/>
  <c r="I4425" i="2"/>
  <c r="J4425" i="2" s="1"/>
  <c r="I4426" i="2"/>
  <c r="J4426" i="2" s="1"/>
  <c r="I4427" i="2"/>
  <c r="J4427" i="2" s="1"/>
  <c r="I4428" i="2"/>
  <c r="J4428" i="2" s="1"/>
  <c r="I4429" i="2"/>
  <c r="J4429" i="2" s="1"/>
  <c r="I4430" i="2"/>
  <c r="J4430" i="2" s="1"/>
  <c r="I4431" i="2"/>
  <c r="J4431" i="2" s="1"/>
  <c r="I4432" i="2"/>
  <c r="J4432" i="2" s="1"/>
  <c r="I4433" i="2"/>
  <c r="J4433" i="2" s="1"/>
  <c r="I4434" i="2"/>
  <c r="J4434" i="2" s="1"/>
  <c r="I4435" i="2"/>
  <c r="J4435" i="2" s="1"/>
  <c r="I4436" i="2"/>
  <c r="J4436" i="2" s="1"/>
  <c r="I4437" i="2"/>
  <c r="J4437" i="2" s="1"/>
  <c r="I4438" i="2"/>
  <c r="J4438" i="2" s="1"/>
  <c r="I4439" i="2"/>
  <c r="J4439" i="2" s="1"/>
  <c r="I4440" i="2"/>
  <c r="J4440" i="2" s="1"/>
  <c r="I4441" i="2"/>
  <c r="J4441" i="2" s="1"/>
  <c r="I4442" i="2"/>
  <c r="J4442" i="2" s="1"/>
  <c r="I4443" i="2"/>
  <c r="J4443" i="2" s="1"/>
  <c r="I4444" i="2"/>
  <c r="J4444" i="2" s="1"/>
  <c r="I4445" i="2"/>
  <c r="J4445" i="2" s="1"/>
  <c r="I4446" i="2"/>
  <c r="J4446" i="2" s="1"/>
  <c r="I4447" i="2"/>
  <c r="J4447" i="2" s="1"/>
  <c r="I4448" i="2"/>
  <c r="J4448" i="2" s="1"/>
  <c r="I4449" i="2"/>
  <c r="J4449" i="2" s="1"/>
  <c r="I4450" i="2"/>
  <c r="J4450" i="2" s="1"/>
  <c r="I4451" i="2"/>
  <c r="J4451" i="2" s="1"/>
  <c r="I4452" i="2"/>
  <c r="J4452" i="2" s="1"/>
  <c r="I4453" i="2"/>
  <c r="J4453" i="2" s="1"/>
  <c r="I4454" i="2"/>
  <c r="J4454" i="2" s="1"/>
  <c r="I4455" i="2"/>
  <c r="J4455" i="2" s="1"/>
  <c r="I4456" i="2"/>
  <c r="J4456" i="2" s="1"/>
  <c r="I4457" i="2"/>
  <c r="J4457" i="2" s="1"/>
  <c r="I4458" i="2"/>
  <c r="J4458" i="2" s="1"/>
  <c r="I4459" i="2"/>
  <c r="J4459" i="2" s="1"/>
  <c r="I4460" i="2"/>
  <c r="J4460" i="2" s="1"/>
  <c r="I4461" i="2"/>
  <c r="J4461" i="2" s="1"/>
  <c r="I4462" i="2"/>
  <c r="J4462" i="2" s="1"/>
  <c r="I4463" i="2"/>
  <c r="J4463" i="2" s="1"/>
  <c r="I4464" i="2"/>
  <c r="J4464" i="2" s="1"/>
  <c r="I4465" i="2"/>
  <c r="J4465" i="2" s="1"/>
  <c r="I4466" i="2"/>
  <c r="J4466" i="2" s="1"/>
  <c r="I4467" i="2"/>
  <c r="J4467" i="2" s="1"/>
  <c r="I4468" i="2"/>
  <c r="J4468" i="2" s="1"/>
  <c r="I4469" i="2"/>
  <c r="J4469" i="2" s="1"/>
  <c r="I4470" i="2"/>
  <c r="J4470" i="2" s="1"/>
  <c r="I4471" i="2"/>
  <c r="J4471" i="2" s="1"/>
  <c r="I4472" i="2"/>
  <c r="J4472" i="2" s="1"/>
  <c r="I4473" i="2"/>
  <c r="J4473" i="2" s="1"/>
  <c r="I4474" i="2"/>
  <c r="J4474" i="2" s="1"/>
  <c r="I4475" i="2"/>
  <c r="J4475" i="2" s="1"/>
  <c r="I4476" i="2"/>
  <c r="J4476" i="2" s="1"/>
  <c r="I4477" i="2"/>
  <c r="J4477" i="2" s="1"/>
  <c r="I4478" i="2"/>
  <c r="J4478" i="2" s="1"/>
  <c r="I4479" i="2"/>
  <c r="J4479" i="2" s="1"/>
  <c r="I4480" i="2"/>
  <c r="J4480" i="2" s="1"/>
  <c r="I4481" i="2"/>
  <c r="J4481" i="2" s="1"/>
  <c r="I4482" i="2"/>
  <c r="J4482" i="2" s="1"/>
  <c r="I4483" i="2"/>
  <c r="J4483" i="2" s="1"/>
  <c r="I4484" i="2"/>
  <c r="J4484" i="2" s="1"/>
  <c r="I4485" i="2"/>
  <c r="J4485" i="2" s="1"/>
  <c r="I4486" i="2"/>
  <c r="J4486" i="2" s="1"/>
  <c r="I4487" i="2"/>
  <c r="J4487" i="2" s="1"/>
  <c r="I4488" i="2"/>
  <c r="J4488" i="2" s="1"/>
  <c r="I4489" i="2"/>
  <c r="J4489" i="2" s="1"/>
  <c r="I4490" i="2"/>
  <c r="J4490" i="2" s="1"/>
  <c r="I4491" i="2"/>
  <c r="J4491" i="2" s="1"/>
  <c r="I4492" i="2"/>
  <c r="J4492" i="2" s="1"/>
  <c r="I4493" i="2"/>
  <c r="J4493" i="2" s="1"/>
  <c r="I4494" i="2"/>
  <c r="J4494" i="2" s="1"/>
  <c r="I4495" i="2"/>
  <c r="J4495" i="2" s="1"/>
  <c r="I4496" i="2"/>
  <c r="J4496" i="2" s="1"/>
  <c r="I4497" i="2"/>
  <c r="J4497" i="2" s="1"/>
  <c r="I4498" i="2"/>
  <c r="J4498" i="2" s="1"/>
  <c r="I4499" i="2"/>
  <c r="J4499" i="2" s="1"/>
  <c r="I4500" i="2"/>
  <c r="J4500" i="2" s="1"/>
  <c r="I4501" i="2"/>
  <c r="J4501" i="2" s="1"/>
  <c r="I4502" i="2"/>
  <c r="J4502" i="2" s="1"/>
  <c r="I4503" i="2"/>
  <c r="J4503" i="2" s="1"/>
  <c r="I4504" i="2"/>
  <c r="J4504" i="2" s="1"/>
  <c r="I4505" i="2"/>
  <c r="J4505" i="2" s="1"/>
  <c r="I4506" i="2"/>
  <c r="J4506" i="2" s="1"/>
  <c r="I4507" i="2"/>
  <c r="J4507" i="2" s="1"/>
  <c r="I4508" i="2"/>
  <c r="J4508" i="2" s="1"/>
  <c r="I4509" i="2"/>
  <c r="J4509" i="2" s="1"/>
  <c r="I4510" i="2"/>
  <c r="J4510" i="2" s="1"/>
  <c r="I4511" i="2"/>
  <c r="J4511" i="2" s="1"/>
  <c r="I4512" i="2"/>
  <c r="J4512" i="2" s="1"/>
  <c r="I4513" i="2"/>
  <c r="J4513" i="2" s="1"/>
  <c r="I4514" i="2"/>
  <c r="J4514" i="2" s="1"/>
  <c r="I4515" i="2"/>
  <c r="J4515" i="2" s="1"/>
  <c r="I4516" i="2"/>
  <c r="J4516" i="2" s="1"/>
  <c r="I4517" i="2"/>
  <c r="J4517" i="2" s="1"/>
  <c r="I4518" i="2"/>
  <c r="J4518" i="2" s="1"/>
  <c r="I4519" i="2"/>
  <c r="J4519" i="2" s="1"/>
  <c r="I4520" i="2"/>
  <c r="J4520" i="2" s="1"/>
  <c r="I4521" i="2"/>
  <c r="J4521" i="2" s="1"/>
  <c r="I4522" i="2"/>
  <c r="J4522" i="2" s="1"/>
  <c r="I4523" i="2"/>
  <c r="J4523" i="2" s="1"/>
  <c r="I4524" i="2"/>
  <c r="J4524" i="2" s="1"/>
  <c r="I4525" i="2"/>
  <c r="J4525" i="2" s="1"/>
  <c r="I4526" i="2"/>
  <c r="J4526" i="2" s="1"/>
  <c r="I4527" i="2"/>
  <c r="J4527" i="2" s="1"/>
  <c r="I4528" i="2"/>
  <c r="J4528" i="2" s="1"/>
  <c r="I4529" i="2"/>
  <c r="J4529" i="2" s="1"/>
  <c r="I4530" i="2"/>
  <c r="J4530" i="2" s="1"/>
  <c r="I4531" i="2"/>
  <c r="J4531" i="2" s="1"/>
  <c r="I4532" i="2"/>
  <c r="J4532" i="2" s="1"/>
  <c r="I4533" i="2"/>
  <c r="J4533" i="2" s="1"/>
  <c r="I4534" i="2"/>
  <c r="J4534" i="2" s="1"/>
  <c r="I4535" i="2"/>
  <c r="J4535" i="2" s="1"/>
  <c r="I4536" i="2"/>
  <c r="J4536" i="2" s="1"/>
  <c r="I4537" i="2"/>
  <c r="J4537" i="2" s="1"/>
  <c r="I4538" i="2"/>
  <c r="J4538" i="2" s="1"/>
  <c r="I4539" i="2"/>
  <c r="J4539" i="2" s="1"/>
  <c r="I4540" i="2"/>
  <c r="J4540" i="2" s="1"/>
  <c r="I4541" i="2"/>
  <c r="J4541" i="2" s="1"/>
  <c r="I4542" i="2"/>
  <c r="J4542" i="2" s="1"/>
  <c r="I4543" i="2"/>
  <c r="J4543" i="2" s="1"/>
  <c r="I4544" i="2"/>
  <c r="J4544" i="2" s="1"/>
  <c r="I4545" i="2"/>
  <c r="J4545" i="2" s="1"/>
  <c r="I4546" i="2"/>
  <c r="J4546" i="2" s="1"/>
  <c r="I4547" i="2"/>
  <c r="J4547" i="2" s="1"/>
  <c r="I4548" i="2"/>
  <c r="J4548" i="2" s="1"/>
  <c r="I4549" i="2"/>
  <c r="J4549" i="2" s="1"/>
  <c r="I4550" i="2"/>
  <c r="J4550" i="2" s="1"/>
  <c r="I4551" i="2"/>
  <c r="J4551" i="2" s="1"/>
  <c r="I4552" i="2"/>
  <c r="J4552" i="2" s="1"/>
  <c r="I4553" i="2"/>
  <c r="J4553" i="2" s="1"/>
  <c r="I4554" i="2"/>
  <c r="J4554" i="2" s="1"/>
  <c r="I4555" i="2"/>
  <c r="J4555" i="2" s="1"/>
  <c r="I4556" i="2"/>
  <c r="J4556" i="2" s="1"/>
  <c r="I4557" i="2"/>
  <c r="J4557" i="2" s="1"/>
  <c r="I4558" i="2"/>
  <c r="J4558" i="2" s="1"/>
  <c r="I4559" i="2"/>
  <c r="J4559" i="2" s="1"/>
  <c r="I4560" i="2"/>
  <c r="J4560" i="2" s="1"/>
  <c r="I4561" i="2"/>
  <c r="J4561" i="2" s="1"/>
  <c r="I4562" i="2"/>
  <c r="J4562" i="2" s="1"/>
  <c r="I4563" i="2"/>
  <c r="J4563" i="2" s="1"/>
  <c r="I4564" i="2"/>
  <c r="J4564" i="2" s="1"/>
  <c r="I4565" i="2"/>
  <c r="J4565" i="2" s="1"/>
  <c r="I4566" i="2"/>
  <c r="J4566" i="2" s="1"/>
  <c r="I4567" i="2"/>
  <c r="J4567" i="2" s="1"/>
  <c r="I4568" i="2"/>
  <c r="J4568" i="2" s="1"/>
  <c r="I4569" i="2"/>
  <c r="J4569" i="2" s="1"/>
  <c r="I4570" i="2"/>
  <c r="J4570" i="2" s="1"/>
  <c r="I4571" i="2"/>
  <c r="J4571" i="2" s="1"/>
  <c r="I4572" i="2"/>
  <c r="J4572" i="2" s="1"/>
  <c r="I4573" i="2"/>
  <c r="J4573" i="2" s="1"/>
  <c r="I4574" i="2"/>
  <c r="J4574" i="2" s="1"/>
  <c r="I4575" i="2"/>
  <c r="J4575" i="2" s="1"/>
  <c r="I4576" i="2"/>
  <c r="J4576" i="2" s="1"/>
  <c r="I4577" i="2"/>
  <c r="J4577" i="2" s="1"/>
  <c r="I4578" i="2"/>
  <c r="J4578" i="2" s="1"/>
  <c r="I4579" i="2"/>
  <c r="J4579" i="2" s="1"/>
  <c r="I4580" i="2"/>
  <c r="J4580" i="2" s="1"/>
  <c r="I4581" i="2"/>
  <c r="J4581" i="2" s="1"/>
  <c r="I4582" i="2"/>
  <c r="J4582" i="2" s="1"/>
  <c r="I4583" i="2"/>
  <c r="J4583" i="2" s="1"/>
  <c r="I4584" i="2"/>
  <c r="J4584" i="2" s="1"/>
  <c r="I4585" i="2"/>
  <c r="J4585" i="2" s="1"/>
  <c r="I4586" i="2"/>
  <c r="J4586" i="2" s="1"/>
  <c r="I4587" i="2"/>
  <c r="J4587" i="2" s="1"/>
  <c r="I4588" i="2"/>
  <c r="J4588" i="2" s="1"/>
  <c r="I4589" i="2"/>
  <c r="J4589" i="2" s="1"/>
  <c r="I4590" i="2"/>
  <c r="J4590" i="2" s="1"/>
  <c r="I4591" i="2"/>
  <c r="J4591" i="2" s="1"/>
  <c r="I4592" i="2"/>
  <c r="J4592" i="2" s="1"/>
  <c r="I4593" i="2"/>
  <c r="J4593" i="2" s="1"/>
  <c r="I4594" i="2"/>
  <c r="J4594" i="2" s="1"/>
  <c r="I4595" i="2"/>
  <c r="J4595" i="2" s="1"/>
  <c r="I4596" i="2"/>
  <c r="J4596" i="2" s="1"/>
  <c r="I4597" i="2"/>
  <c r="J4597" i="2" s="1"/>
  <c r="I4598" i="2"/>
  <c r="J4598" i="2" s="1"/>
  <c r="I4599" i="2"/>
  <c r="J4599" i="2" s="1"/>
  <c r="I4600" i="2"/>
  <c r="J4600" i="2" s="1"/>
  <c r="I4601" i="2"/>
  <c r="J4601" i="2" s="1"/>
  <c r="I4602" i="2"/>
  <c r="J4602" i="2" s="1"/>
  <c r="I4603" i="2"/>
  <c r="J4603" i="2" s="1"/>
  <c r="I4604" i="2"/>
  <c r="J4604" i="2" s="1"/>
  <c r="I4605" i="2"/>
  <c r="J4605" i="2" s="1"/>
  <c r="I4606" i="2"/>
  <c r="J4606" i="2" s="1"/>
  <c r="I4607" i="2"/>
  <c r="J4607" i="2" s="1"/>
  <c r="I4608" i="2"/>
  <c r="J4608" i="2" s="1"/>
  <c r="I4609" i="2"/>
  <c r="J4609" i="2" s="1"/>
  <c r="I4610" i="2"/>
  <c r="J4610" i="2" s="1"/>
  <c r="I4611" i="2"/>
  <c r="J4611" i="2" s="1"/>
  <c r="I4612" i="2"/>
  <c r="J4612" i="2" s="1"/>
  <c r="I4613" i="2"/>
  <c r="J4613" i="2" s="1"/>
  <c r="I4614" i="2"/>
  <c r="J4614" i="2" s="1"/>
  <c r="I4615" i="2"/>
  <c r="J4615" i="2" s="1"/>
  <c r="I4616" i="2"/>
  <c r="J4616" i="2" s="1"/>
  <c r="I4617" i="2"/>
  <c r="J4617" i="2" s="1"/>
  <c r="I4618" i="2"/>
  <c r="J4618" i="2" s="1"/>
  <c r="I4619" i="2"/>
  <c r="J4619" i="2" s="1"/>
  <c r="I4620" i="2"/>
  <c r="J4620" i="2" s="1"/>
  <c r="I4621" i="2"/>
  <c r="J4621" i="2" s="1"/>
  <c r="I4622" i="2"/>
  <c r="J4622" i="2" s="1"/>
  <c r="I4623" i="2"/>
  <c r="J4623" i="2" s="1"/>
  <c r="I4624" i="2"/>
  <c r="J4624" i="2" s="1"/>
  <c r="I4625" i="2"/>
  <c r="J4625" i="2" s="1"/>
  <c r="I4626" i="2"/>
  <c r="J4626" i="2" s="1"/>
  <c r="I4627" i="2"/>
  <c r="J4627" i="2" s="1"/>
  <c r="I4628" i="2"/>
  <c r="J4628" i="2" s="1"/>
  <c r="I4629" i="2"/>
  <c r="J4629" i="2" s="1"/>
  <c r="I4630" i="2"/>
  <c r="J4630" i="2" s="1"/>
  <c r="I4631" i="2"/>
  <c r="J4631" i="2" s="1"/>
  <c r="I4632" i="2"/>
  <c r="J4632" i="2" s="1"/>
  <c r="I4633" i="2"/>
  <c r="J4633" i="2" s="1"/>
  <c r="I4634" i="2"/>
  <c r="J4634" i="2" s="1"/>
  <c r="I4635" i="2"/>
  <c r="J4635" i="2" s="1"/>
  <c r="I4636" i="2"/>
  <c r="J4636" i="2" s="1"/>
  <c r="I4637" i="2"/>
  <c r="J4637" i="2" s="1"/>
  <c r="I4638" i="2"/>
  <c r="J4638" i="2" s="1"/>
  <c r="I4639" i="2"/>
  <c r="J4639" i="2" s="1"/>
  <c r="I4640" i="2"/>
  <c r="J4640" i="2" s="1"/>
  <c r="I4641" i="2"/>
  <c r="J4641" i="2" s="1"/>
  <c r="I4642" i="2"/>
  <c r="J4642" i="2" s="1"/>
  <c r="I4643" i="2"/>
  <c r="J4643" i="2" s="1"/>
  <c r="I4644" i="2"/>
  <c r="J4644" i="2" s="1"/>
  <c r="I4645" i="2"/>
  <c r="J4645" i="2" s="1"/>
  <c r="I4646" i="2"/>
  <c r="J4646" i="2" s="1"/>
  <c r="I4647" i="2"/>
  <c r="J4647" i="2" s="1"/>
  <c r="I4648" i="2"/>
  <c r="J4648" i="2" s="1"/>
  <c r="I4649" i="2"/>
  <c r="J4649" i="2" s="1"/>
  <c r="I4650" i="2"/>
  <c r="J4650" i="2" s="1"/>
  <c r="I4651" i="2"/>
  <c r="J4651" i="2" s="1"/>
  <c r="I4652" i="2"/>
  <c r="J4652" i="2" s="1"/>
  <c r="I4653" i="2"/>
  <c r="J4653" i="2" s="1"/>
  <c r="I4654" i="2"/>
  <c r="J4654" i="2" s="1"/>
  <c r="I4655" i="2"/>
  <c r="J4655" i="2" s="1"/>
  <c r="I4656" i="2"/>
  <c r="J4656" i="2" s="1"/>
  <c r="I4657" i="2"/>
  <c r="J4657" i="2" s="1"/>
  <c r="I4658" i="2"/>
  <c r="J4658" i="2" s="1"/>
  <c r="I4659" i="2"/>
  <c r="J4659" i="2" s="1"/>
  <c r="I4660" i="2"/>
  <c r="J4660" i="2" s="1"/>
  <c r="I4661" i="2"/>
  <c r="J4661" i="2" s="1"/>
  <c r="I4662" i="2"/>
  <c r="J4662" i="2" s="1"/>
  <c r="I4663" i="2"/>
  <c r="J4663" i="2" s="1"/>
  <c r="I4664" i="2"/>
  <c r="J4664" i="2" s="1"/>
  <c r="I4665" i="2"/>
  <c r="J4665" i="2" s="1"/>
  <c r="I4666" i="2"/>
  <c r="J4666" i="2" s="1"/>
  <c r="I4667" i="2"/>
  <c r="J4667" i="2" s="1"/>
  <c r="I4668" i="2"/>
  <c r="J4668" i="2" s="1"/>
  <c r="I4669" i="2"/>
  <c r="J4669" i="2" s="1"/>
  <c r="I4670" i="2"/>
  <c r="J4670" i="2" s="1"/>
  <c r="I4671" i="2"/>
  <c r="J4671" i="2" s="1"/>
  <c r="I4672" i="2"/>
  <c r="J4672" i="2" s="1"/>
  <c r="I4673" i="2"/>
  <c r="J4673" i="2" s="1"/>
  <c r="I4674" i="2"/>
  <c r="J4674" i="2" s="1"/>
  <c r="I4675" i="2"/>
  <c r="J4675" i="2" s="1"/>
  <c r="I4676" i="2"/>
  <c r="J4676" i="2" s="1"/>
  <c r="I4677" i="2"/>
  <c r="J4677" i="2" s="1"/>
  <c r="I4678" i="2"/>
  <c r="J4678" i="2" s="1"/>
  <c r="I4679" i="2"/>
  <c r="J4679" i="2" s="1"/>
  <c r="I4680" i="2"/>
  <c r="J4680" i="2" s="1"/>
  <c r="I4681" i="2"/>
  <c r="J4681" i="2" s="1"/>
  <c r="I4682" i="2"/>
  <c r="J4682" i="2" s="1"/>
  <c r="I4683" i="2"/>
  <c r="J4683" i="2" s="1"/>
  <c r="I4684" i="2"/>
  <c r="J4684" i="2" s="1"/>
  <c r="I4685" i="2"/>
  <c r="J4685" i="2" s="1"/>
  <c r="I4686" i="2"/>
  <c r="J4686" i="2" s="1"/>
  <c r="I4687" i="2"/>
  <c r="J4687" i="2" s="1"/>
  <c r="I4688" i="2"/>
  <c r="J4688" i="2" s="1"/>
  <c r="I4689" i="2"/>
  <c r="J4689" i="2" s="1"/>
  <c r="I4690" i="2"/>
  <c r="J4690" i="2" s="1"/>
  <c r="I4691" i="2"/>
  <c r="J4691" i="2" s="1"/>
  <c r="I4692" i="2"/>
  <c r="J4692" i="2" s="1"/>
  <c r="I4693" i="2"/>
  <c r="J4693" i="2" s="1"/>
  <c r="I4694" i="2"/>
  <c r="J4694" i="2" s="1"/>
  <c r="I4695" i="2"/>
  <c r="J4695" i="2" s="1"/>
  <c r="I4696" i="2"/>
  <c r="J4696" i="2" s="1"/>
  <c r="I4697" i="2"/>
  <c r="J4697" i="2" s="1"/>
  <c r="I4698" i="2"/>
  <c r="J4698" i="2" s="1"/>
  <c r="I4699" i="2"/>
  <c r="J4699" i="2" s="1"/>
  <c r="I4700" i="2"/>
  <c r="J4700" i="2" s="1"/>
  <c r="I4701" i="2"/>
  <c r="J4701" i="2" s="1"/>
  <c r="I4702" i="2"/>
  <c r="J4702" i="2" s="1"/>
  <c r="I4703" i="2"/>
  <c r="J4703" i="2" s="1"/>
  <c r="I4704" i="2"/>
  <c r="J4704" i="2" s="1"/>
  <c r="I4705" i="2"/>
  <c r="J4705" i="2" s="1"/>
  <c r="I4706" i="2"/>
  <c r="J4706" i="2" s="1"/>
  <c r="I4707" i="2"/>
  <c r="J4707" i="2" s="1"/>
  <c r="I4708" i="2"/>
  <c r="J4708" i="2" s="1"/>
  <c r="I4709" i="2"/>
  <c r="J4709" i="2" s="1"/>
  <c r="I4710" i="2"/>
  <c r="J4710" i="2" s="1"/>
  <c r="I4711" i="2"/>
  <c r="J4711" i="2" s="1"/>
  <c r="I4712" i="2"/>
  <c r="J4712" i="2" s="1"/>
  <c r="I4713" i="2"/>
  <c r="J4713" i="2" s="1"/>
  <c r="I4714" i="2"/>
  <c r="J4714" i="2" s="1"/>
  <c r="I4715" i="2"/>
  <c r="J4715" i="2" s="1"/>
  <c r="I4716" i="2"/>
  <c r="J4716" i="2" s="1"/>
  <c r="I4717" i="2"/>
  <c r="J4717" i="2" s="1"/>
  <c r="I4718" i="2"/>
  <c r="J4718" i="2" s="1"/>
  <c r="I4719" i="2"/>
  <c r="J4719" i="2" s="1"/>
  <c r="I4720" i="2"/>
  <c r="J4720" i="2" s="1"/>
  <c r="I4721" i="2"/>
  <c r="J4721" i="2" s="1"/>
  <c r="I4722" i="2"/>
  <c r="J4722" i="2" s="1"/>
  <c r="I4723" i="2"/>
  <c r="J4723" i="2" s="1"/>
  <c r="I4724" i="2"/>
  <c r="J4724" i="2" s="1"/>
  <c r="I4725" i="2"/>
  <c r="J4725" i="2" s="1"/>
  <c r="I4726" i="2"/>
  <c r="J4726" i="2" s="1"/>
  <c r="I4727" i="2"/>
  <c r="J4727" i="2" s="1"/>
  <c r="I4728" i="2"/>
  <c r="J4728" i="2" s="1"/>
  <c r="I4729" i="2"/>
  <c r="J4729" i="2" s="1"/>
  <c r="I4730" i="2"/>
  <c r="J4730" i="2" s="1"/>
  <c r="I4731" i="2"/>
  <c r="J4731" i="2" s="1"/>
  <c r="I4732" i="2"/>
  <c r="J4732" i="2" s="1"/>
  <c r="I4733" i="2"/>
  <c r="J4733" i="2" s="1"/>
  <c r="I4734" i="2"/>
  <c r="J4734" i="2" s="1"/>
  <c r="I4735" i="2"/>
  <c r="J4735" i="2" s="1"/>
  <c r="I4736" i="2"/>
  <c r="J4736" i="2" s="1"/>
  <c r="I4737" i="2"/>
  <c r="J4737" i="2" s="1"/>
  <c r="I4738" i="2"/>
  <c r="J4738" i="2" s="1"/>
  <c r="I4739" i="2"/>
  <c r="J4739" i="2" s="1"/>
  <c r="I4740" i="2"/>
  <c r="J4740" i="2" s="1"/>
  <c r="I4741" i="2"/>
  <c r="J4741" i="2" s="1"/>
  <c r="I4742" i="2"/>
  <c r="J4742" i="2" s="1"/>
  <c r="I4743" i="2"/>
  <c r="J4743" i="2" s="1"/>
  <c r="I4744" i="2"/>
  <c r="J4744" i="2" s="1"/>
  <c r="I4745" i="2"/>
  <c r="J4745" i="2" s="1"/>
  <c r="I4746" i="2"/>
  <c r="J4746" i="2" s="1"/>
  <c r="I4747" i="2"/>
  <c r="J4747" i="2" s="1"/>
  <c r="I4748" i="2"/>
  <c r="J4748" i="2" s="1"/>
  <c r="I4749" i="2"/>
  <c r="J4749" i="2" s="1"/>
  <c r="I4750" i="2"/>
  <c r="J4750" i="2" s="1"/>
  <c r="I4751" i="2"/>
  <c r="J4751" i="2" s="1"/>
  <c r="I4752" i="2"/>
  <c r="J4752" i="2" s="1"/>
  <c r="I4753" i="2"/>
  <c r="J4753" i="2" s="1"/>
  <c r="I4754" i="2"/>
  <c r="J4754" i="2" s="1"/>
  <c r="I4755" i="2"/>
  <c r="J4755" i="2" s="1"/>
  <c r="I4756" i="2"/>
  <c r="J4756" i="2" s="1"/>
  <c r="I4757" i="2"/>
  <c r="J4757" i="2" s="1"/>
  <c r="I4758" i="2"/>
  <c r="J4758" i="2" s="1"/>
  <c r="I4759" i="2"/>
  <c r="J4759" i="2" s="1"/>
  <c r="I4760" i="2"/>
  <c r="J4760" i="2" s="1"/>
  <c r="I4761" i="2"/>
  <c r="J4761" i="2" s="1"/>
  <c r="I4762" i="2"/>
  <c r="J4762" i="2" s="1"/>
  <c r="I4763" i="2"/>
  <c r="J4763" i="2" s="1"/>
  <c r="I4764" i="2"/>
  <c r="J4764" i="2" s="1"/>
  <c r="I4765" i="2"/>
  <c r="J4765" i="2" s="1"/>
  <c r="I4766" i="2"/>
  <c r="J4766" i="2" s="1"/>
  <c r="I4767" i="2"/>
  <c r="J4767" i="2" s="1"/>
  <c r="I4768" i="2"/>
  <c r="J4768" i="2" s="1"/>
  <c r="I4769" i="2"/>
  <c r="J4769" i="2" s="1"/>
  <c r="I4770" i="2"/>
  <c r="J4770" i="2" s="1"/>
  <c r="I4771" i="2"/>
  <c r="J4771" i="2" s="1"/>
  <c r="I4772" i="2"/>
  <c r="J4772" i="2" s="1"/>
  <c r="I4773" i="2"/>
  <c r="J4773" i="2" s="1"/>
  <c r="I4774" i="2"/>
  <c r="J4774" i="2" s="1"/>
  <c r="I4775" i="2"/>
  <c r="J4775" i="2" s="1"/>
  <c r="I4776" i="2"/>
  <c r="J4776" i="2" s="1"/>
  <c r="I4777" i="2"/>
  <c r="J4777" i="2" s="1"/>
  <c r="I4778" i="2"/>
  <c r="J4778" i="2" s="1"/>
  <c r="I4779" i="2"/>
  <c r="J4779" i="2" s="1"/>
  <c r="I4780" i="2"/>
  <c r="J4780" i="2" s="1"/>
  <c r="I4781" i="2"/>
  <c r="J4781" i="2" s="1"/>
  <c r="I4782" i="2"/>
  <c r="J4782" i="2" s="1"/>
  <c r="I4783" i="2"/>
  <c r="J4783" i="2" s="1"/>
  <c r="I4784" i="2"/>
  <c r="J4784" i="2" s="1"/>
  <c r="I4785" i="2"/>
  <c r="J4785" i="2" s="1"/>
  <c r="I4786" i="2"/>
  <c r="J4786" i="2" s="1"/>
  <c r="I4787" i="2"/>
  <c r="J4787" i="2" s="1"/>
  <c r="I4788" i="2"/>
  <c r="J4788" i="2" s="1"/>
  <c r="I4789" i="2"/>
  <c r="J4789" i="2" s="1"/>
  <c r="I4790" i="2"/>
  <c r="J4790" i="2" s="1"/>
  <c r="I4791" i="2"/>
  <c r="J4791" i="2" s="1"/>
  <c r="I4792" i="2"/>
  <c r="J4792" i="2" s="1"/>
  <c r="I4793" i="2"/>
  <c r="J4793" i="2" s="1"/>
  <c r="I4794" i="2"/>
  <c r="J4794" i="2" s="1"/>
  <c r="I4795" i="2"/>
  <c r="J4795" i="2" s="1"/>
  <c r="I4796" i="2"/>
  <c r="J4796" i="2" s="1"/>
  <c r="I4797" i="2"/>
  <c r="J4797" i="2" s="1"/>
  <c r="I4798" i="2"/>
  <c r="J4798" i="2" s="1"/>
  <c r="I4799" i="2"/>
  <c r="J4799" i="2" s="1"/>
  <c r="I4800" i="2"/>
  <c r="J4800" i="2" s="1"/>
  <c r="I4801" i="2"/>
  <c r="J4801" i="2" s="1"/>
  <c r="I4802" i="2"/>
  <c r="J4802" i="2" s="1"/>
  <c r="I4803" i="2"/>
  <c r="J4803" i="2" s="1"/>
  <c r="I4804" i="2"/>
  <c r="J4804" i="2" s="1"/>
  <c r="I4805" i="2"/>
  <c r="J4805" i="2" s="1"/>
  <c r="I4806" i="2"/>
  <c r="J4806" i="2" s="1"/>
  <c r="I4807" i="2"/>
  <c r="J4807" i="2" s="1"/>
  <c r="I4808" i="2"/>
  <c r="J4808" i="2" s="1"/>
  <c r="I4809" i="2"/>
  <c r="J4809" i="2" s="1"/>
  <c r="I4810" i="2"/>
  <c r="J4810" i="2" s="1"/>
  <c r="I4811" i="2"/>
  <c r="J4811" i="2" s="1"/>
  <c r="I4812" i="2"/>
  <c r="J4812" i="2" s="1"/>
  <c r="I4813" i="2"/>
  <c r="J4813" i="2" s="1"/>
  <c r="I4814" i="2"/>
  <c r="J4814" i="2" s="1"/>
  <c r="I4815" i="2"/>
  <c r="J4815" i="2" s="1"/>
  <c r="I4816" i="2"/>
  <c r="J4816" i="2" s="1"/>
  <c r="I4817" i="2"/>
  <c r="J4817" i="2" s="1"/>
  <c r="I4818" i="2"/>
  <c r="J4818" i="2" s="1"/>
  <c r="I4819" i="2"/>
  <c r="J4819" i="2" s="1"/>
  <c r="I4820" i="2"/>
  <c r="J4820" i="2" s="1"/>
  <c r="I4821" i="2"/>
  <c r="J4821" i="2" s="1"/>
  <c r="I4822" i="2"/>
  <c r="J4822" i="2" s="1"/>
  <c r="I4823" i="2"/>
  <c r="J4823" i="2" s="1"/>
  <c r="I4824" i="2"/>
  <c r="J4824" i="2" s="1"/>
  <c r="I4825" i="2"/>
  <c r="J4825" i="2" s="1"/>
  <c r="I4826" i="2"/>
  <c r="J4826" i="2" s="1"/>
  <c r="I4827" i="2"/>
  <c r="J4827" i="2" s="1"/>
  <c r="I4828" i="2"/>
  <c r="J4828" i="2" s="1"/>
  <c r="I4829" i="2"/>
  <c r="J4829" i="2" s="1"/>
  <c r="I4830" i="2"/>
  <c r="J4830" i="2" s="1"/>
  <c r="I4831" i="2"/>
  <c r="J4831" i="2" s="1"/>
  <c r="I4832" i="2"/>
  <c r="J4832" i="2" s="1"/>
  <c r="I4833" i="2"/>
  <c r="J4833" i="2" s="1"/>
  <c r="I4834" i="2"/>
  <c r="J4834" i="2" s="1"/>
  <c r="I4835" i="2"/>
  <c r="J4835" i="2" s="1"/>
  <c r="I4836" i="2"/>
  <c r="J4836" i="2" s="1"/>
  <c r="I4837" i="2"/>
  <c r="J4837" i="2" s="1"/>
  <c r="I4838" i="2"/>
  <c r="J4838" i="2" s="1"/>
  <c r="I4839" i="2"/>
  <c r="J4839" i="2" s="1"/>
  <c r="I4840" i="2"/>
  <c r="J4840" i="2" s="1"/>
  <c r="I4841" i="2"/>
  <c r="J4841" i="2" s="1"/>
  <c r="I4842" i="2"/>
  <c r="J4842" i="2" s="1"/>
  <c r="I4843" i="2"/>
  <c r="J4843" i="2" s="1"/>
  <c r="I4844" i="2"/>
  <c r="J4844" i="2" s="1"/>
  <c r="I4845" i="2"/>
  <c r="J4845" i="2" s="1"/>
  <c r="I4846" i="2"/>
  <c r="J4846" i="2" s="1"/>
  <c r="I4847" i="2"/>
  <c r="J4847" i="2" s="1"/>
  <c r="I4848" i="2"/>
  <c r="J4848" i="2" s="1"/>
  <c r="I4849" i="2"/>
  <c r="J4849" i="2" s="1"/>
  <c r="I4850" i="2"/>
  <c r="J4850" i="2" s="1"/>
  <c r="I4851" i="2"/>
  <c r="J4851" i="2" s="1"/>
  <c r="I4852" i="2"/>
  <c r="J4852" i="2" s="1"/>
  <c r="I4853" i="2"/>
  <c r="J4853" i="2" s="1"/>
  <c r="I4854" i="2"/>
  <c r="J4854" i="2" s="1"/>
  <c r="I4855" i="2"/>
  <c r="J4855" i="2" s="1"/>
  <c r="I4856" i="2"/>
  <c r="J4856" i="2" s="1"/>
  <c r="I4857" i="2"/>
  <c r="J4857" i="2" s="1"/>
  <c r="I4858" i="2"/>
  <c r="J4858" i="2" s="1"/>
  <c r="I4859" i="2"/>
  <c r="J4859" i="2" s="1"/>
  <c r="I4860" i="2"/>
  <c r="J4860" i="2" s="1"/>
  <c r="I4861" i="2"/>
  <c r="J4861" i="2" s="1"/>
  <c r="I4862" i="2"/>
  <c r="J4862" i="2" s="1"/>
  <c r="I4863" i="2"/>
  <c r="J4863" i="2" s="1"/>
  <c r="I4864" i="2"/>
  <c r="J4864" i="2" s="1"/>
  <c r="I4865" i="2"/>
  <c r="J4865" i="2" s="1"/>
  <c r="I4866" i="2"/>
  <c r="J4866" i="2" s="1"/>
  <c r="I4867" i="2"/>
  <c r="J4867" i="2" s="1"/>
  <c r="I4868" i="2"/>
  <c r="J4868" i="2" s="1"/>
  <c r="I4869" i="2"/>
  <c r="J4869" i="2" s="1"/>
  <c r="I4870" i="2"/>
  <c r="J4870" i="2" s="1"/>
  <c r="I4871" i="2"/>
  <c r="J4871" i="2" s="1"/>
  <c r="I4872" i="2"/>
  <c r="J4872" i="2" s="1"/>
  <c r="I4873" i="2"/>
  <c r="J4873" i="2" s="1"/>
  <c r="I4874" i="2"/>
  <c r="J4874" i="2" s="1"/>
  <c r="I4875" i="2"/>
  <c r="J4875" i="2" s="1"/>
  <c r="I4876" i="2"/>
  <c r="J4876" i="2" s="1"/>
  <c r="I4877" i="2"/>
  <c r="J4877" i="2" s="1"/>
  <c r="I4878" i="2"/>
  <c r="J4878" i="2" s="1"/>
  <c r="I4879" i="2"/>
  <c r="J4879" i="2" s="1"/>
  <c r="I4880" i="2"/>
  <c r="J4880" i="2" s="1"/>
  <c r="I4881" i="2"/>
  <c r="J4881" i="2" s="1"/>
  <c r="I4882" i="2"/>
  <c r="J4882" i="2" s="1"/>
  <c r="I4883" i="2"/>
  <c r="J4883" i="2" s="1"/>
  <c r="I4884" i="2"/>
  <c r="J4884" i="2" s="1"/>
  <c r="I4885" i="2"/>
  <c r="J4885" i="2" s="1"/>
  <c r="I4886" i="2"/>
  <c r="J4886" i="2" s="1"/>
  <c r="I4887" i="2"/>
  <c r="J4887" i="2" s="1"/>
  <c r="I4888" i="2"/>
  <c r="J4888" i="2" s="1"/>
  <c r="I4889" i="2"/>
  <c r="J4889" i="2" s="1"/>
  <c r="I4890" i="2"/>
  <c r="J4890" i="2" s="1"/>
  <c r="I4891" i="2"/>
  <c r="J4891" i="2" s="1"/>
  <c r="I4892" i="2"/>
  <c r="J4892" i="2" s="1"/>
  <c r="I4893" i="2"/>
  <c r="J4893" i="2" s="1"/>
  <c r="I4894" i="2"/>
  <c r="J4894" i="2" s="1"/>
  <c r="I4895" i="2"/>
  <c r="J4895" i="2" s="1"/>
  <c r="I4896" i="2"/>
  <c r="J4896" i="2" s="1"/>
  <c r="I4897" i="2"/>
  <c r="J4897" i="2" s="1"/>
  <c r="I4898" i="2"/>
  <c r="J4898" i="2" s="1"/>
  <c r="I4899" i="2"/>
  <c r="J4899" i="2" s="1"/>
  <c r="I4900" i="2"/>
  <c r="J4900" i="2" s="1"/>
  <c r="I4901" i="2"/>
  <c r="J4901" i="2" s="1"/>
  <c r="I4902" i="2"/>
  <c r="J4902" i="2" s="1"/>
  <c r="I4903" i="2"/>
  <c r="J4903" i="2" s="1"/>
  <c r="I4904" i="2"/>
  <c r="J4904" i="2" s="1"/>
  <c r="I4905" i="2"/>
  <c r="J4905" i="2" s="1"/>
  <c r="I4906" i="2"/>
  <c r="J4906" i="2" s="1"/>
  <c r="I4907" i="2"/>
  <c r="J4907" i="2" s="1"/>
  <c r="I4908" i="2"/>
  <c r="J4908" i="2" s="1"/>
  <c r="I4909" i="2"/>
  <c r="J4909" i="2" s="1"/>
  <c r="I4910" i="2"/>
  <c r="J4910" i="2" s="1"/>
  <c r="I4911" i="2"/>
  <c r="J4911" i="2" s="1"/>
  <c r="I4912" i="2"/>
  <c r="J4912" i="2" s="1"/>
  <c r="I4913" i="2"/>
  <c r="J4913" i="2" s="1"/>
  <c r="I4914" i="2"/>
  <c r="J4914" i="2" s="1"/>
  <c r="I4915" i="2"/>
  <c r="J4915" i="2" s="1"/>
  <c r="I4916" i="2"/>
  <c r="J4916" i="2" s="1"/>
  <c r="I4917" i="2"/>
  <c r="J4917" i="2" s="1"/>
  <c r="I4918" i="2"/>
  <c r="J4918" i="2" s="1"/>
  <c r="I4919" i="2"/>
  <c r="J4919" i="2" s="1"/>
  <c r="I4920" i="2"/>
  <c r="J4920" i="2" s="1"/>
  <c r="I4921" i="2"/>
  <c r="J4921" i="2" s="1"/>
  <c r="I4922" i="2"/>
  <c r="J4922" i="2" s="1"/>
  <c r="I4923" i="2"/>
  <c r="J4923" i="2" s="1"/>
  <c r="I4924" i="2"/>
  <c r="J4924" i="2" s="1"/>
  <c r="I4925" i="2"/>
  <c r="J4925" i="2" s="1"/>
  <c r="I4926" i="2"/>
  <c r="J4926" i="2" s="1"/>
  <c r="I4927" i="2"/>
  <c r="J4927" i="2" s="1"/>
  <c r="I4928" i="2"/>
  <c r="J4928" i="2" s="1"/>
  <c r="I4929" i="2"/>
  <c r="J4929" i="2" s="1"/>
  <c r="I4930" i="2"/>
  <c r="J4930" i="2" s="1"/>
  <c r="I4931" i="2"/>
  <c r="J4931" i="2" s="1"/>
  <c r="I4932" i="2"/>
  <c r="J4932" i="2" s="1"/>
  <c r="I4933" i="2"/>
  <c r="J4933" i="2" s="1"/>
  <c r="I4934" i="2"/>
  <c r="J4934" i="2" s="1"/>
  <c r="I4935" i="2"/>
  <c r="J4935" i="2" s="1"/>
  <c r="I4936" i="2"/>
  <c r="J4936" i="2" s="1"/>
  <c r="I4937" i="2"/>
  <c r="J4937" i="2" s="1"/>
  <c r="I4938" i="2"/>
  <c r="J4938" i="2" s="1"/>
  <c r="I4939" i="2"/>
  <c r="J4939" i="2" s="1"/>
  <c r="I4940" i="2"/>
  <c r="J4940" i="2" s="1"/>
  <c r="I4941" i="2"/>
  <c r="J4941" i="2" s="1"/>
  <c r="I4942" i="2"/>
  <c r="J4942" i="2" s="1"/>
  <c r="I4943" i="2"/>
  <c r="J4943" i="2" s="1"/>
  <c r="I4944" i="2"/>
  <c r="J4944" i="2" s="1"/>
  <c r="I4945" i="2"/>
  <c r="J4945" i="2" s="1"/>
  <c r="I4946" i="2"/>
  <c r="J4946" i="2" s="1"/>
  <c r="I4947" i="2"/>
  <c r="J4947" i="2" s="1"/>
  <c r="I4948" i="2"/>
  <c r="J4948" i="2" s="1"/>
  <c r="I4949" i="2"/>
  <c r="J4949" i="2" s="1"/>
  <c r="I4950" i="2"/>
  <c r="J4950" i="2" s="1"/>
  <c r="I4951" i="2"/>
  <c r="J4951" i="2" s="1"/>
  <c r="I4952" i="2"/>
  <c r="J4952" i="2" s="1"/>
  <c r="I4953" i="2"/>
  <c r="J4953" i="2" s="1"/>
  <c r="I4954" i="2"/>
  <c r="J4954" i="2" s="1"/>
  <c r="I4955" i="2"/>
  <c r="J4955" i="2" s="1"/>
  <c r="I4956" i="2"/>
  <c r="J4956" i="2" s="1"/>
  <c r="I4957" i="2"/>
  <c r="J4957" i="2" s="1"/>
  <c r="I4958" i="2"/>
  <c r="J4958" i="2" s="1"/>
  <c r="I4959" i="2"/>
  <c r="J4959" i="2" s="1"/>
  <c r="I4960" i="2"/>
  <c r="J4960" i="2" s="1"/>
  <c r="I4961" i="2"/>
  <c r="J4961" i="2" s="1"/>
  <c r="I4962" i="2"/>
  <c r="J4962" i="2" s="1"/>
  <c r="I4963" i="2"/>
  <c r="J4963" i="2" s="1"/>
  <c r="I4964" i="2"/>
  <c r="J4964" i="2" s="1"/>
  <c r="I4965" i="2"/>
  <c r="J4965" i="2" s="1"/>
  <c r="I4966" i="2"/>
  <c r="J4966" i="2" s="1"/>
  <c r="I4967" i="2"/>
  <c r="J4967" i="2" s="1"/>
  <c r="I4968" i="2"/>
  <c r="J4968" i="2" s="1"/>
  <c r="I4969" i="2"/>
  <c r="J4969" i="2" s="1"/>
  <c r="I4970" i="2"/>
  <c r="J4970" i="2" s="1"/>
  <c r="I4971" i="2"/>
  <c r="J4971" i="2" s="1"/>
  <c r="I4972" i="2"/>
  <c r="J4972" i="2" s="1"/>
  <c r="I4973" i="2"/>
  <c r="J4973" i="2" s="1"/>
  <c r="I4974" i="2"/>
  <c r="J4974" i="2" s="1"/>
  <c r="I4975" i="2"/>
  <c r="J4975" i="2" s="1"/>
  <c r="I4976" i="2"/>
  <c r="J4976" i="2" s="1"/>
  <c r="I4977" i="2"/>
  <c r="J4977" i="2" s="1"/>
  <c r="I4978" i="2"/>
  <c r="J4978" i="2" s="1"/>
  <c r="I4979" i="2"/>
  <c r="J4979" i="2" s="1"/>
  <c r="I4980" i="2"/>
  <c r="J4980" i="2" s="1"/>
  <c r="I4981" i="2"/>
  <c r="J4981" i="2" s="1"/>
  <c r="I4982" i="2"/>
  <c r="J4982" i="2" s="1"/>
  <c r="I4983" i="2"/>
  <c r="J4983" i="2" s="1"/>
  <c r="I4984" i="2"/>
  <c r="J4984" i="2" s="1"/>
  <c r="I4985" i="2"/>
  <c r="J4985" i="2" s="1"/>
  <c r="I4986" i="2"/>
  <c r="J4986" i="2" s="1"/>
  <c r="I4987" i="2"/>
  <c r="J4987" i="2" s="1"/>
  <c r="I4988" i="2"/>
  <c r="J4988" i="2" s="1"/>
  <c r="I4989" i="2"/>
  <c r="J4989" i="2" s="1"/>
  <c r="I4990" i="2"/>
  <c r="J4990" i="2" s="1"/>
  <c r="I4991" i="2"/>
  <c r="J4991" i="2" s="1"/>
  <c r="I4992" i="2"/>
  <c r="J4992" i="2" s="1"/>
  <c r="I4993" i="2"/>
  <c r="J4993" i="2" s="1"/>
  <c r="I4994" i="2"/>
  <c r="J4994" i="2" s="1"/>
  <c r="I4995" i="2"/>
  <c r="J4995" i="2" s="1"/>
  <c r="I4996" i="2"/>
  <c r="J4996" i="2" s="1"/>
  <c r="I4997" i="2"/>
  <c r="J4997" i="2" s="1"/>
  <c r="I4998" i="2"/>
  <c r="J4998" i="2" s="1"/>
  <c r="I4999" i="2"/>
  <c r="J4999" i="2" s="1"/>
  <c r="I5000" i="2"/>
  <c r="J5000" i="2" s="1"/>
  <c r="I5001" i="2"/>
  <c r="J5001" i="2" s="1"/>
  <c r="I5002" i="2"/>
  <c r="J5002" i="2" s="1"/>
  <c r="I5003" i="2"/>
  <c r="J5003" i="2" s="1"/>
  <c r="I5004" i="2"/>
  <c r="J5004" i="2" s="1"/>
  <c r="I5005" i="2"/>
  <c r="J5005" i="2" s="1"/>
  <c r="I5006" i="2"/>
  <c r="J5006" i="2" s="1"/>
  <c r="I5007" i="2"/>
  <c r="J5007" i="2" s="1"/>
  <c r="I5008" i="2"/>
  <c r="J5008" i="2" s="1"/>
  <c r="I5009" i="2"/>
  <c r="J5009" i="2" s="1"/>
  <c r="I5010" i="2"/>
  <c r="J5010" i="2" s="1"/>
  <c r="I5011" i="2"/>
  <c r="J5011" i="2" s="1"/>
  <c r="I5012" i="2"/>
  <c r="J5012" i="2" s="1"/>
  <c r="I5013" i="2"/>
  <c r="J5013" i="2" s="1"/>
  <c r="I5014" i="2"/>
  <c r="J5014" i="2" s="1"/>
  <c r="I5015" i="2"/>
  <c r="J5015" i="2" s="1"/>
  <c r="I5016" i="2"/>
  <c r="J5016" i="2" s="1"/>
  <c r="I5017" i="2"/>
  <c r="J5017" i="2" s="1"/>
  <c r="I5018" i="2"/>
  <c r="J5018" i="2" s="1"/>
  <c r="I5019" i="2"/>
  <c r="J5019" i="2" s="1"/>
  <c r="I5020" i="2"/>
  <c r="J5020" i="2" s="1"/>
  <c r="I5021" i="2"/>
  <c r="J5021" i="2" s="1"/>
  <c r="I5022" i="2"/>
  <c r="J5022" i="2" s="1"/>
  <c r="I5023" i="2"/>
  <c r="J5023" i="2" s="1"/>
  <c r="I5024" i="2"/>
  <c r="J5024" i="2" s="1"/>
  <c r="I5025" i="2"/>
  <c r="J5025" i="2" s="1"/>
  <c r="I5026" i="2"/>
  <c r="J5026" i="2" s="1"/>
  <c r="I5027" i="2"/>
  <c r="J5027" i="2" s="1"/>
  <c r="I5028" i="2"/>
  <c r="J5028" i="2" s="1"/>
  <c r="I5029" i="2"/>
  <c r="J5029" i="2" s="1"/>
  <c r="I5030" i="2"/>
  <c r="J5030" i="2" s="1"/>
  <c r="I5031" i="2"/>
  <c r="J5031" i="2" s="1"/>
  <c r="I5032" i="2"/>
  <c r="J5032" i="2" s="1"/>
  <c r="I5033" i="2"/>
  <c r="J5033" i="2" s="1"/>
  <c r="I5034" i="2"/>
  <c r="J5034" i="2" s="1"/>
  <c r="I5035" i="2"/>
  <c r="J5035" i="2" s="1"/>
  <c r="I5036" i="2"/>
  <c r="J5036" i="2" s="1"/>
  <c r="I5037" i="2"/>
  <c r="J5037" i="2" s="1"/>
  <c r="I5038" i="2"/>
  <c r="J5038" i="2" s="1"/>
  <c r="I5039" i="2"/>
  <c r="J5039" i="2" s="1"/>
  <c r="I5040" i="2"/>
  <c r="J5040" i="2" s="1"/>
  <c r="I5041" i="2"/>
  <c r="J5041" i="2" s="1"/>
  <c r="I5042" i="2"/>
  <c r="J5042" i="2" s="1"/>
  <c r="I5043" i="2"/>
  <c r="J5043" i="2" s="1"/>
  <c r="I5044" i="2"/>
  <c r="J5044" i="2" s="1"/>
  <c r="I5045" i="2"/>
  <c r="J5045" i="2" s="1"/>
  <c r="I5046" i="2"/>
  <c r="J5046" i="2" s="1"/>
  <c r="I5047" i="2"/>
  <c r="J5047" i="2" s="1"/>
  <c r="I5048" i="2"/>
  <c r="J5048" i="2" s="1"/>
  <c r="I5049" i="2"/>
  <c r="J5049" i="2" s="1"/>
  <c r="I5050" i="2"/>
  <c r="J5050" i="2" s="1"/>
  <c r="I5051" i="2"/>
  <c r="J5051" i="2" s="1"/>
  <c r="I5052" i="2"/>
  <c r="J5052" i="2" s="1"/>
  <c r="I5053" i="2"/>
  <c r="J5053" i="2" s="1"/>
  <c r="I5054" i="2"/>
  <c r="J5054" i="2" s="1"/>
  <c r="I5055" i="2"/>
  <c r="J5055" i="2" s="1"/>
  <c r="I5056" i="2"/>
  <c r="J5056" i="2" s="1"/>
  <c r="I5057" i="2"/>
  <c r="J5057" i="2" s="1"/>
  <c r="I5058" i="2"/>
  <c r="J5058" i="2" s="1"/>
  <c r="I5059" i="2"/>
  <c r="J5059" i="2" s="1"/>
  <c r="I5060" i="2"/>
  <c r="J5060" i="2" s="1"/>
  <c r="I5061" i="2"/>
  <c r="J5061" i="2" s="1"/>
  <c r="I5062" i="2"/>
  <c r="J5062" i="2" s="1"/>
  <c r="I5063" i="2"/>
  <c r="J5063" i="2" s="1"/>
  <c r="I5064" i="2"/>
  <c r="J5064" i="2" s="1"/>
  <c r="I5065" i="2"/>
  <c r="J5065" i="2" s="1"/>
  <c r="I5066" i="2"/>
  <c r="J5066" i="2" s="1"/>
  <c r="I5067" i="2"/>
  <c r="J5067" i="2" s="1"/>
  <c r="I5068" i="2"/>
  <c r="J5068" i="2" s="1"/>
  <c r="I5069" i="2"/>
  <c r="J5069" i="2" s="1"/>
  <c r="I5070" i="2"/>
  <c r="J5070" i="2" s="1"/>
  <c r="I5071" i="2"/>
  <c r="J5071" i="2" s="1"/>
  <c r="I5072" i="2"/>
  <c r="J5072" i="2" s="1"/>
  <c r="I5073" i="2"/>
  <c r="J5073" i="2" s="1"/>
  <c r="I5074" i="2"/>
  <c r="J5074" i="2" s="1"/>
  <c r="I5075" i="2"/>
  <c r="J5075" i="2" s="1"/>
  <c r="I5076" i="2"/>
  <c r="J5076" i="2" s="1"/>
  <c r="I5077" i="2"/>
  <c r="J5077" i="2" s="1"/>
  <c r="I5078" i="2"/>
  <c r="J5078" i="2" s="1"/>
  <c r="I5079" i="2"/>
  <c r="J5079" i="2" s="1"/>
  <c r="I5080" i="2"/>
  <c r="J5080" i="2" s="1"/>
  <c r="I5081" i="2"/>
  <c r="J5081" i="2" s="1"/>
  <c r="I5082" i="2"/>
  <c r="J5082" i="2" s="1"/>
  <c r="I5083" i="2"/>
  <c r="J5083" i="2" s="1"/>
  <c r="I5084" i="2"/>
  <c r="J5084" i="2" s="1"/>
  <c r="I5085" i="2"/>
  <c r="J5085" i="2" s="1"/>
  <c r="I5086" i="2"/>
  <c r="J5086" i="2" s="1"/>
  <c r="I5087" i="2"/>
  <c r="J5087" i="2" s="1"/>
  <c r="I5088" i="2"/>
  <c r="J5088" i="2" s="1"/>
  <c r="I5089" i="2"/>
  <c r="J5089" i="2" s="1"/>
  <c r="I5090" i="2"/>
  <c r="J5090" i="2" s="1"/>
  <c r="I5091" i="2"/>
  <c r="J5091" i="2" s="1"/>
  <c r="I5092" i="2"/>
  <c r="J5092" i="2" s="1"/>
  <c r="I5093" i="2"/>
  <c r="J5093" i="2" s="1"/>
  <c r="I5094" i="2"/>
  <c r="J5094" i="2" s="1"/>
  <c r="I5095" i="2"/>
  <c r="J5095" i="2" s="1"/>
  <c r="I5096" i="2"/>
  <c r="J5096" i="2" s="1"/>
  <c r="I5097" i="2"/>
  <c r="J5097" i="2" s="1"/>
  <c r="I5098" i="2"/>
  <c r="J5098" i="2" s="1"/>
  <c r="I5099" i="2"/>
  <c r="J5099" i="2" s="1"/>
  <c r="I5100" i="2"/>
  <c r="J5100" i="2" s="1"/>
  <c r="I5101" i="2"/>
  <c r="J5101" i="2" s="1"/>
  <c r="I5102" i="2"/>
  <c r="J5102" i="2" s="1"/>
  <c r="I5103" i="2"/>
  <c r="J5103" i="2" s="1"/>
  <c r="I5104" i="2"/>
  <c r="J5104" i="2" s="1"/>
  <c r="I5105" i="2"/>
  <c r="J5105" i="2" s="1"/>
  <c r="I5106" i="2"/>
  <c r="J5106" i="2" s="1"/>
  <c r="I5107" i="2"/>
  <c r="J5107" i="2" s="1"/>
  <c r="I5108" i="2"/>
  <c r="J5108" i="2" s="1"/>
  <c r="I5109" i="2"/>
  <c r="J5109" i="2" s="1"/>
  <c r="I5110" i="2"/>
  <c r="J5110" i="2" s="1"/>
  <c r="I5111" i="2"/>
  <c r="J5111" i="2" s="1"/>
  <c r="I5112" i="2"/>
  <c r="J5112" i="2" s="1"/>
  <c r="I5113" i="2"/>
  <c r="J5113" i="2" s="1"/>
  <c r="I5114" i="2"/>
  <c r="J5114" i="2" s="1"/>
  <c r="I5115" i="2"/>
  <c r="J5115" i="2" s="1"/>
  <c r="I5116" i="2"/>
  <c r="J5116" i="2" s="1"/>
  <c r="I5117" i="2"/>
  <c r="J5117" i="2" s="1"/>
  <c r="I5118" i="2"/>
  <c r="J5118" i="2" s="1"/>
  <c r="I5119" i="2"/>
  <c r="J5119" i="2" s="1"/>
  <c r="I5120" i="2"/>
  <c r="J5120" i="2" s="1"/>
  <c r="I5121" i="2"/>
  <c r="J5121" i="2" s="1"/>
  <c r="I5122" i="2"/>
  <c r="J5122" i="2" s="1"/>
  <c r="I5123" i="2"/>
  <c r="J5123" i="2" s="1"/>
  <c r="I5124" i="2"/>
  <c r="J5124" i="2" s="1"/>
  <c r="I5125" i="2"/>
  <c r="J5125" i="2" s="1"/>
  <c r="I5126" i="2"/>
  <c r="J5126" i="2" s="1"/>
  <c r="I5127" i="2"/>
  <c r="J5127" i="2" s="1"/>
  <c r="I5128" i="2"/>
  <c r="J5128" i="2" s="1"/>
  <c r="I5129" i="2"/>
  <c r="J5129" i="2" s="1"/>
  <c r="I5130" i="2"/>
  <c r="J5130" i="2" s="1"/>
  <c r="I5131" i="2"/>
  <c r="J5131" i="2" s="1"/>
  <c r="I5132" i="2"/>
  <c r="J5132" i="2" s="1"/>
  <c r="I5133" i="2"/>
  <c r="J5133" i="2" s="1"/>
  <c r="I5134" i="2"/>
  <c r="J5134" i="2" s="1"/>
  <c r="I5135" i="2"/>
  <c r="J5135" i="2" s="1"/>
  <c r="I5136" i="2"/>
  <c r="J5136" i="2" s="1"/>
  <c r="I5137" i="2"/>
  <c r="J5137" i="2" s="1"/>
  <c r="I5138" i="2"/>
  <c r="J5138" i="2" s="1"/>
  <c r="I5139" i="2"/>
  <c r="J5139" i="2" s="1"/>
  <c r="I5140" i="2"/>
  <c r="J5140" i="2" s="1"/>
  <c r="I5141" i="2"/>
  <c r="J5141" i="2" s="1"/>
  <c r="I5142" i="2"/>
  <c r="J5142" i="2" s="1"/>
  <c r="I5143" i="2"/>
  <c r="J5143" i="2" s="1"/>
  <c r="I5144" i="2"/>
  <c r="J5144" i="2" s="1"/>
  <c r="I5145" i="2"/>
  <c r="J5145" i="2" s="1"/>
  <c r="I5146" i="2"/>
  <c r="J5146" i="2" s="1"/>
  <c r="I5147" i="2"/>
  <c r="J5147" i="2" s="1"/>
  <c r="I5148" i="2"/>
  <c r="J5148" i="2" s="1"/>
  <c r="I5149" i="2"/>
  <c r="J5149" i="2" s="1"/>
  <c r="I5150" i="2"/>
  <c r="J5150" i="2" s="1"/>
  <c r="I5151" i="2"/>
  <c r="J5151" i="2" s="1"/>
  <c r="I5152" i="2"/>
  <c r="J5152" i="2" s="1"/>
  <c r="I5153" i="2"/>
  <c r="J5153" i="2" s="1"/>
  <c r="I5154" i="2"/>
  <c r="J5154" i="2" s="1"/>
  <c r="I5155" i="2"/>
  <c r="J5155" i="2" s="1"/>
  <c r="I5156" i="2"/>
  <c r="J5156" i="2" s="1"/>
  <c r="I5157" i="2"/>
  <c r="J5157" i="2" s="1"/>
  <c r="I5158" i="2"/>
  <c r="J5158" i="2" s="1"/>
  <c r="I5159" i="2"/>
  <c r="J5159" i="2" s="1"/>
  <c r="I5160" i="2"/>
  <c r="J5160" i="2" s="1"/>
  <c r="I5161" i="2"/>
  <c r="J5161" i="2" s="1"/>
  <c r="I5162" i="2"/>
  <c r="J5162" i="2" s="1"/>
  <c r="I5163" i="2"/>
  <c r="J5163" i="2" s="1"/>
  <c r="I5164" i="2"/>
  <c r="J5164" i="2" s="1"/>
  <c r="I5165" i="2"/>
  <c r="J5165" i="2" s="1"/>
  <c r="I5166" i="2"/>
  <c r="J5166" i="2" s="1"/>
  <c r="I5167" i="2"/>
  <c r="J5167" i="2" s="1"/>
  <c r="I5168" i="2"/>
  <c r="J5168" i="2" s="1"/>
  <c r="I5169" i="2"/>
  <c r="J5169" i="2" s="1"/>
  <c r="I5170" i="2"/>
  <c r="J5170" i="2" s="1"/>
  <c r="I5171" i="2"/>
  <c r="J5171" i="2" s="1"/>
  <c r="I5172" i="2"/>
  <c r="J5172" i="2" s="1"/>
  <c r="I5173" i="2"/>
  <c r="J5173" i="2" s="1"/>
  <c r="I5174" i="2"/>
  <c r="J5174" i="2" s="1"/>
  <c r="I5175" i="2"/>
  <c r="J5175" i="2" s="1"/>
  <c r="I5176" i="2"/>
  <c r="J5176" i="2" s="1"/>
  <c r="I5177" i="2"/>
  <c r="J5177" i="2" s="1"/>
  <c r="I5178" i="2"/>
  <c r="J5178" i="2" s="1"/>
  <c r="I5179" i="2"/>
  <c r="J5179" i="2" s="1"/>
  <c r="I5180" i="2"/>
  <c r="J5180" i="2" s="1"/>
  <c r="I5181" i="2"/>
  <c r="J5181" i="2" s="1"/>
  <c r="I5182" i="2"/>
  <c r="J5182" i="2" s="1"/>
  <c r="I5183" i="2"/>
  <c r="J5183" i="2" s="1"/>
  <c r="I5184" i="2"/>
  <c r="J5184" i="2" s="1"/>
  <c r="I5185" i="2"/>
  <c r="J5185" i="2" s="1"/>
  <c r="I5186" i="2"/>
  <c r="J5186" i="2" s="1"/>
  <c r="I5187" i="2"/>
  <c r="J5187" i="2" s="1"/>
  <c r="I5188" i="2"/>
  <c r="J5188" i="2" s="1"/>
  <c r="I5189" i="2"/>
  <c r="J5189" i="2" s="1"/>
  <c r="I5190" i="2"/>
  <c r="J5190" i="2" s="1"/>
  <c r="I5191" i="2"/>
  <c r="J5191" i="2" s="1"/>
  <c r="I5192" i="2"/>
  <c r="J5192" i="2" s="1"/>
  <c r="I5193" i="2"/>
  <c r="J5193" i="2" s="1"/>
  <c r="I5194" i="2"/>
  <c r="J5194" i="2" s="1"/>
  <c r="I5195" i="2"/>
  <c r="J5195" i="2" s="1"/>
  <c r="I5196" i="2"/>
  <c r="J5196" i="2" s="1"/>
  <c r="I5197" i="2"/>
  <c r="J5197" i="2" s="1"/>
  <c r="I5198" i="2"/>
  <c r="J5198" i="2" s="1"/>
  <c r="I5199" i="2"/>
  <c r="J5199" i="2" s="1"/>
  <c r="I5200" i="2"/>
  <c r="J5200" i="2" s="1"/>
  <c r="I5201" i="2"/>
  <c r="J5201" i="2" s="1"/>
  <c r="I5202" i="2"/>
  <c r="J5202" i="2" s="1"/>
  <c r="I5203" i="2"/>
  <c r="J5203" i="2" s="1"/>
  <c r="I5204" i="2"/>
  <c r="J5204" i="2" s="1"/>
  <c r="I5205" i="2"/>
  <c r="J5205" i="2" s="1"/>
  <c r="I5206" i="2"/>
  <c r="J5206" i="2" s="1"/>
  <c r="I5207" i="2"/>
  <c r="J5207" i="2" s="1"/>
  <c r="I5208" i="2"/>
  <c r="J5208" i="2" s="1"/>
  <c r="I5209" i="2"/>
  <c r="J5209" i="2" s="1"/>
  <c r="I5210" i="2"/>
  <c r="J5210" i="2" s="1"/>
  <c r="I5211" i="2"/>
  <c r="J5211" i="2" s="1"/>
  <c r="I5212" i="2"/>
  <c r="J5212" i="2" s="1"/>
  <c r="I5213" i="2"/>
  <c r="J5213" i="2" s="1"/>
  <c r="I5214" i="2"/>
  <c r="J5214" i="2" s="1"/>
  <c r="I5215" i="2"/>
  <c r="J5215" i="2" s="1"/>
  <c r="I5216" i="2"/>
  <c r="J5216" i="2" s="1"/>
  <c r="I5217" i="2"/>
  <c r="J5217" i="2" s="1"/>
  <c r="I5218" i="2"/>
  <c r="J5218" i="2" s="1"/>
  <c r="I5219" i="2"/>
  <c r="J5219" i="2" s="1"/>
  <c r="I5220" i="2"/>
  <c r="J5220" i="2" s="1"/>
  <c r="I5221" i="2"/>
  <c r="J5221" i="2" s="1"/>
  <c r="I5222" i="2"/>
  <c r="J5222" i="2" s="1"/>
  <c r="I5223" i="2"/>
  <c r="J5223" i="2" s="1"/>
  <c r="I5224" i="2"/>
  <c r="J5224" i="2" s="1"/>
  <c r="I5225" i="2"/>
  <c r="J5225" i="2" s="1"/>
  <c r="I5226" i="2"/>
  <c r="J5226" i="2" s="1"/>
  <c r="I5227" i="2"/>
  <c r="J5227" i="2" s="1"/>
  <c r="I5228" i="2"/>
  <c r="J5228" i="2" s="1"/>
  <c r="I5229" i="2"/>
  <c r="J5229" i="2" s="1"/>
  <c r="I5230" i="2"/>
  <c r="J5230" i="2" s="1"/>
  <c r="I5231" i="2"/>
  <c r="J5231" i="2" s="1"/>
  <c r="I5232" i="2"/>
  <c r="J5232" i="2" s="1"/>
  <c r="I5233" i="2"/>
  <c r="J5233" i="2" s="1"/>
  <c r="I5234" i="2"/>
  <c r="J5234" i="2" s="1"/>
  <c r="I5235" i="2"/>
  <c r="J5235" i="2" s="1"/>
  <c r="I5236" i="2"/>
  <c r="J5236" i="2" s="1"/>
  <c r="I5237" i="2"/>
  <c r="J5237" i="2" s="1"/>
  <c r="I5238" i="2"/>
  <c r="J5238" i="2" s="1"/>
  <c r="I5239" i="2"/>
  <c r="J5239" i="2" s="1"/>
  <c r="I5240" i="2"/>
  <c r="J5240" i="2" s="1"/>
  <c r="I5241" i="2"/>
  <c r="J5241" i="2" s="1"/>
  <c r="I5242" i="2"/>
  <c r="J5242" i="2" s="1"/>
  <c r="I5243" i="2"/>
  <c r="J5243" i="2" s="1"/>
  <c r="I5244" i="2"/>
  <c r="J5244" i="2" s="1"/>
  <c r="I5245" i="2"/>
  <c r="J5245" i="2" s="1"/>
  <c r="I5246" i="2"/>
  <c r="J5246" i="2" s="1"/>
  <c r="I5247" i="2"/>
  <c r="J5247" i="2" s="1"/>
  <c r="I5248" i="2"/>
  <c r="J5248" i="2" s="1"/>
  <c r="I5249" i="2"/>
  <c r="J5249" i="2" s="1"/>
  <c r="I5250" i="2"/>
  <c r="J5250" i="2" s="1"/>
  <c r="I5251" i="2"/>
  <c r="J5251" i="2" s="1"/>
  <c r="I5252" i="2"/>
  <c r="J5252" i="2" s="1"/>
  <c r="I5253" i="2"/>
  <c r="J5253" i="2" s="1"/>
  <c r="I5254" i="2"/>
  <c r="J5254" i="2" s="1"/>
  <c r="I5255" i="2"/>
  <c r="J5255" i="2" s="1"/>
  <c r="I5256" i="2"/>
  <c r="J5256" i="2" s="1"/>
  <c r="I5257" i="2"/>
  <c r="J5257" i="2" s="1"/>
  <c r="I5258" i="2"/>
  <c r="J5258" i="2" s="1"/>
  <c r="I5259" i="2"/>
  <c r="J5259" i="2" s="1"/>
  <c r="I5260" i="2"/>
  <c r="J5260" i="2" s="1"/>
  <c r="I5261" i="2"/>
  <c r="J5261" i="2" s="1"/>
  <c r="I5262" i="2"/>
  <c r="J5262" i="2" s="1"/>
  <c r="I5263" i="2"/>
  <c r="J5263" i="2" s="1"/>
  <c r="I5264" i="2"/>
  <c r="J5264" i="2" s="1"/>
  <c r="I5265" i="2"/>
  <c r="J5265" i="2" s="1"/>
  <c r="I5266" i="2"/>
  <c r="J5266" i="2" s="1"/>
  <c r="I5267" i="2"/>
  <c r="J5267" i="2" s="1"/>
  <c r="I5268" i="2"/>
  <c r="J5268" i="2" s="1"/>
  <c r="I5269" i="2"/>
  <c r="J5269" i="2" s="1"/>
  <c r="I5270" i="2"/>
  <c r="J5270" i="2" s="1"/>
  <c r="I5271" i="2"/>
  <c r="J5271" i="2" s="1"/>
  <c r="I5272" i="2"/>
  <c r="J5272" i="2" s="1"/>
  <c r="I5273" i="2"/>
  <c r="J5273" i="2" s="1"/>
  <c r="I5274" i="2"/>
  <c r="J5274" i="2" s="1"/>
  <c r="I5275" i="2"/>
  <c r="J5275" i="2" s="1"/>
  <c r="I5276" i="2"/>
  <c r="J5276" i="2" s="1"/>
  <c r="I5277" i="2"/>
  <c r="J5277" i="2" s="1"/>
  <c r="I5278" i="2"/>
  <c r="J5278" i="2" s="1"/>
  <c r="I5279" i="2"/>
  <c r="J5279" i="2" s="1"/>
  <c r="I5280" i="2"/>
  <c r="J5280" i="2" s="1"/>
  <c r="I5281" i="2"/>
  <c r="J5281" i="2" s="1"/>
  <c r="I5282" i="2"/>
  <c r="J5282" i="2" s="1"/>
  <c r="I5283" i="2"/>
  <c r="J5283" i="2" s="1"/>
  <c r="I5284" i="2"/>
  <c r="J5284" i="2" s="1"/>
  <c r="I5285" i="2"/>
  <c r="J5285" i="2" s="1"/>
  <c r="I5286" i="2"/>
  <c r="J5286" i="2" s="1"/>
  <c r="I5287" i="2"/>
  <c r="J5287" i="2" s="1"/>
  <c r="I5288" i="2"/>
  <c r="J5288" i="2" s="1"/>
  <c r="I5289" i="2"/>
  <c r="J5289" i="2" s="1"/>
  <c r="I5290" i="2"/>
  <c r="J5290" i="2" s="1"/>
  <c r="I5291" i="2"/>
  <c r="J5291" i="2" s="1"/>
  <c r="I5292" i="2"/>
  <c r="J5292" i="2" s="1"/>
  <c r="I5293" i="2"/>
  <c r="J5293" i="2" s="1"/>
  <c r="I5294" i="2"/>
  <c r="J5294" i="2" s="1"/>
  <c r="I5295" i="2"/>
  <c r="J5295" i="2" s="1"/>
  <c r="I5296" i="2"/>
  <c r="J5296" i="2" s="1"/>
  <c r="I5297" i="2"/>
  <c r="J5297" i="2" s="1"/>
  <c r="I5298" i="2"/>
  <c r="J5298" i="2" s="1"/>
  <c r="I5299" i="2"/>
  <c r="J5299" i="2" s="1"/>
  <c r="I5300" i="2"/>
  <c r="J5300" i="2" s="1"/>
  <c r="I5301" i="2"/>
  <c r="J5301" i="2" s="1"/>
  <c r="I5302" i="2"/>
  <c r="J5302" i="2" s="1"/>
  <c r="I5303" i="2"/>
  <c r="J5303" i="2" s="1"/>
  <c r="I5304" i="2"/>
  <c r="J5304" i="2" s="1"/>
  <c r="I5305" i="2"/>
  <c r="J5305" i="2" s="1"/>
  <c r="I5306" i="2"/>
  <c r="J5306" i="2" s="1"/>
  <c r="I5307" i="2"/>
  <c r="J5307" i="2" s="1"/>
  <c r="I5308" i="2"/>
  <c r="J5308" i="2" s="1"/>
  <c r="I5309" i="2"/>
  <c r="J5309" i="2" s="1"/>
  <c r="I5310" i="2"/>
  <c r="J5310" i="2" s="1"/>
  <c r="I5311" i="2"/>
  <c r="J5311" i="2" s="1"/>
  <c r="I5312" i="2"/>
  <c r="J5312" i="2" s="1"/>
  <c r="I5313" i="2"/>
  <c r="J5313" i="2" s="1"/>
  <c r="I5314" i="2"/>
  <c r="J5314" i="2" s="1"/>
  <c r="I5315" i="2"/>
  <c r="J5315" i="2" s="1"/>
  <c r="I5316" i="2"/>
  <c r="J5316" i="2" s="1"/>
  <c r="I5317" i="2"/>
  <c r="J5317" i="2" s="1"/>
  <c r="I5318" i="2"/>
  <c r="J5318" i="2" s="1"/>
  <c r="I5319" i="2"/>
  <c r="J5319" i="2" s="1"/>
  <c r="I5320" i="2"/>
  <c r="J5320" i="2" s="1"/>
  <c r="I5321" i="2"/>
  <c r="J5321" i="2" s="1"/>
  <c r="I5322" i="2"/>
  <c r="J5322" i="2" s="1"/>
  <c r="I5323" i="2"/>
  <c r="J5323" i="2" s="1"/>
  <c r="I5324" i="2"/>
  <c r="J5324" i="2" s="1"/>
  <c r="I5325" i="2"/>
  <c r="J5325" i="2" s="1"/>
  <c r="I5326" i="2"/>
  <c r="J5326" i="2" s="1"/>
  <c r="I5327" i="2"/>
  <c r="J5327" i="2" s="1"/>
  <c r="I5328" i="2"/>
  <c r="J5328" i="2" s="1"/>
  <c r="I5329" i="2"/>
  <c r="J5329" i="2" s="1"/>
  <c r="I5330" i="2"/>
  <c r="J5330" i="2" s="1"/>
  <c r="I5331" i="2"/>
  <c r="J5331" i="2" s="1"/>
  <c r="I5332" i="2"/>
  <c r="J5332" i="2" s="1"/>
  <c r="I5333" i="2"/>
  <c r="J5333" i="2" s="1"/>
  <c r="I5334" i="2"/>
  <c r="J5334" i="2" s="1"/>
  <c r="I5335" i="2"/>
  <c r="J5335" i="2" s="1"/>
  <c r="I5336" i="2"/>
  <c r="J5336" i="2" s="1"/>
  <c r="I5337" i="2"/>
  <c r="J5337" i="2" s="1"/>
  <c r="I5338" i="2"/>
  <c r="J5338" i="2" s="1"/>
  <c r="I5339" i="2"/>
  <c r="J5339" i="2" s="1"/>
  <c r="I5340" i="2"/>
  <c r="J5340" i="2" s="1"/>
  <c r="I5341" i="2"/>
  <c r="J5341" i="2" s="1"/>
  <c r="I5342" i="2"/>
  <c r="J5342" i="2" s="1"/>
  <c r="I5343" i="2"/>
  <c r="J5343" i="2" s="1"/>
  <c r="I5344" i="2"/>
  <c r="J5344" i="2" s="1"/>
  <c r="I5345" i="2"/>
  <c r="J5345" i="2" s="1"/>
  <c r="I5346" i="2"/>
  <c r="J5346" i="2" s="1"/>
  <c r="I5347" i="2"/>
  <c r="J5347" i="2" s="1"/>
  <c r="I5348" i="2"/>
  <c r="J5348" i="2" s="1"/>
  <c r="I5349" i="2"/>
  <c r="J5349" i="2" s="1"/>
  <c r="I5350" i="2"/>
  <c r="J5350" i="2" s="1"/>
  <c r="I5351" i="2"/>
  <c r="J5351" i="2" s="1"/>
  <c r="I5352" i="2"/>
  <c r="J5352" i="2" s="1"/>
  <c r="I5353" i="2"/>
  <c r="J5353" i="2" s="1"/>
  <c r="I5354" i="2"/>
  <c r="J5354" i="2" s="1"/>
  <c r="I5355" i="2"/>
  <c r="J5355" i="2" s="1"/>
  <c r="I5356" i="2"/>
  <c r="J5356" i="2" s="1"/>
  <c r="I5357" i="2"/>
  <c r="J5357" i="2" s="1"/>
  <c r="I5358" i="2"/>
  <c r="J5358" i="2" s="1"/>
  <c r="I5359" i="2"/>
  <c r="J5359" i="2" s="1"/>
  <c r="I5360" i="2"/>
  <c r="J5360" i="2" s="1"/>
  <c r="I5361" i="2"/>
  <c r="J5361" i="2" s="1"/>
  <c r="I5362" i="2"/>
  <c r="J5362" i="2" s="1"/>
  <c r="I5363" i="2"/>
  <c r="J5363" i="2" s="1"/>
  <c r="I5364" i="2"/>
  <c r="J5364" i="2" s="1"/>
  <c r="I5365" i="2"/>
  <c r="J5365" i="2" s="1"/>
  <c r="I5366" i="2"/>
  <c r="J5366" i="2" s="1"/>
  <c r="I5367" i="2"/>
  <c r="J5367" i="2" s="1"/>
  <c r="I5368" i="2"/>
  <c r="J5368" i="2" s="1"/>
  <c r="I5369" i="2"/>
  <c r="J5369" i="2" s="1"/>
  <c r="I5370" i="2"/>
  <c r="J5370" i="2" s="1"/>
  <c r="I5371" i="2"/>
  <c r="J5371" i="2" s="1"/>
  <c r="I5372" i="2"/>
  <c r="J5372" i="2" s="1"/>
  <c r="I5373" i="2"/>
  <c r="J5373" i="2" s="1"/>
  <c r="I5374" i="2"/>
  <c r="J5374" i="2" s="1"/>
  <c r="I5375" i="2"/>
  <c r="J5375" i="2" s="1"/>
  <c r="I5376" i="2"/>
  <c r="J5376" i="2" s="1"/>
  <c r="I5377" i="2"/>
  <c r="J5377" i="2" s="1"/>
  <c r="I5378" i="2"/>
  <c r="J5378" i="2" s="1"/>
  <c r="I5379" i="2"/>
  <c r="J5379" i="2" s="1"/>
  <c r="I5380" i="2"/>
  <c r="J5380" i="2" s="1"/>
  <c r="I5381" i="2"/>
  <c r="J5381" i="2" s="1"/>
  <c r="I5382" i="2"/>
  <c r="J5382" i="2" s="1"/>
  <c r="I5383" i="2"/>
  <c r="J5383" i="2" s="1"/>
  <c r="I5384" i="2"/>
  <c r="J5384" i="2" s="1"/>
  <c r="I5385" i="2"/>
  <c r="J5385" i="2" s="1"/>
  <c r="I5386" i="2"/>
  <c r="J5386" i="2" s="1"/>
  <c r="I5387" i="2"/>
  <c r="J5387" i="2" s="1"/>
  <c r="I5388" i="2"/>
  <c r="J5388" i="2" s="1"/>
  <c r="I5389" i="2"/>
  <c r="J5389" i="2" s="1"/>
  <c r="I5390" i="2"/>
  <c r="J5390" i="2" s="1"/>
  <c r="I5391" i="2"/>
  <c r="J5391" i="2" s="1"/>
  <c r="I5392" i="2"/>
  <c r="J5392" i="2" s="1"/>
  <c r="I5393" i="2"/>
  <c r="J5393" i="2" s="1"/>
  <c r="I5394" i="2"/>
  <c r="J5394" i="2" s="1"/>
  <c r="I5395" i="2"/>
  <c r="J5395" i="2" s="1"/>
  <c r="I5396" i="2"/>
  <c r="J5396" i="2" s="1"/>
  <c r="I5397" i="2"/>
  <c r="J5397" i="2" s="1"/>
  <c r="I5398" i="2"/>
  <c r="J5398" i="2" s="1"/>
  <c r="I5399" i="2"/>
  <c r="J5399" i="2" s="1"/>
  <c r="I5400" i="2"/>
  <c r="J5400" i="2" s="1"/>
  <c r="I5401" i="2"/>
  <c r="J5401" i="2" s="1"/>
  <c r="I5402" i="2"/>
  <c r="J5402" i="2" s="1"/>
  <c r="I5403" i="2"/>
  <c r="J5403" i="2" s="1"/>
  <c r="I5404" i="2"/>
  <c r="J5404" i="2" s="1"/>
  <c r="I5405" i="2"/>
  <c r="J5405" i="2" s="1"/>
  <c r="I5406" i="2"/>
  <c r="J5406" i="2" s="1"/>
  <c r="I5407" i="2"/>
  <c r="J5407" i="2" s="1"/>
  <c r="I5408" i="2"/>
  <c r="J5408" i="2" s="1"/>
  <c r="I5409" i="2"/>
  <c r="J5409" i="2" s="1"/>
  <c r="I5410" i="2"/>
  <c r="J5410" i="2" s="1"/>
  <c r="I5411" i="2"/>
  <c r="J5411" i="2" s="1"/>
  <c r="I5412" i="2"/>
  <c r="J5412" i="2" s="1"/>
  <c r="I5413" i="2"/>
  <c r="J5413" i="2" s="1"/>
  <c r="I5414" i="2"/>
  <c r="J5414" i="2" s="1"/>
  <c r="I5415" i="2"/>
  <c r="J5415" i="2" s="1"/>
  <c r="I5416" i="2"/>
  <c r="J5416" i="2" s="1"/>
  <c r="I5417" i="2"/>
  <c r="J5417" i="2" s="1"/>
  <c r="I5418" i="2"/>
  <c r="J5418" i="2" s="1"/>
  <c r="I5419" i="2"/>
  <c r="J5419" i="2" s="1"/>
  <c r="I5420" i="2"/>
  <c r="J5420" i="2" s="1"/>
  <c r="I5421" i="2"/>
  <c r="J5421" i="2" s="1"/>
  <c r="I5422" i="2"/>
  <c r="J5422" i="2" s="1"/>
  <c r="I5423" i="2"/>
  <c r="J5423" i="2" s="1"/>
  <c r="I5424" i="2"/>
  <c r="J5424" i="2" s="1"/>
  <c r="I5425" i="2"/>
  <c r="J5425" i="2" s="1"/>
  <c r="I5426" i="2"/>
  <c r="J5426" i="2" s="1"/>
  <c r="I5427" i="2"/>
  <c r="J5427" i="2" s="1"/>
  <c r="I5428" i="2"/>
  <c r="J5428" i="2" s="1"/>
  <c r="I5429" i="2"/>
  <c r="J5429" i="2" s="1"/>
  <c r="I5430" i="2"/>
  <c r="J5430" i="2" s="1"/>
  <c r="I5431" i="2"/>
  <c r="J5431" i="2" s="1"/>
  <c r="I5432" i="2"/>
  <c r="J5432" i="2" s="1"/>
  <c r="I5433" i="2"/>
  <c r="J5433" i="2" s="1"/>
  <c r="I5434" i="2"/>
  <c r="J5434" i="2" s="1"/>
  <c r="I5435" i="2"/>
  <c r="J5435" i="2" s="1"/>
  <c r="I5436" i="2"/>
  <c r="J5436" i="2" s="1"/>
  <c r="I5437" i="2"/>
  <c r="J5437" i="2" s="1"/>
  <c r="I5438" i="2"/>
  <c r="J5438" i="2" s="1"/>
  <c r="I5439" i="2"/>
  <c r="J5439" i="2" s="1"/>
  <c r="I5440" i="2"/>
  <c r="J5440" i="2" s="1"/>
  <c r="I5441" i="2"/>
  <c r="J5441" i="2" s="1"/>
  <c r="I5442" i="2"/>
  <c r="J5442" i="2" s="1"/>
  <c r="I5443" i="2"/>
  <c r="J5443" i="2" s="1"/>
  <c r="I5444" i="2"/>
  <c r="J5444" i="2" s="1"/>
  <c r="I5445" i="2"/>
  <c r="J5445" i="2" s="1"/>
  <c r="I5446" i="2"/>
  <c r="J5446" i="2" s="1"/>
  <c r="I5447" i="2"/>
  <c r="J5447" i="2" s="1"/>
  <c r="I5448" i="2"/>
  <c r="J5448" i="2" s="1"/>
  <c r="I5449" i="2"/>
  <c r="J5449" i="2" s="1"/>
  <c r="I5450" i="2"/>
  <c r="J5450" i="2" s="1"/>
  <c r="I5451" i="2"/>
  <c r="J5451" i="2" s="1"/>
  <c r="I5452" i="2"/>
  <c r="J5452" i="2" s="1"/>
  <c r="I5453" i="2"/>
  <c r="J5453" i="2" s="1"/>
  <c r="I5454" i="2"/>
  <c r="J5454" i="2" s="1"/>
  <c r="I5455" i="2"/>
  <c r="J5455" i="2" s="1"/>
  <c r="I5456" i="2"/>
  <c r="J5456" i="2" s="1"/>
  <c r="I5457" i="2"/>
  <c r="J5457" i="2" s="1"/>
  <c r="I5458" i="2"/>
  <c r="J5458" i="2" s="1"/>
  <c r="I5459" i="2"/>
  <c r="J5459" i="2" s="1"/>
  <c r="I5460" i="2"/>
  <c r="J5460" i="2" s="1"/>
  <c r="I5461" i="2"/>
  <c r="J5461" i="2" s="1"/>
  <c r="I5462" i="2"/>
  <c r="J5462" i="2" s="1"/>
  <c r="I5463" i="2"/>
  <c r="J5463" i="2" s="1"/>
  <c r="I5464" i="2"/>
  <c r="J5464" i="2" s="1"/>
  <c r="I5465" i="2"/>
  <c r="J5465" i="2" s="1"/>
  <c r="I5466" i="2"/>
  <c r="J5466" i="2" s="1"/>
  <c r="I5467" i="2"/>
  <c r="J5467" i="2" s="1"/>
  <c r="I5468" i="2"/>
  <c r="J5468" i="2" s="1"/>
  <c r="I5469" i="2"/>
  <c r="J5469" i="2" s="1"/>
  <c r="I5470" i="2"/>
  <c r="J5470" i="2" s="1"/>
  <c r="I5471" i="2"/>
  <c r="J5471" i="2" s="1"/>
  <c r="I5472" i="2"/>
  <c r="J5472" i="2" s="1"/>
  <c r="I5473" i="2"/>
  <c r="J5473" i="2" s="1"/>
  <c r="I5474" i="2"/>
  <c r="J5474" i="2" s="1"/>
  <c r="I5475" i="2"/>
  <c r="J5475" i="2" s="1"/>
  <c r="I5476" i="2"/>
  <c r="J5476" i="2" s="1"/>
  <c r="I5477" i="2"/>
  <c r="J5477" i="2" s="1"/>
  <c r="I5478" i="2"/>
  <c r="J5478" i="2" s="1"/>
  <c r="I5479" i="2"/>
  <c r="J5479" i="2" s="1"/>
  <c r="I5480" i="2"/>
  <c r="J5480" i="2" s="1"/>
  <c r="I5481" i="2"/>
  <c r="J5481" i="2" s="1"/>
  <c r="I5482" i="2"/>
  <c r="J5482" i="2" s="1"/>
  <c r="I5483" i="2"/>
  <c r="J5483" i="2" s="1"/>
  <c r="I5484" i="2"/>
  <c r="J5484" i="2" s="1"/>
  <c r="I5485" i="2"/>
  <c r="J5485" i="2" s="1"/>
  <c r="I5486" i="2"/>
  <c r="J5486" i="2" s="1"/>
  <c r="I5487" i="2"/>
  <c r="J5487" i="2" s="1"/>
  <c r="I5488" i="2"/>
  <c r="J5488" i="2" s="1"/>
  <c r="I5489" i="2"/>
  <c r="J5489" i="2" s="1"/>
  <c r="I5490" i="2"/>
  <c r="J5490" i="2" s="1"/>
  <c r="I5491" i="2"/>
  <c r="J5491" i="2" s="1"/>
  <c r="I5492" i="2"/>
  <c r="J5492" i="2" s="1"/>
  <c r="I5493" i="2"/>
  <c r="J5493" i="2" s="1"/>
  <c r="I5494" i="2"/>
  <c r="J5494" i="2" s="1"/>
  <c r="I5495" i="2"/>
  <c r="J5495" i="2" s="1"/>
  <c r="I5496" i="2"/>
  <c r="J5496" i="2" s="1"/>
  <c r="I5497" i="2"/>
  <c r="J5497" i="2" s="1"/>
  <c r="I5498" i="2"/>
  <c r="J5498" i="2" s="1"/>
  <c r="I5499" i="2"/>
  <c r="J5499" i="2" s="1"/>
  <c r="I5500" i="2"/>
  <c r="J5500" i="2" s="1"/>
  <c r="I5501" i="2"/>
  <c r="J5501" i="2" s="1"/>
  <c r="I5502" i="2"/>
  <c r="J5502" i="2" s="1"/>
  <c r="I5503" i="2"/>
  <c r="J5503" i="2" s="1"/>
  <c r="I5504" i="2"/>
  <c r="J5504" i="2" s="1"/>
  <c r="I5505" i="2"/>
  <c r="J5505" i="2" s="1"/>
  <c r="I5506" i="2"/>
  <c r="J5506" i="2" s="1"/>
  <c r="I5507" i="2"/>
  <c r="J5507" i="2" s="1"/>
  <c r="I5508" i="2"/>
  <c r="J5508" i="2" s="1"/>
  <c r="I5509" i="2"/>
  <c r="J5509" i="2" s="1"/>
  <c r="I5510" i="2"/>
  <c r="J5510" i="2" s="1"/>
  <c r="I5511" i="2"/>
  <c r="J5511" i="2" s="1"/>
  <c r="I5512" i="2"/>
  <c r="J5512" i="2" s="1"/>
  <c r="I5513" i="2"/>
  <c r="J5513" i="2" s="1"/>
  <c r="I5514" i="2"/>
  <c r="J5514" i="2" s="1"/>
  <c r="I5515" i="2"/>
  <c r="J5515" i="2" s="1"/>
  <c r="I5516" i="2"/>
  <c r="J5516" i="2" s="1"/>
  <c r="I5517" i="2"/>
  <c r="J5517" i="2" s="1"/>
  <c r="I5518" i="2"/>
  <c r="J5518" i="2" s="1"/>
  <c r="I5519" i="2"/>
  <c r="J5519" i="2" s="1"/>
  <c r="I5520" i="2"/>
  <c r="J5520" i="2" s="1"/>
  <c r="I5521" i="2"/>
  <c r="J5521" i="2" s="1"/>
  <c r="I5522" i="2"/>
  <c r="J5522" i="2" s="1"/>
  <c r="I5523" i="2"/>
  <c r="J5523" i="2" s="1"/>
  <c r="I5524" i="2"/>
  <c r="J5524" i="2" s="1"/>
  <c r="I5525" i="2"/>
  <c r="J5525" i="2" s="1"/>
  <c r="I5526" i="2"/>
  <c r="J5526" i="2" s="1"/>
  <c r="I5527" i="2"/>
  <c r="J5527" i="2" s="1"/>
  <c r="I5528" i="2"/>
  <c r="J5528" i="2" s="1"/>
  <c r="I5529" i="2"/>
  <c r="J5529" i="2" s="1"/>
  <c r="I5530" i="2"/>
  <c r="J5530" i="2" s="1"/>
  <c r="I5531" i="2"/>
  <c r="J5531" i="2" s="1"/>
  <c r="I5532" i="2"/>
  <c r="J5532" i="2" s="1"/>
  <c r="I5533" i="2"/>
  <c r="J5533" i="2" s="1"/>
  <c r="I5534" i="2"/>
  <c r="J5534" i="2" s="1"/>
  <c r="I5535" i="2"/>
  <c r="J5535" i="2" s="1"/>
  <c r="I5536" i="2"/>
  <c r="J5536" i="2" s="1"/>
  <c r="I5537" i="2"/>
  <c r="J5537" i="2" s="1"/>
  <c r="I5538" i="2"/>
  <c r="J5538" i="2" s="1"/>
  <c r="I5539" i="2"/>
  <c r="J5539" i="2" s="1"/>
  <c r="I5540" i="2"/>
  <c r="J5540" i="2" s="1"/>
  <c r="I5541" i="2"/>
  <c r="J5541" i="2" s="1"/>
  <c r="I5542" i="2"/>
  <c r="J5542" i="2" s="1"/>
  <c r="I5543" i="2"/>
  <c r="J5543" i="2" s="1"/>
  <c r="I5544" i="2"/>
  <c r="J5544" i="2" s="1"/>
  <c r="I5545" i="2"/>
  <c r="J5545" i="2" s="1"/>
  <c r="I5546" i="2"/>
  <c r="J5546" i="2" s="1"/>
  <c r="I5547" i="2"/>
  <c r="J5547" i="2" s="1"/>
  <c r="I5548" i="2"/>
  <c r="J5548" i="2" s="1"/>
  <c r="I5549" i="2"/>
  <c r="J5549" i="2" s="1"/>
  <c r="I5550" i="2"/>
  <c r="J5550" i="2" s="1"/>
  <c r="I5551" i="2"/>
  <c r="J5551" i="2" s="1"/>
  <c r="I5552" i="2"/>
  <c r="J5552" i="2" s="1"/>
  <c r="I5553" i="2"/>
  <c r="J5553" i="2" s="1"/>
  <c r="I5554" i="2"/>
  <c r="J5554" i="2" s="1"/>
  <c r="I5555" i="2"/>
  <c r="J5555" i="2" s="1"/>
  <c r="I5556" i="2"/>
  <c r="J5556" i="2" s="1"/>
  <c r="I5557" i="2"/>
  <c r="J5557" i="2" s="1"/>
  <c r="I5558" i="2"/>
  <c r="J5558" i="2" s="1"/>
  <c r="I5559" i="2"/>
  <c r="J5559" i="2" s="1"/>
  <c r="I5560" i="2"/>
  <c r="J5560" i="2" s="1"/>
  <c r="I5561" i="2"/>
  <c r="J5561" i="2" s="1"/>
  <c r="I5562" i="2"/>
  <c r="J5562" i="2" s="1"/>
  <c r="I5563" i="2"/>
  <c r="J5563" i="2" s="1"/>
  <c r="I5564" i="2"/>
  <c r="J5564" i="2" s="1"/>
  <c r="I5565" i="2"/>
  <c r="J5565" i="2" s="1"/>
  <c r="I5566" i="2"/>
  <c r="J5566" i="2" s="1"/>
  <c r="I5567" i="2"/>
  <c r="J5567" i="2" s="1"/>
  <c r="I5568" i="2"/>
  <c r="J5568" i="2" s="1"/>
  <c r="I5569" i="2"/>
  <c r="J5569" i="2" s="1"/>
  <c r="I5570" i="2"/>
  <c r="J5570" i="2" s="1"/>
  <c r="I5571" i="2"/>
  <c r="J5571" i="2" s="1"/>
  <c r="I5572" i="2"/>
  <c r="J5572" i="2" s="1"/>
  <c r="I5573" i="2"/>
  <c r="J5573" i="2" s="1"/>
  <c r="I5574" i="2"/>
  <c r="J5574" i="2" s="1"/>
  <c r="I5575" i="2"/>
  <c r="J5575" i="2" s="1"/>
  <c r="I5576" i="2"/>
  <c r="J5576" i="2" s="1"/>
  <c r="I5577" i="2"/>
  <c r="J5577" i="2" s="1"/>
  <c r="I5578" i="2"/>
  <c r="J5578" i="2" s="1"/>
  <c r="I5579" i="2"/>
  <c r="J5579" i="2" s="1"/>
  <c r="I5580" i="2"/>
  <c r="J5580" i="2" s="1"/>
  <c r="I5581" i="2"/>
  <c r="J5581" i="2" s="1"/>
  <c r="I5582" i="2"/>
  <c r="J5582" i="2" s="1"/>
  <c r="I5583" i="2"/>
  <c r="J5583" i="2" s="1"/>
  <c r="I5584" i="2"/>
  <c r="J5584" i="2" s="1"/>
  <c r="I5585" i="2"/>
  <c r="J5585" i="2" s="1"/>
  <c r="I5586" i="2"/>
  <c r="J5586" i="2" s="1"/>
  <c r="I5587" i="2"/>
  <c r="J5587" i="2" s="1"/>
  <c r="I5588" i="2"/>
  <c r="J5588" i="2" s="1"/>
  <c r="I5589" i="2"/>
  <c r="J5589" i="2" s="1"/>
  <c r="I5590" i="2"/>
  <c r="J5590" i="2" s="1"/>
  <c r="I5591" i="2"/>
  <c r="J5591" i="2" s="1"/>
  <c r="I5592" i="2"/>
  <c r="J5592" i="2" s="1"/>
  <c r="I5593" i="2"/>
  <c r="J5593" i="2" s="1"/>
  <c r="I5594" i="2"/>
  <c r="J5594" i="2" s="1"/>
  <c r="I5595" i="2"/>
  <c r="J5595" i="2" s="1"/>
  <c r="I5596" i="2"/>
  <c r="J5596" i="2" s="1"/>
  <c r="I5597" i="2"/>
  <c r="J5597" i="2" s="1"/>
  <c r="I5598" i="2"/>
  <c r="J5598" i="2" s="1"/>
  <c r="I5599" i="2"/>
  <c r="J5599" i="2" s="1"/>
  <c r="I5600" i="2"/>
  <c r="J5600" i="2" s="1"/>
  <c r="I5601" i="2"/>
  <c r="J5601" i="2" s="1"/>
  <c r="I5602" i="2"/>
  <c r="J5602" i="2" s="1"/>
  <c r="I5603" i="2"/>
  <c r="J5603" i="2" s="1"/>
  <c r="I5604" i="2"/>
  <c r="J5604" i="2" s="1"/>
  <c r="I5605" i="2"/>
  <c r="J5605" i="2" s="1"/>
  <c r="I5606" i="2"/>
  <c r="J5606" i="2" s="1"/>
  <c r="I5607" i="2"/>
  <c r="J5607" i="2" s="1"/>
  <c r="I5608" i="2"/>
  <c r="J5608" i="2" s="1"/>
  <c r="I5609" i="2"/>
  <c r="J5609" i="2" s="1"/>
  <c r="I5610" i="2"/>
  <c r="J5610" i="2" s="1"/>
  <c r="I5611" i="2"/>
  <c r="J5611" i="2" s="1"/>
  <c r="I5612" i="2"/>
  <c r="J5612" i="2" s="1"/>
  <c r="I5613" i="2"/>
  <c r="J5613" i="2" s="1"/>
  <c r="I5614" i="2"/>
  <c r="J5614" i="2" s="1"/>
  <c r="I5615" i="2"/>
  <c r="J5615" i="2" s="1"/>
  <c r="I5616" i="2"/>
  <c r="J5616" i="2" s="1"/>
  <c r="I5617" i="2"/>
  <c r="J5617" i="2" s="1"/>
  <c r="I5618" i="2"/>
  <c r="J5618" i="2" s="1"/>
  <c r="I5619" i="2"/>
  <c r="J5619" i="2" s="1"/>
  <c r="I5620" i="2"/>
  <c r="J5620" i="2" s="1"/>
  <c r="I5621" i="2"/>
  <c r="J5621" i="2" s="1"/>
  <c r="I5622" i="2"/>
  <c r="J5622" i="2" s="1"/>
  <c r="I5623" i="2"/>
  <c r="J5623" i="2" s="1"/>
  <c r="I5624" i="2"/>
  <c r="J5624" i="2" s="1"/>
  <c r="I5625" i="2"/>
  <c r="J5625" i="2" s="1"/>
  <c r="I5626" i="2"/>
  <c r="J5626" i="2" s="1"/>
  <c r="I5627" i="2"/>
  <c r="J5627" i="2" s="1"/>
  <c r="I5628" i="2"/>
  <c r="J5628" i="2" s="1"/>
  <c r="I5629" i="2"/>
  <c r="J5629" i="2" s="1"/>
  <c r="I5630" i="2"/>
  <c r="J5630" i="2" s="1"/>
  <c r="I5631" i="2"/>
  <c r="J5631" i="2" s="1"/>
  <c r="I5632" i="2"/>
  <c r="J5632" i="2" s="1"/>
  <c r="I5633" i="2"/>
  <c r="J5633" i="2" s="1"/>
  <c r="I5634" i="2"/>
  <c r="J5634" i="2" s="1"/>
  <c r="I5635" i="2"/>
  <c r="J5635" i="2" s="1"/>
  <c r="I5636" i="2"/>
  <c r="J5636" i="2" s="1"/>
  <c r="I5637" i="2"/>
  <c r="J5637" i="2" s="1"/>
  <c r="I5638" i="2"/>
  <c r="J5638" i="2" s="1"/>
  <c r="I5639" i="2"/>
  <c r="J5639" i="2" s="1"/>
  <c r="I5640" i="2"/>
  <c r="J5640" i="2" s="1"/>
  <c r="I5641" i="2"/>
  <c r="J5641" i="2" s="1"/>
  <c r="I5642" i="2"/>
  <c r="J5642" i="2" s="1"/>
  <c r="I5643" i="2"/>
  <c r="J5643" i="2" s="1"/>
  <c r="I5644" i="2"/>
  <c r="J5644" i="2" s="1"/>
  <c r="I5645" i="2"/>
  <c r="J5645" i="2" s="1"/>
  <c r="I5646" i="2"/>
  <c r="J5646" i="2" s="1"/>
  <c r="I5647" i="2"/>
  <c r="J5647" i="2" s="1"/>
  <c r="I5648" i="2"/>
  <c r="J5648" i="2" s="1"/>
  <c r="I5649" i="2"/>
  <c r="J5649" i="2" s="1"/>
  <c r="I5650" i="2"/>
  <c r="J5650" i="2" s="1"/>
  <c r="I5651" i="2"/>
  <c r="J5651" i="2" s="1"/>
  <c r="I5652" i="2"/>
  <c r="J5652" i="2" s="1"/>
  <c r="I5653" i="2"/>
  <c r="J5653" i="2" s="1"/>
  <c r="I5654" i="2"/>
  <c r="J5654" i="2" s="1"/>
  <c r="I5655" i="2"/>
  <c r="J5655" i="2" s="1"/>
  <c r="I5656" i="2"/>
  <c r="J5656" i="2" s="1"/>
  <c r="I5657" i="2"/>
  <c r="J5657" i="2" s="1"/>
  <c r="I5658" i="2"/>
  <c r="J5658" i="2" s="1"/>
  <c r="I5659" i="2"/>
  <c r="J5659" i="2" s="1"/>
  <c r="I5660" i="2"/>
  <c r="J5660" i="2" s="1"/>
  <c r="I5661" i="2"/>
  <c r="J5661" i="2" s="1"/>
  <c r="I5662" i="2"/>
  <c r="J5662" i="2" s="1"/>
  <c r="I5663" i="2"/>
  <c r="J5663" i="2" s="1"/>
  <c r="I5664" i="2"/>
  <c r="J5664" i="2" s="1"/>
  <c r="I5665" i="2"/>
  <c r="J5665" i="2" s="1"/>
  <c r="I5666" i="2"/>
  <c r="J5666" i="2" s="1"/>
  <c r="I5667" i="2"/>
  <c r="J5667" i="2" s="1"/>
  <c r="I5668" i="2"/>
  <c r="J5668" i="2" s="1"/>
  <c r="I5669" i="2"/>
  <c r="J5669" i="2" s="1"/>
  <c r="I5670" i="2"/>
  <c r="J5670" i="2" s="1"/>
  <c r="I5671" i="2"/>
  <c r="J5671" i="2" s="1"/>
  <c r="I5672" i="2"/>
  <c r="J5672" i="2" s="1"/>
  <c r="I5673" i="2"/>
  <c r="J5673" i="2" s="1"/>
  <c r="I5674" i="2"/>
  <c r="J5674" i="2" s="1"/>
  <c r="I5675" i="2"/>
  <c r="J5675" i="2" s="1"/>
  <c r="I5676" i="2"/>
  <c r="J5676" i="2" s="1"/>
  <c r="I5677" i="2"/>
  <c r="J5677" i="2" s="1"/>
  <c r="I5678" i="2"/>
  <c r="J5678" i="2" s="1"/>
  <c r="I5679" i="2"/>
  <c r="J5679" i="2" s="1"/>
  <c r="I5680" i="2"/>
  <c r="J5680" i="2" s="1"/>
  <c r="I5681" i="2"/>
  <c r="J5681" i="2" s="1"/>
  <c r="I5682" i="2"/>
  <c r="J5682" i="2" s="1"/>
  <c r="I5683" i="2"/>
  <c r="J5683" i="2" s="1"/>
  <c r="I5684" i="2"/>
  <c r="J5684" i="2" s="1"/>
  <c r="I5685" i="2"/>
  <c r="J5685" i="2" s="1"/>
  <c r="I5686" i="2"/>
  <c r="J5686" i="2" s="1"/>
  <c r="I5687" i="2"/>
  <c r="J5687" i="2" s="1"/>
  <c r="I5688" i="2"/>
  <c r="J5688" i="2" s="1"/>
  <c r="I5689" i="2"/>
  <c r="J5689" i="2" s="1"/>
  <c r="I5690" i="2"/>
  <c r="J5690" i="2" s="1"/>
  <c r="I5691" i="2"/>
  <c r="J5691" i="2" s="1"/>
  <c r="I5692" i="2"/>
  <c r="J5692" i="2" s="1"/>
  <c r="I5693" i="2"/>
  <c r="J5693" i="2" s="1"/>
  <c r="I5694" i="2"/>
  <c r="J5694" i="2" s="1"/>
  <c r="I5695" i="2"/>
  <c r="J5695" i="2" s="1"/>
  <c r="I5696" i="2"/>
  <c r="J5696" i="2" s="1"/>
  <c r="I5697" i="2"/>
  <c r="J5697" i="2" s="1"/>
  <c r="I5698" i="2"/>
  <c r="J5698" i="2" s="1"/>
  <c r="I5699" i="2"/>
  <c r="J5699" i="2" s="1"/>
  <c r="I5700" i="2"/>
  <c r="J5700" i="2" s="1"/>
  <c r="I5701" i="2"/>
  <c r="J5701" i="2" s="1"/>
  <c r="I5702" i="2"/>
  <c r="J5702" i="2" s="1"/>
  <c r="I5703" i="2"/>
  <c r="J5703" i="2" s="1"/>
  <c r="I5704" i="2"/>
  <c r="J5704" i="2" s="1"/>
  <c r="I5705" i="2"/>
  <c r="J5705" i="2" s="1"/>
  <c r="I5706" i="2"/>
  <c r="J5706" i="2" s="1"/>
  <c r="I5707" i="2"/>
  <c r="J5707" i="2" s="1"/>
  <c r="I5708" i="2"/>
  <c r="J5708" i="2" s="1"/>
  <c r="I5709" i="2"/>
  <c r="J5709" i="2" s="1"/>
  <c r="I5710" i="2"/>
  <c r="J5710" i="2" s="1"/>
  <c r="I5711" i="2"/>
  <c r="J5711" i="2" s="1"/>
  <c r="I5712" i="2"/>
  <c r="J5712" i="2" s="1"/>
  <c r="I5713" i="2"/>
  <c r="J5713" i="2" s="1"/>
  <c r="I5714" i="2"/>
  <c r="J5714" i="2" s="1"/>
  <c r="I5715" i="2"/>
  <c r="J5715" i="2" s="1"/>
  <c r="I5716" i="2"/>
  <c r="J5716" i="2" s="1"/>
  <c r="I5717" i="2"/>
  <c r="J5717" i="2" s="1"/>
  <c r="I5718" i="2"/>
  <c r="J5718" i="2" s="1"/>
  <c r="I5719" i="2"/>
  <c r="J5719" i="2" s="1"/>
  <c r="I5720" i="2"/>
  <c r="J5720" i="2" s="1"/>
  <c r="I5721" i="2"/>
  <c r="J5721" i="2" s="1"/>
  <c r="I5722" i="2"/>
  <c r="J5722" i="2" s="1"/>
  <c r="I5723" i="2"/>
  <c r="J5723" i="2" s="1"/>
  <c r="I5724" i="2"/>
  <c r="J5724" i="2" s="1"/>
  <c r="I5725" i="2"/>
  <c r="J5725" i="2" s="1"/>
  <c r="I5726" i="2"/>
  <c r="J5726" i="2" s="1"/>
  <c r="I5727" i="2"/>
  <c r="J5727" i="2" s="1"/>
  <c r="I5728" i="2"/>
  <c r="J5728" i="2" s="1"/>
  <c r="I5729" i="2"/>
  <c r="J5729" i="2" s="1"/>
  <c r="I5730" i="2"/>
  <c r="J5730" i="2" s="1"/>
  <c r="I5731" i="2"/>
  <c r="J5731" i="2" s="1"/>
  <c r="I5732" i="2"/>
  <c r="J5732" i="2" s="1"/>
  <c r="I5733" i="2"/>
  <c r="J5733" i="2" s="1"/>
  <c r="I5734" i="2"/>
  <c r="J5734" i="2" s="1"/>
  <c r="I5735" i="2"/>
  <c r="J5735" i="2" s="1"/>
  <c r="I5736" i="2"/>
  <c r="J5736" i="2" s="1"/>
  <c r="I5737" i="2"/>
  <c r="J5737" i="2" s="1"/>
  <c r="I5738" i="2"/>
  <c r="J5738" i="2" s="1"/>
  <c r="I5739" i="2"/>
  <c r="J5739" i="2" s="1"/>
  <c r="I5740" i="2"/>
  <c r="J5740" i="2" s="1"/>
  <c r="I5741" i="2"/>
  <c r="J5741" i="2" s="1"/>
  <c r="I5742" i="2"/>
  <c r="J5742" i="2" s="1"/>
  <c r="I5743" i="2"/>
  <c r="J5743" i="2" s="1"/>
  <c r="I5744" i="2"/>
  <c r="J5744" i="2" s="1"/>
  <c r="I5745" i="2"/>
  <c r="J5745" i="2" s="1"/>
  <c r="I5746" i="2"/>
  <c r="J5746" i="2" s="1"/>
  <c r="I5747" i="2"/>
  <c r="J5747" i="2" s="1"/>
  <c r="I5748" i="2"/>
  <c r="J5748" i="2" s="1"/>
  <c r="I5749" i="2"/>
  <c r="J5749" i="2" s="1"/>
  <c r="I5750" i="2"/>
  <c r="J5750" i="2" s="1"/>
  <c r="I5751" i="2"/>
  <c r="J5751" i="2" s="1"/>
  <c r="I5752" i="2"/>
  <c r="J5752" i="2" s="1"/>
  <c r="I5753" i="2"/>
  <c r="J5753" i="2" s="1"/>
  <c r="I5754" i="2"/>
  <c r="J5754" i="2" s="1"/>
  <c r="I5755" i="2"/>
  <c r="J5755" i="2" s="1"/>
  <c r="I5756" i="2"/>
  <c r="J5756" i="2" s="1"/>
  <c r="I5757" i="2"/>
  <c r="J5757" i="2" s="1"/>
  <c r="I5758" i="2"/>
  <c r="J5758" i="2" s="1"/>
  <c r="I5759" i="2"/>
  <c r="J5759" i="2" s="1"/>
  <c r="I5760" i="2"/>
  <c r="J5760" i="2" s="1"/>
  <c r="I5761" i="2"/>
  <c r="J5761" i="2" s="1"/>
  <c r="I5762" i="2"/>
  <c r="J5762" i="2" s="1"/>
  <c r="I5763" i="2"/>
  <c r="J5763" i="2" s="1"/>
  <c r="I5764" i="2"/>
  <c r="J5764" i="2" s="1"/>
  <c r="I5765" i="2"/>
  <c r="J5765" i="2" s="1"/>
  <c r="I5766" i="2"/>
  <c r="J5766" i="2" s="1"/>
  <c r="I5767" i="2"/>
  <c r="J5767" i="2" s="1"/>
  <c r="I5768" i="2"/>
  <c r="J5768" i="2" s="1"/>
  <c r="I5769" i="2"/>
  <c r="J5769" i="2" s="1"/>
  <c r="I5770" i="2"/>
  <c r="J5770" i="2" s="1"/>
  <c r="I5771" i="2"/>
  <c r="J5771" i="2" s="1"/>
  <c r="I5772" i="2"/>
  <c r="J5772" i="2" s="1"/>
  <c r="I5773" i="2"/>
  <c r="J5773" i="2" s="1"/>
  <c r="I5774" i="2"/>
  <c r="J5774" i="2" s="1"/>
  <c r="I5775" i="2"/>
  <c r="J5775" i="2" s="1"/>
  <c r="I5776" i="2"/>
  <c r="J5776" i="2" s="1"/>
  <c r="I5777" i="2"/>
  <c r="J5777" i="2" s="1"/>
  <c r="I5778" i="2"/>
  <c r="J5778" i="2" s="1"/>
  <c r="I5779" i="2"/>
  <c r="J5779" i="2" s="1"/>
  <c r="I5780" i="2"/>
  <c r="J5780" i="2" s="1"/>
  <c r="I5781" i="2"/>
  <c r="J5781" i="2" s="1"/>
  <c r="I5782" i="2"/>
  <c r="J5782" i="2" s="1"/>
  <c r="I5783" i="2"/>
  <c r="J5783" i="2" s="1"/>
  <c r="I5784" i="2"/>
  <c r="J5784" i="2" s="1"/>
  <c r="I5785" i="2"/>
  <c r="J5785" i="2" s="1"/>
  <c r="I5786" i="2"/>
  <c r="J5786" i="2" s="1"/>
  <c r="I5787" i="2"/>
  <c r="J5787" i="2" s="1"/>
  <c r="I5788" i="2"/>
  <c r="J5788" i="2" s="1"/>
  <c r="I5789" i="2"/>
  <c r="J5789" i="2" s="1"/>
  <c r="I5790" i="2"/>
  <c r="J5790" i="2" s="1"/>
  <c r="I5791" i="2"/>
  <c r="J5791" i="2" s="1"/>
  <c r="I5792" i="2"/>
  <c r="J5792" i="2" s="1"/>
  <c r="I5793" i="2"/>
  <c r="J5793" i="2" s="1"/>
  <c r="I5794" i="2"/>
  <c r="J5794" i="2" s="1"/>
  <c r="I5795" i="2"/>
  <c r="J5795" i="2" s="1"/>
  <c r="I5796" i="2"/>
  <c r="J5796" i="2" s="1"/>
  <c r="I5797" i="2"/>
  <c r="J5797" i="2" s="1"/>
  <c r="I5798" i="2"/>
  <c r="J5798" i="2" s="1"/>
  <c r="I5799" i="2"/>
  <c r="J5799" i="2" s="1"/>
  <c r="I5800" i="2"/>
  <c r="J5800" i="2" s="1"/>
  <c r="I5801" i="2"/>
  <c r="J5801" i="2" s="1"/>
  <c r="I5802" i="2"/>
  <c r="J5802" i="2" s="1"/>
  <c r="I5803" i="2"/>
  <c r="J5803" i="2" s="1"/>
  <c r="I5804" i="2"/>
  <c r="J5804" i="2" s="1"/>
  <c r="I5805" i="2"/>
  <c r="J5805" i="2" s="1"/>
  <c r="I5806" i="2"/>
  <c r="J5806" i="2" s="1"/>
  <c r="I5807" i="2"/>
  <c r="J5807" i="2" s="1"/>
  <c r="I5808" i="2"/>
  <c r="J5808" i="2" s="1"/>
  <c r="I5809" i="2"/>
  <c r="J5809" i="2" s="1"/>
  <c r="I5810" i="2"/>
  <c r="J5810" i="2" s="1"/>
  <c r="I5811" i="2"/>
  <c r="J5811" i="2" s="1"/>
  <c r="I5812" i="2"/>
  <c r="J5812" i="2" s="1"/>
  <c r="I5813" i="2"/>
  <c r="J5813" i="2" s="1"/>
  <c r="I5814" i="2"/>
  <c r="J5814" i="2" s="1"/>
  <c r="I5815" i="2"/>
  <c r="J5815" i="2" s="1"/>
  <c r="I5816" i="2"/>
  <c r="J5816" i="2" s="1"/>
  <c r="I5817" i="2"/>
  <c r="J5817" i="2" s="1"/>
  <c r="I5818" i="2"/>
  <c r="J5818" i="2" s="1"/>
  <c r="I5819" i="2"/>
  <c r="J5819" i="2" s="1"/>
  <c r="I5820" i="2"/>
  <c r="J5820" i="2" s="1"/>
  <c r="I5821" i="2"/>
  <c r="J5821" i="2" s="1"/>
  <c r="I5822" i="2"/>
  <c r="J5822" i="2" s="1"/>
  <c r="I5823" i="2"/>
  <c r="J5823" i="2" s="1"/>
  <c r="I5824" i="2"/>
  <c r="J5824" i="2" s="1"/>
  <c r="I5825" i="2"/>
  <c r="J5825" i="2" s="1"/>
  <c r="I5826" i="2"/>
  <c r="J5826" i="2" s="1"/>
  <c r="I5827" i="2"/>
  <c r="J5827" i="2" s="1"/>
  <c r="I5828" i="2"/>
  <c r="J5828" i="2" s="1"/>
  <c r="I5829" i="2"/>
  <c r="J5829" i="2" s="1"/>
  <c r="I5830" i="2"/>
  <c r="J5830" i="2" s="1"/>
  <c r="I5831" i="2"/>
  <c r="J5831" i="2" s="1"/>
  <c r="I5832" i="2"/>
  <c r="J5832" i="2" s="1"/>
  <c r="I5833" i="2"/>
  <c r="J5833" i="2" s="1"/>
  <c r="I5834" i="2"/>
  <c r="J5834" i="2" s="1"/>
  <c r="I5835" i="2"/>
  <c r="J5835" i="2" s="1"/>
  <c r="I5836" i="2"/>
  <c r="J5836" i="2" s="1"/>
  <c r="I5837" i="2"/>
  <c r="J5837" i="2" s="1"/>
  <c r="I5838" i="2"/>
  <c r="J5838" i="2" s="1"/>
  <c r="I5839" i="2"/>
  <c r="J5839" i="2" s="1"/>
  <c r="I5840" i="2"/>
  <c r="J5840" i="2" s="1"/>
  <c r="I5841" i="2"/>
  <c r="J5841" i="2" s="1"/>
  <c r="I5842" i="2"/>
  <c r="J5842" i="2" s="1"/>
  <c r="I5843" i="2"/>
  <c r="J5843" i="2" s="1"/>
  <c r="I5844" i="2"/>
  <c r="J5844" i="2" s="1"/>
  <c r="I5845" i="2"/>
  <c r="J5845" i="2" s="1"/>
  <c r="I5846" i="2"/>
  <c r="J5846" i="2" s="1"/>
  <c r="I5847" i="2"/>
  <c r="J5847" i="2" s="1"/>
  <c r="I5848" i="2"/>
  <c r="J5848" i="2" s="1"/>
  <c r="I5849" i="2"/>
  <c r="J5849" i="2" s="1"/>
  <c r="I5850" i="2"/>
  <c r="J5850" i="2" s="1"/>
  <c r="I5851" i="2"/>
  <c r="J5851" i="2" s="1"/>
  <c r="I5852" i="2"/>
  <c r="J5852" i="2" s="1"/>
  <c r="I5853" i="2"/>
  <c r="J5853" i="2" s="1"/>
  <c r="I5854" i="2"/>
  <c r="J5854" i="2" s="1"/>
  <c r="I5855" i="2"/>
  <c r="J5855" i="2" s="1"/>
  <c r="I5856" i="2"/>
  <c r="J5856" i="2" s="1"/>
  <c r="I5857" i="2"/>
  <c r="J5857" i="2" s="1"/>
  <c r="I5858" i="2"/>
  <c r="J5858" i="2" s="1"/>
  <c r="I5859" i="2"/>
  <c r="J5859" i="2" s="1"/>
  <c r="I5860" i="2"/>
  <c r="J5860" i="2" s="1"/>
  <c r="I5861" i="2"/>
  <c r="J5861" i="2" s="1"/>
  <c r="I5862" i="2"/>
  <c r="J5862" i="2" s="1"/>
  <c r="I5863" i="2"/>
  <c r="J5863" i="2" s="1"/>
  <c r="I5864" i="2"/>
  <c r="J5864" i="2" s="1"/>
  <c r="I5865" i="2"/>
  <c r="J5865" i="2" s="1"/>
  <c r="I5866" i="2"/>
  <c r="J5866" i="2" s="1"/>
  <c r="I5867" i="2"/>
  <c r="J5867" i="2" s="1"/>
  <c r="I5868" i="2"/>
  <c r="J5868" i="2" s="1"/>
  <c r="I5869" i="2"/>
  <c r="J5869" i="2" s="1"/>
  <c r="I5870" i="2"/>
  <c r="J5870" i="2" s="1"/>
  <c r="I5871" i="2"/>
  <c r="J5871" i="2" s="1"/>
  <c r="I5872" i="2"/>
  <c r="J5872" i="2" s="1"/>
  <c r="I5873" i="2"/>
  <c r="J5873" i="2" s="1"/>
  <c r="I5874" i="2"/>
  <c r="J5874" i="2" s="1"/>
  <c r="I5875" i="2"/>
  <c r="J5875" i="2" s="1"/>
  <c r="I5876" i="2"/>
  <c r="J5876" i="2" s="1"/>
  <c r="I5877" i="2"/>
  <c r="J5877" i="2" s="1"/>
  <c r="I5878" i="2"/>
  <c r="J5878" i="2" s="1"/>
  <c r="I5879" i="2"/>
  <c r="J5879" i="2" s="1"/>
  <c r="I5880" i="2"/>
  <c r="J5880" i="2" s="1"/>
  <c r="I5881" i="2"/>
  <c r="J5881" i="2" s="1"/>
  <c r="I5882" i="2"/>
  <c r="J5882" i="2" s="1"/>
  <c r="I5883" i="2"/>
  <c r="J5883" i="2" s="1"/>
  <c r="I5884" i="2"/>
  <c r="J5884" i="2" s="1"/>
  <c r="I5885" i="2"/>
  <c r="J5885" i="2" s="1"/>
  <c r="I5886" i="2"/>
  <c r="J5886" i="2" s="1"/>
  <c r="I5887" i="2"/>
  <c r="J5887" i="2" s="1"/>
  <c r="I5888" i="2"/>
  <c r="J5888" i="2" s="1"/>
  <c r="I5889" i="2"/>
  <c r="J5889" i="2" s="1"/>
  <c r="I5890" i="2"/>
  <c r="J5890" i="2" s="1"/>
  <c r="I5891" i="2"/>
  <c r="J5891" i="2" s="1"/>
  <c r="I5892" i="2"/>
  <c r="J5892" i="2" s="1"/>
  <c r="I5893" i="2"/>
  <c r="J5893" i="2" s="1"/>
  <c r="I5894" i="2"/>
  <c r="J5894" i="2" s="1"/>
  <c r="I5895" i="2"/>
  <c r="J5895" i="2" s="1"/>
  <c r="I5896" i="2"/>
  <c r="J5896" i="2" s="1"/>
  <c r="I5897" i="2"/>
  <c r="J5897" i="2" s="1"/>
  <c r="I5898" i="2"/>
  <c r="J5898" i="2" s="1"/>
  <c r="I5899" i="2"/>
  <c r="J5899" i="2" s="1"/>
  <c r="I5900" i="2"/>
  <c r="J5900" i="2" s="1"/>
  <c r="I5901" i="2"/>
  <c r="J5901" i="2" s="1"/>
  <c r="I5902" i="2"/>
  <c r="J5902" i="2" s="1"/>
  <c r="I5903" i="2"/>
  <c r="J5903" i="2" s="1"/>
  <c r="I5904" i="2"/>
  <c r="J5904" i="2" s="1"/>
  <c r="I5905" i="2"/>
  <c r="J5905" i="2" s="1"/>
  <c r="I5906" i="2"/>
  <c r="J5906" i="2" s="1"/>
  <c r="I5907" i="2"/>
  <c r="J5907" i="2" s="1"/>
  <c r="I5908" i="2"/>
  <c r="J5908" i="2" s="1"/>
  <c r="I5909" i="2"/>
  <c r="J5909" i="2" s="1"/>
  <c r="I5910" i="2"/>
  <c r="J5910" i="2" s="1"/>
  <c r="I5911" i="2"/>
  <c r="J5911" i="2" s="1"/>
  <c r="I5912" i="2"/>
  <c r="J5912" i="2" s="1"/>
  <c r="I5913" i="2"/>
  <c r="J5913" i="2" s="1"/>
  <c r="I5914" i="2"/>
  <c r="J5914" i="2" s="1"/>
  <c r="I5915" i="2"/>
  <c r="J5915" i="2" s="1"/>
  <c r="I5916" i="2"/>
  <c r="J5916" i="2" s="1"/>
  <c r="I5917" i="2"/>
  <c r="J5917" i="2" s="1"/>
  <c r="I5918" i="2"/>
  <c r="J5918" i="2" s="1"/>
  <c r="I5919" i="2"/>
  <c r="J5919" i="2" s="1"/>
  <c r="I5920" i="2"/>
  <c r="J5920" i="2" s="1"/>
  <c r="I5921" i="2"/>
  <c r="J5921" i="2" s="1"/>
  <c r="I5922" i="2"/>
  <c r="J5922" i="2" s="1"/>
  <c r="I5923" i="2"/>
  <c r="J5923" i="2" s="1"/>
  <c r="I5924" i="2"/>
  <c r="J5924" i="2" s="1"/>
  <c r="I5925" i="2"/>
  <c r="J5925" i="2" s="1"/>
  <c r="I5926" i="2"/>
  <c r="J5926" i="2" s="1"/>
  <c r="I5927" i="2"/>
  <c r="J5927" i="2" s="1"/>
  <c r="I5928" i="2"/>
  <c r="J5928" i="2" s="1"/>
  <c r="I5929" i="2"/>
  <c r="J5929" i="2" s="1"/>
  <c r="I5930" i="2"/>
  <c r="J5930" i="2" s="1"/>
  <c r="I5931" i="2"/>
  <c r="J5931" i="2" s="1"/>
  <c r="I5932" i="2"/>
  <c r="J5932" i="2" s="1"/>
  <c r="I5933" i="2"/>
  <c r="J5933" i="2" s="1"/>
  <c r="I5934" i="2"/>
  <c r="J5934" i="2" s="1"/>
  <c r="I5935" i="2"/>
  <c r="J5935" i="2" s="1"/>
  <c r="I5936" i="2"/>
  <c r="J5936" i="2" s="1"/>
  <c r="I5937" i="2"/>
  <c r="J5937" i="2" s="1"/>
  <c r="I5938" i="2"/>
  <c r="J5938" i="2" s="1"/>
  <c r="I5939" i="2"/>
  <c r="J5939" i="2" s="1"/>
  <c r="I5940" i="2"/>
  <c r="J5940" i="2" s="1"/>
  <c r="I5941" i="2"/>
  <c r="J5941" i="2" s="1"/>
  <c r="I5942" i="2"/>
  <c r="J5942" i="2" s="1"/>
  <c r="I5943" i="2"/>
  <c r="J5943" i="2" s="1"/>
  <c r="I5944" i="2"/>
  <c r="J5944" i="2" s="1"/>
  <c r="I5945" i="2"/>
  <c r="J5945" i="2" s="1"/>
  <c r="I5946" i="2"/>
  <c r="J5946" i="2" s="1"/>
  <c r="I5947" i="2"/>
  <c r="J5947" i="2" s="1"/>
  <c r="I5948" i="2"/>
  <c r="J5948" i="2" s="1"/>
  <c r="I5949" i="2"/>
  <c r="J5949" i="2" s="1"/>
  <c r="I5950" i="2"/>
  <c r="J5950" i="2" s="1"/>
  <c r="I5951" i="2"/>
  <c r="J5951" i="2" s="1"/>
  <c r="I5952" i="2"/>
  <c r="J5952" i="2" s="1"/>
  <c r="I5953" i="2"/>
  <c r="J5953" i="2" s="1"/>
  <c r="I5954" i="2"/>
  <c r="J5954" i="2" s="1"/>
  <c r="I5955" i="2"/>
  <c r="J5955" i="2" s="1"/>
  <c r="I5956" i="2"/>
  <c r="J5956" i="2" s="1"/>
  <c r="I5957" i="2"/>
  <c r="J5957" i="2" s="1"/>
  <c r="I5958" i="2"/>
  <c r="J5958" i="2" s="1"/>
  <c r="I5959" i="2"/>
  <c r="J5959" i="2" s="1"/>
  <c r="I5960" i="2"/>
  <c r="J5960" i="2" s="1"/>
  <c r="I5961" i="2"/>
  <c r="J5961" i="2" s="1"/>
  <c r="I5962" i="2"/>
  <c r="J5962" i="2" s="1"/>
  <c r="I5963" i="2"/>
  <c r="J5963" i="2" s="1"/>
  <c r="I5964" i="2"/>
  <c r="J5964" i="2" s="1"/>
  <c r="I5965" i="2"/>
  <c r="J5965" i="2" s="1"/>
  <c r="I5966" i="2"/>
  <c r="J5966" i="2" s="1"/>
  <c r="I5967" i="2"/>
  <c r="J5967" i="2" s="1"/>
  <c r="I5968" i="2"/>
  <c r="J5968" i="2" s="1"/>
  <c r="I5969" i="2"/>
  <c r="J5969" i="2" s="1"/>
  <c r="I5970" i="2"/>
  <c r="J5970" i="2" s="1"/>
  <c r="I5971" i="2"/>
  <c r="J5971" i="2" s="1"/>
  <c r="I5972" i="2"/>
  <c r="J5972" i="2" s="1"/>
  <c r="I5973" i="2"/>
  <c r="J5973" i="2" s="1"/>
  <c r="I5974" i="2"/>
  <c r="J5974" i="2" s="1"/>
  <c r="I5975" i="2"/>
  <c r="J5975" i="2" s="1"/>
  <c r="I5976" i="2"/>
  <c r="J5976" i="2" s="1"/>
  <c r="I5977" i="2"/>
  <c r="J5977" i="2" s="1"/>
  <c r="I5978" i="2"/>
  <c r="J5978" i="2" s="1"/>
  <c r="I5979" i="2"/>
  <c r="J5979" i="2" s="1"/>
  <c r="I5980" i="2"/>
  <c r="J5980" i="2" s="1"/>
  <c r="I5981" i="2"/>
  <c r="J5981" i="2" s="1"/>
  <c r="I5982" i="2"/>
  <c r="J5982" i="2" s="1"/>
  <c r="I5983" i="2"/>
  <c r="J5983" i="2" s="1"/>
  <c r="I5984" i="2"/>
  <c r="J5984" i="2" s="1"/>
  <c r="I5985" i="2"/>
  <c r="J5985" i="2" s="1"/>
  <c r="I5986" i="2"/>
  <c r="J5986" i="2" s="1"/>
  <c r="I5987" i="2"/>
  <c r="J5987" i="2" s="1"/>
  <c r="I5988" i="2"/>
  <c r="J5988" i="2" s="1"/>
  <c r="I5989" i="2"/>
  <c r="J5989" i="2" s="1"/>
  <c r="I5990" i="2"/>
  <c r="J5990" i="2" s="1"/>
  <c r="I5991" i="2"/>
  <c r="J5991" i="2" s="1"/>
  <c r="I5992" i="2"/>
  <c r="J5992" i="2" s="1"/>
  <c r="I5993" i="2"/>
  <c r="J5993" i="2" s="1"/>
  <c r="I5994" i="2"/>
  <c r="J5994" i="2" s="1"/>
  <c r="I5995" i="2"/>
  <c r="J5995" i="2" s="1"/>
  <c r="I5996" i="2"/>
  <c r="J5996" i="2" s="1"/>
  <c r="I5997" i="2"/>
  <c r="J5997" i="2" s="1"/>
  <c r="I5998" i="2"/>
  <c r="J5998" i="2" s="1"/>
  <c r="I5999" i="2"/>
  <c r="J5999" i="2" s="1"/>
  <c r="I6000" i="2"/>
  <c r="J6000" i="2" s="1"/>
  <c r="I6001" i="2"/>
  <c r="J6001" i="2" s="1"/>
  <c r="I6002" i="2"/>
  <c r="J6002" i="2" s="1"/>
  <c r="I6003" i="2"/>
  <c r="J6003" i="2" s="1"/>
  <c r="I6004" i="2"/>
  <c r="J6004" i="2" s="1"/>
  <c r="I6005" i="2"/>
  <c r="J6005" i="2" s="1"/>
  <c r="I6006" i="2"/>
  <c r="J6006" i="2" s="1"/>
  <c r="I6007" i="2"/>
  <c r="J6007" i="2" s="1"/>
  <c r="I6008" i="2"/>
  <c r="J6008" i="2" s="1"/>
  <c r="I6009" i="2"/>
  <c r="J6009" i="2" s="1"/>
  <c r="I6010" i="2"/>
  <c r="J6010" i="2" s="1"/>
  <c r="I6011" i="2"/>
  <c r="J6011" i="2" s="1"/>
  <c r="I6012" i="2"/>
  <c r="J6012" i="2" s="1"/>
  <c r="I6013" i="2"/>
  <c r="J6013" i="2" s="1"/>
  <c r="I6014" i="2"/>
  <c r="J6014" i="2" s="1"/>
  <c r="I6015" i="2"/>
  <c r="J6015" i="2" s="1"/>
  <c r="I6016" i="2"/>
  <c r="J6016" i="2" s="1"/>
  <c r="I6017" i="2"/>
  <c r="J6017" i="2" s="1"/>
  <c r="I6018" i="2"/>
  <c r="J6018" i="2" s="1"/>
  <c r="I6019" i="2"/>
  <c r="J6019" i="2" s="1"/>
  <c r="I6020" i="2"/>
  <c r="J6020" i="2" s="1"/>
  <c r="I6021" i="2"/>
  <c r="J6021" i="2" s="1"/>
  <c r="I6022" i="2"/>
  <c r="J6022" i="2" s="1"/>
  <c r="I6023" i="2"/>
  <c r="J6023" i="2" s="1"/>
  <c r="I6024" i="2"/>
  <c r="J6024" i="2" s="1"/>
  <c r="I6025" i="2"/>
  <c r="J6025" i="2" s="1"/>
  <c r="I6026" i="2"/>
  <c r="J6026" i="2" s="1"/>
  <c r="I6027" i="2"/>
  <c r="J6027" i="2" s="1"/>
  <c r="I6028" i="2"/>
  <c r="J6028" i="2" s="1"/>
  <c r="I6029" i="2"/>
  <c r="J6029" i="2" s="1"/>
  <c r="I6030" i="2"/>
  <c r="J6030" i="2" s="1"/>
  <c r="I6031" i="2"/>
  <c r="J6031" i="2" s="1"/>
  <c r="I6032" i="2"/>
  <c r="J6032" i="2" s="1"/>
  <c r="I6033" i="2"/>
  <c r="J6033" i="2" s="1"/>
  <c r="I6034" i="2"/>
  <c r="J6034" i="2" s="1"/>
  <c r="I6035" i="2"/>
  <c r="J6035" i="2" s="1"/>
  <c r="I6036" i="2"/>
  <c r="J6036" i="2" s="1"/>
  <c r="I6037" i="2"/>
  <c r="J6037" i="2" s="1"/>
  <c r="I6038" i="2"/>
  <c r="J6038" i="2" s="1"/>
  <c r="I6039" i="2"/>
  <c r="J6039" i="2" s="1"/>
  <c r="I6040" i="2"/>
  <c r="J6040" i="2" s="1"/>
  <c r="I6041" i="2"/>
  <c r="J6041" i="2" s="1"/>
  <c r="I6042" i="2"/>
  <c r="J6042" i="2" s="1"/>
  <c r="I6043" i="2"/>
  <c r="J6043" i="2" s="1"/>
  <c r="I6044" i="2"/>
  <c r="J6044" i="2" s="1"/>
  <c r="I6045" i="2"/>
  <c r="J6045" i="2" s="1"/>
  <c r="I6046" i="2"/>
  <c r="J6046" i="2" s="1"/>
  <c r="I6047" i="2"/>
  <c r="J6047" i="2" s="1"/>
  <c r="I6048" i="2"/>
  <c r="J6048" i="2" s="1"/>
  <c r="I6049" i="2"/>
  <c r="J6049" i="2" s="1"/>
  <c r="I6050" i="2"/>
  <c r="J6050" i="2" s="1"/>
  <c r="I6051" i="2"/>
  <c r="J6051" i="2" s="1"/>
  <c r="I6052" i="2"/>
  <c r="J6052" i="2" s="1"/>
  <c r="I6053" i="2"/>
  <c r="J6053" i="2" s="1"/>
  <c r="I6054" i="2"/>
  <c r="J6054" i="2" s="1"/>
  <c r="I6055" i="2"/>
  <c r="J6055" i="2" s="1"/>
  <c r="I6056" i="2"/>
  <c r="J6056" i="2" s="1"/>
  <c r="I6057" i="2"/>
  <c r="J6057" i="2" s="1"/>
  <c r="I6058" i="2"/>
  <c r="J6058" i="2" s="1"/>
  <c r="I6059" i="2"/>
  <c r="J6059" i="2" s="1"/>
  <c r="I6060" i="2"/>
  <c r="J6060" i="2" s="1"/>
  <c r="I6061" i="2"/>
  <c r="J6061" i="2" s="1"/>
  <c r="I6062" i="2"/>
  <c r="J6062" i="2" s="1"/>
  <c r="I6063" i="2"/>
  <c r="J6063" i="2" s="1"/>
  <c r="I6064" i="2"/>
  <c r="J6064" i="2" s="1"/>
  <c r="I6065" i="2"/>
  <c r="J6065" i="2" s="1"/>
  <c r="I6066" i="2"/>
  <c r="J6066" i="2" s="1"/>
  <c r="I6067" i="2"/>
  <c r="J6067" i="2" s="1"/>
  <c r="I6068" i="2"/>
  <c r="J6068" i="2" s="1"/>
  <c r="I6069" i="2"/>
  <c r="J6069" i="2" s="1"/>
  <c r="I6070" i="2"/>
  <c r="J6070" i="2" s="1"/>
  <c r="I6071" i="2"/>
  <c r="J6071" i="2" s="1"/>
  <c r="I6072" i="2"/>
  <c r="J6072" i="2" s="1"/>
  <c r="I6073" i="2"/>
  <c r="J6073" i="2" s="1"/>
  <c r="I6074" i="2"/>
  <c r="J6074" i="2" s="1"/>
  <c r="I6075" i="2"/>
  <c r="J6075" i="2" s="1"/>
  <c r="I6076" i="2"/>
  <c r="J6076" i="2" s="1"/>
  <c r="I6077" i="2"/>
  <c r="J6077" i="2" s="1"/>
  <c r="I6078" i="2"/>
  <c r="J6078" i="2" s="1"/>
  <c r="I6079" i="2"/>
  <c r="J6079" i="2" s="1"/>
  <c r="I6080" i="2"/>
  <c r="J6080" i="2" s="1"/>
  <c r="I6081" i="2"/>
  <c r="J6081" i="2" s="1"/>
  <c r="I6082" i="2"/>
  <c r="J6082" i="2" s="1"/>
  <c r="I6083" i="2"/>
  <c r="J6083" i="2" s="1"/>
  <c r="I6084" i="2"/>
  <c r="J6084" i="2" s="1"/>
  <c r="I6085" i="2"/>
  <c r="J6085" i="2" s="1"/>
  <c r="I6086" i="2"/>
  <c r="J6086" i="2" s="1"/>
  <c r="I6087" i="2"/>
  <c r="J6087" i="2" s="1"/>
  <c r="I6088" i="2"/>
  <c r="J6088" i="2" s="1"/>
  <c r="I6089" i="2"/>
  <c r="J6089" i="2" s="1"/>
  <c r="I6090" i="2"/>
  <c r="J6090" i="2" s="1"/>
  <c r="I6091" i="2"/>
  <c r="J6091" i="2" s="1"/>
  <c r="I6092" i="2"/>
  <c r="J6092" i="2" s="1"/>
  <c r="I6093" i="2"/>
  <c r="J6093" i="2" s="1"/>
  <c r="I6094" i="2"/>
  <c r="J6094" i="2" s="1"/>
  <c r="I6095" i="2"/>
  <c r="J6095" i="2" s="1"/>
  <c r="I6096" i="2"/>
  <c r="J6096" i="2" s="1"/>
  <c r="I6097" i="2"/>
  <c r="J6097" i="2" s="1"/>
  <c r="I6098" i="2"/>
  <c r="J6098" i="2" s="1"/>
  <c r="I6099" i="2"/>
  <c r="J6099" i="2" s="1"/>
  <c r="I6100" i="2"/>
  <c r="J6100" i="2" s="1"/>
  <c r="I6101" i="2"/>
  <c r="J6101" i="2" s="1"/>
  <c r="I6102" i="2"/>
  <c r="J6102" i="2" s="1"/>
  <c r="I6103" i="2"/>
  <c r="J6103" i="2" s="1"/>
  <c r="I6104" i="2"/>
  <c r="J6104" i="2" s="1"/>
  <c r="I6105" i="2"/>
  <c r="J6105" i="2" s="1"/>
  <c r="I6106" i="2"/>
  <c r="J6106" i="2" s="1"/>
  <c r="I6107" i="2"/>
  <c r="J6107" i="2" s="1"/>
  <c r="I6108" i="2"/>
  <c r="J6108" i="2" s="1"/>
  <c r="I6109" i="2"/>
  <c r="J6109" i="2" s="1"/>
  <c r="I6110" i="2"/>
  <c r="J6110" i="2" s="1"/>
  <c r="I6111" i="2"/>
  <c r="J6111" i="2" s="1"/>
  <c r="I6112" i="2"/>
  <c r="J6112" i="2" s="1"/>
  <c r="I6113" i="2"/>
  <c r="J6113" i="2" s="1"/>
  <c r="I6114" i="2"/>
  <c r="J6114" i="2" s="1"/>
  <c r="I6115" i="2"/>
  <c r="J6115" i="2" s="1"/>
  <c r="I6116" i="2"/>
  <c r="J6116" i="2" s="1"/>
  <c r="I6117" i="2"/>
  <c r="J6117" i="2" s="1"/>
  <c r="I6118" i="2"/>
  <c r="J6118" i="2" s="1"/>
  <c r="I6119" i="2"/>
  <c r="J6119" i="2" s="1"/>
  <c r="I6120" i="2"/>
  <c r="J6120" i="2" s="1"/>
  <c r="I6121" i="2"/>
  <c r="J6121" i="2" s="1"/>
  <c r="I6122" i="2"/>
  <c r="J6122" i="2" s="1"/>
  <c r="I6123" i="2"/>
  <c r="J6123" i="2" s="1"/>
  <c r="I6124" i="2"/>
  <c r="J6124" i="2" s="1"/>
  <c r="I6125" i="2"/>
  <c r="J6125" i="2" s="1"/>
  <c r="I6126" i="2"/>
  <c r="J6126" i="2" s="1"/>
  <c r="I6127" i="2"/>
  <c r="J6127" i="2" s="1"/>
  <c r="I6128" i="2"/>
  <c r="J6128" i="2" s="1"/>
  <c r="I6129" i="2"/>
  <c r="J6129" i="2" s="1"/>
  <c r="I6130" i="2"/>
  <c r="J6130" i="2" s="1"/>
  <c r="I6131" i="2"/>
  <c r="J6131" i="2" s="1"/>
  <c r="I6132" i="2"/>
  <c r="J6132" i="2" s="1"/>
  <c r="I6133" i="2"/>
  <c r="J6133" i="2" s="1"/>
  <c r="I6134" i="2"/>
  <c r="J6134" i="2" s="1"/>
  <c r="I6135" i="2"/>
  <c r="J6135" i="2" s="1"/>
  <c r="I6136" i="2"/>
  <c r="J6136" i="2" s="1"/>
  <c r="I6137" i="2"/>
  <c r="J6137" i="2" s="1"/>
  <c r="I6138" i="2"/>
  <c r="J6138" i="2" s="1"/>
  <c r="I6139" i="2"/>
  <c r="J6139" i="2" s="1"/>
  <c r="I6140" i="2"/>
  <c r="J6140" i="2" s="1"/>
  <c r="I6141" i="2"/>
  <c r="J6141" i="2" s="1"/>
  <c r="I6142" i="2"/>
  <c r="J6142" i="2" s="1"/>
  <c r="I6143" i="2"/>
  <c r="J6143" i="2" s="1"/>
  <c r="I6144" i="2"/>
  <c r="J6144" i="2" s="1"/>
  <c r="I6145" i="2"/>
  <c r="J6145" i="2" s="1"/>
  <c r="I6146" i="2"/>
  <c r="J6146" i="2" s="1"/>
  <c r="I6147" i="2"/>
  <c r="J6147" i="2" s="1"/>
  <c r="I6148" i="2"/>
  <c r="J6148" i="2" s="1"/>
  <c r="I6149" i="2"/>
  <c r="J6149" i="2" s="1"/>
  <c r="I6150" i="2"/>
  <c r="J6150" i="2" s="1"/>
  <c r="I6151" i="2"/>
  <c r="J6151" i="2" s="1"/>
  <c r="I6152" i="2"/>
  <c r="J6152" i="2" s="1"/>
  <c r="I6153" i="2"/>
  <c r="J6153" i="2" s="1"/>
  <c r="I6154" i="2"/>
  <c r="J6154" i="2" s="1"/>
  <c r="I6155" i="2"/>
  <c r="J6155" i="2" s="1"/>
  <c r="I6156" i="2"/>
  <c r="J6156" i="2" s="1"/>
  <c r="I6157" i="2"/>
  <c r="J6157" i="2" s="1"/>
  <c r="I6158" i="2"/>
  <c r="J6158" i="2" s="1"/>
  <c r="I6159" i="2"/>
  <c r="J6159" i="2" s="1"/>
  <c r="I6160" i="2"/>
  <c r="J6160" i="2" s="1"/>
  <c r="I6161" i="2"/>
  <c r="J6161" i="2" s="1"/>
  <c r="I6162" i="2"/>
  <c r="J6162" i="2" s="1"/>
  <c r="I6163" i="2"/>
  <c r="J6163" i="2" s="1"/>
  <c r="I6164" i="2"/>
  <c r="J6164" i="2" s="1"/>
  <c r="I6165" i="2"/>
  <c r="J6165" i="2" s="1"/>
  <c r="I6166" i="2"/>
  <c r="J6166" i="2" s="1"/>
  <c r="I6167" i="2"/>
  <c r="J6167" i="2" s="1"/>
  <c r="I6168" i="2"/>
  <c r="J6168" i="2" s="1"/>
  <c r="I6169" i="2"/>
  <c r="J6169" i="2" s="1"/>
  <c r="I6170" i="2"/>
  <c r="J6170" i="2" s="1"/>
  <c r="I6171" i="2"/>
  <c r="J6171" i="2" s="1"/>
  <c r="I6172" i="2"/>
  <c r="J6172" i="2" s="1"/>
  <c r="I6173" i="2"/>
  <c r="J6173" i="2" s="1"/>
  <c r="I6174" i="2"/>
  <c r="J6174" i="2" s="1"/>
  <c r="I6175" i="2"/>
  <c r="J6175" i="2" s="1"/>
  <c r="I6176" i="2"/>
  <c r="J6176" i="2" s="1"/>
  <c r="I6177" i="2"/>
  <c r="J6177" i="2" s="1"/>
  <c r="I6178" i="2"/>
  <c r="J6178" i="2" s="1"/>
  <c r="I6179" i="2"/>
  <c r="J6179" i="2" s="1"/>
  <c r="I6180" i="2"/>
  <c r="J6180" i="2" s="1"/>
  <c r="I6181" i="2"/>
  <c r="J6181" i="2" s="1"/>
  <c r="I6182" i="2"/>
  <c r="J6182" i="2" s="1"/>
  <c r="I6183" i="2"/>
  <c r="J6183" i="2" s="1"/>
  <c r="I6184" i="2"/>
  <c r="J6184" i="2" s="1"/>
  <c r="I6185" i="2"/>
  <c r="J6185" i="2" s="1"/>
  <c r="I6186" i="2"/>
  <c r="J6186" i="2" s="1"/>
  <c r="I6187" i="2"/>
  <c r="J6187" i="2" s="1"/>
  <c r="I6188" i="2"/>
  <c r="J6188" i="2" s="1"/>
  <c r="I6189" i="2"/>
  <c r="J6189" i="2" s="1"/>
  <c r="I6190" i="2"/>
  <c r="J6190" i="2" s="1"/>
  <c r="I6191" i="2"/>
  <c r="J6191" i="2" s="1"/>
  <c r="I6192" i="2"/>
  <c r="J6192" i="2" s="1"/>
  <c r="I6193" i="2"/>
  <c r="J6193" i="2" s="1"/>
  <c r="I6194" i="2"/>
  <c r="J6194" i="2" s="1"/>
  <c r="I6195" i="2"/>
  <c r="J6195" i="2" s="1"/>
  <c r="I6196" i="2"/>
  <c r="J6196" i="2" s="1"/>
  <c r="I6197" i="2"/>
  <c r="J6197" i="2" s="1"/>
  <c r="I6198" i="2"/>
  <c r="J6198" i="2" s="1"/>
  <c r="I6199" i="2"/>
  <c r="J6199" i="2" s="1"/>
  <c r="I6200" i="2"/>
  <c r="J6200" i="2" s="1"/>
  <c r="I6201" i="2"/>
  <c r="J6201" i="2" s="1"/>
  <c r="I6202" i="2"/>
  <c r="J6202" i="2" s="1"/>
  <c r="I6203" i="2"/>
  <c r="J6203" i="2" s="1"/>
  <c r="I6204" i="2"/>
  <c r="J6204" i="2" s="1"/>
  <c r="I6205" i="2"/>
  <c r="J6205" i="2" s="1"/>
  <c r="I6206" i="2"/>
  <c r="J6206" i="2" s="1"/>
  <c r="I6207" i="2"/>
  <c r="J6207" i="2" s="1"/>
  <c r="I6208" i="2"/>
  <c r="J6208" i="2" s="1"/>
  <c r="I6209" i="2"/>
  <c r="J6209" i="2" s="1"/>
  <c r="I6210" i="2"/>
  <c r="J6210" i="2" s="1"/>
  <c r="I6211" i="2"/>
  <c r="J6211" i="2" s="1"/>
  <c r="I6212" i="2"/>
  <c r="J6212" i="2" s="1"/>
  <c r="I6213" i="2"/>
  <c r="J6213" i="2" s="1"/>
  <c r="I6214" i="2"/>
  <c r="J6214" i="2" s="1"/>
  <c r="I6215" i="2"/>
  <c r="J6215" i="2" s="1"/>
  <c r="I6216" i="2"/>
  <c r="J6216" i="2" s="1"/>
  <c r="I6217" i="2"/>
  <c r="J6217" i="2" s="1"/>
  <c r="I6218" i="2"/>
  <c r="J6218" i="2" s="1"/>
  <c r="I6219" i="2"/>
  <c r="J6219" i="2" s="1"/>
  <c r="I6220" i="2"/>
  <c r="J6220" i="2" s="1"/>
  <c r="I6221" i="2"/>
  <c r="J6221" i="2" s="1"/>
  <c r="I6222" i="2"/>
  <c r="J6222" i="2" s="1"/>
  <c r="I6223" i="2"/>
  <c r="J6223" i="2" s="1"/>
  <c r="I6224" i="2"/>
  <c r="J6224" i="2" s="1"/>
  <c r="I6225" i="2"/>
  <c r="J6225" i="2" s="1"/>
  <c r="I6226" i="2"/>
  <c r="J6226" i="2" s="1"/>
  <c r="I6227" i="2"/>
  <c r="J6227" i="2" s="1"/>
  <c r="I6228" i="2"/>
  <c r="J6228" i="2" s="1"/>
  <c r="I6229" i="2"/>
  <c r="J6229" i="2" s="1"/>
  <c r="I6230" i="2"/>
  <c r="J6230" i="2" s="1"/>
  <c r="I6231" i="2"/>
  <c r="J6231" i="2" s="1"/>
  <c r="I6232" i="2"/>
  <c r="J6232" i="2" s="1"/>
  <c r="I6233" i="2"/>
  <c r="J6233" i="2" s="1"/>
  <c r="I6234" i="2"/>
  <c r="J6234" i="2" s="1"/>
  <c r="I6235" i="2"/>
  <c r="J6235" i="2" s="1"/>
  <c r="I6236" i="2"/>
  <c r="J6236" i="2" s="1"/>
  <c r="I6237" i="2"/>
  <c r="J6237" i="2" s="1"/>
  <c r="I6238" i="2"/>
  <c r="J6238" i="2" s="1"/>
  <c r="I6239" i="2"/>
  <c r="J6239" i="2" s="1"/>
  <c r="I6240" i="2"/>
  <c r="J6240" i="2" s="1"/>
  <c r="I6241" i="2"/>
  <c r="J6241" i="2" s="1"/>
  <c r="I6242" i="2"/>
  <c r="J6242" i="2" s="1"/>
  <c r="I6243" i="2"/>
  <c r="J6243" i="2" s="1"/>
  <c r="I6244" i="2"/>
  <c r="J6244" i="2" s="1"/>
  <c r="I6245" i="2"/>
  <c r="J6245" i="2" s="1"/>
  <c r="I6246" i="2"/>
  <c r="J6246" i="2" s="1"/>
  <c r="I6247" i="2"/>
  <c r="J6247" i="2" s="1"/>
  <c r="I6248" i="2"/>
  <c r="J6248" i="2" s="1"/>
  <c r="I6249" i="2"/>
  <c r="J6249" i="2" s="1"/>
  <c r="I6250" i="2"/>
  <c r="J6250" i="2" s="1"/>
  <c r="I6251" i="2"/>
  <c r="J6251" i="2" s="1"/>
  <c r="I6252" i="2"/>
  <c r="J6252" i="2" s="1"/>
  <c r="I6253" i="2"/>
  <c r="J6253" i="2" s="1"/>
  <c r="I6254" i="2"/>
  <c r="J6254" i="2" s="1"/>
  <c r="I6255" i="2"/>
  <c r="J6255" i="2" s="1"/>
  <c r="I6256" i="2"/>
  <c r="J6256" i="2" s="1"/>
  <c r="I6257" i="2"/>
  <c r="J6257" i="2" s="1"/>
  <c r="I6258" i="2"/>
  <c r="J6258" i="2" s="1"/>
  <c r="I6259" i="2"/>
  <c r="J6259" i="2" s="1"/>
  <c r="I6260" i="2"/>
  <c r="J6260" i="2" s="1"/>
  <c r="I6261" i="2"/>
  <c r="J6261" i="2" s="1"/>
  <c r="I6262" i="2"/>
  <c r="J6262" i="2" s="1"/>
  <c r="I6263" i="2"/>
  <c r="J6263" i="2" s="1"/>
  <c r="I6264" i="2"/>
  <c r="J6264" i="2" s="1"/>
  <c r="I6265" i="2"/>
  <c r="J6265" i="2" s="1"/>
  <c r="I6266" i="2"/>
  <c r="J6266" i="2" s="1"/>
  <c r="I6267" i="2"/>
  <c r="J6267" i="2" s="1"/>
  <c r="I6268" i="2"/>
  <c r="J6268" i="2" s="1"/>
  <c r="I6269" i="2"/>
  <c r="J6269" i="2" s="1"/>
  <c r="I6270" i="2"/>
  <c r="J6270" i="2" s="1"/>
  <c r="I6271" i="2"/>
  <c r="J6271" i="2" s="1"/>
  <c r="I6272" i="2"/>
  <c r="J6272" i="2" s="1"/>
  <c r="I6273" i="2"/>
  <c r="J6273" i="2" s="1"/>
  <c r="I6274" i="2"/>
  <c r="J6274" i="2" s="1"/>
  <c r="I6275" i="2"/>
  <c r="J6275" i="2" s="1"/>
  <c r="I6276" i="2"/>
  <c r="J6276" i="2" s="1"/>
  <c r="I6277" i="2"/>
  <c r="J6277" i="2" s="1"/>
  <c r="I6278" i="2"/>
  <c r="J6278" i="2" s="1"/>
  <c r="I6279" i="2"/>
  <c r="J6279" i="2" s="1"/>
  <c r="I6280" i="2"/>
  <c r="J6280" i="2" s="1"/>
  <c r="I6281" i="2"/>
  <c r="J6281" i="2" s="1"/>
  <c r="I6282" i="2"/>
  <c r="J6282" i="2" s="1"/>
  <c r="I6283" i="2"/>
  <c r="J6283" i="2" s="1"/>
  <c r="I6284" i="2"/>
  <c r="J6284" i="2" s="1"/>
  <c r="I6285" i="2"/>
  <c r="J6285" i="2" s="1"/>
  <c r="I6286" i="2"/>
  <c r="J6286" i="2" s="1"/>
  <c r="I6287" i="2"/>
  <c r="J6287" i="2" s="1"/>
  <c r="I6288" i="2"/>
  <c r="J6288" i="2" s="1"/>
  <c r="I6289" i="2"/>
  <c r="J6289" i="2" s="1"/>
  <c r="I6290" i="2"/>
  <c r="J6290" i="2" s="1"/>
  <c r="I6291" i="2"/>
  <c r="J6291" i="2" s="1"/>
  <c r="I6292" i="2"/>
  <c r="J6292" i="2" s="1"/>
  <c r="I6293" i="2"/>
  <c r="J6293" i="2" s="1"/>
  <c r="I6294" i="2"/>
  <c r="J6294" i="2" s="1"/>
  <c r="I6295" i="2"/>
  <c r="J6295" i="2" s="1"/>
  <c r="I6296" i="2"/>
  <c r="J6296" i="2" s="1"/>
  <c r="I6297" i="2"/>
  <c r="J6297" i="2" s="1"/>
  <c r="I6298" i="2"/>
  <c r="J6298" i="2" s="1"/>
  <c r="I6299" i="2"/>
  <c r="J6299" i="2" s="1"/>
  <c r="I6300" i="2"/>
  <c r="J6300" i="2" s="1"/>
  <c r="I6301" i="2"/>
  <c r="J6301" i="2" s="1"/>
  <c r="I6302" i="2"/>
  <c r="J6302" i="2" s="1"/>
  <c r="I6303" i="2"/>
  <c r="J6303" i="2" s="1"/>
  <c r="I6304" i="2"/>
  <c r="J6304" i="2" s="1"/>
  <c r="I6305" i="2"/>
  <c r="J6305" i="2" s="1"/>
  <c r="I6306" i="2"/>
  <c r="J6306" i="2" s="1"/>
  <c r="I6307" i="2"/>
  <c r="J6307" i="2" s="1"/>
  <c r="I6308" i="2"/>
  <c r="J6308" i="2" s="1"/>
  <c r="I6309" i="2"/>
  <c r="J6309" i="2" s="1"/>
  <c r="I6310" i="2"/>
  <c r="J6310" i="2" s="1"/>
  <c r="I6311" i="2"/>
  <c r="J6311" i="2" s="1"/>
  <c r="I6312" i="2"/>
  <c r="J6312" i="2" s="1"/>
  <c r="I6313" i="2"/>
  <c r="J6313" i="2" s="1"/>
  <c r="I6314" i="2"/>
  <c r="J6314" i="2" s="1"/>
  <c r="I6315" i="2"/>
  <c r="J6315" i="2" s="1"/>
  <c r="I6316" i="2"/>
  <c r="J6316" i="2" s="1"/>
  <c r="I6317" i="2"/>
  <c r="J6317" i="2" s="1"/>
  <c r="I6318" i="2"/>
  <c r="J6318" i="2" s="1"/>
  <c r="I6319" i="2"/>
  <c r="J6319" i="2" s="1"/>
  <c r="I6320" i="2"/>
  <c r="J6320" i="2" s="1"/>
  <c r="I6321" i="2"/>
  <c r="J6321" i="2" s="1"/>
  <c r="I6322" i="2"/>
  <c r="J6322" i="2" s="1"/>
  <c r="I6323" i="2"/>
  <c r="J6323" i="2" s="1"/>
  <c r="I6324" i="2"/>
  <c r="J6324" i="2" s="1"/>
  <c r="I6325" i="2"/>
  <c r="J6325" i="2" s="1"/>
  <c r="I6326" i="2"/>
  <c r="J6326" i="2" s="1"/>
  <c r="I6327" i="2"/>
  <c r="J6327" i="2" s="1"/>
  <c r="I6328" i="2"/>
  <c r="J6328" i="2" s="1"/>
  <c r="I6329" i="2"/>
  <c r="J6329" i="2" s="1"/>
  <c r="I6330" i="2"/>
  <c r="J6330" i="2" s="1"/>
  <c r="I6331" i="2"/>
  <c r="J6331" i="2" s="1"/>
  <c r="I6332" i="2"/>
  <c r="J6332" i="2" s="1"/>
  <c r="I6333" i="2"/>
  <c r="J6333" i="2" s="1"/>
  <c r="I6334" i="2"/>
  <c r="J6334" i="2" s="1"/>
  <c r="I6335" i="2"/>
  <c r="J6335" i="2" s="1"/>
  <c r="I6336" i="2"/>
  <c r="J6336" i="2" s="1"/>
  <c r="I6337" i="2"/>
  <c r="J6337" i="2" s="1"/>
  <c r="I6338" i="2"/>
  <c r="J6338" i="2" s="1"/>
  <c r="I6339" i="2"/>
  <c r="J6339" i="2" s="1"/>
  <c r="I6340" i="2"/>
  <c r="J6340" i="2" s="1"/>
  <c r="I6341" i="2"/>
  <c r="J6341" i="2" s="1"/>
  <c r="I6342" i="2"/>
  <c r="J6342" i="2" s="1"/>
  <c r="I6343" i="2"/>
  <c r="J6343" i="2" s="1"/>
  <c r="I6344" i="2"/>
  <c r="J6344" i="2" s="1"/>
  <c r="I6345" i="2"/>
  <c r="J6345" i="2" s="1"/>
  <c r="I6346" i="2"/>
  <c r="J6346" i="2" s="1"/>
  <c r="I6347" i="2"/>
  <c r="J6347" i="2" s="1"/>
  <c r="I6348" i="2"/>
  <c r="J6348" i="2" s="1"/>
  <c r="I6349" i="2"/>
  <c r="J6349" i="2" s="1"/>
  <c r="I6350" i="2"/>
  <c r="J6350" i="2" s="1"/>
  <c r="I6351" i="2"/>
  <c r="J6351" i="2" s="1"/>
  <c r="I6352" i="2"/>
  <c r="J6352" i="2" s="1"/>
  <c r="I6353" i="2"/>
  <c r="J6353" i="2" s="1"/>
  <c r="I6354" i="2"/>
  <c r="J6354" i="2" s="1"/>
  <c r="I6355" i="2"/>
  <c r="J6355" i="2" s="1"/>
  <c r="I6356" i="2"/>
  <c r="J6356" i="2" s="1"/>
  <c r="I6357" i="2"/>
  <c r="J6357" i="2" s="1"/>
  <c r="I6358" i="2"/>
  <c r="J6358" i="2" s="1"/>
  <c r="I6359" i="2"/>
  <c r="J6359" i="2" s="1"/>
  <c r="I6360" i="2"/>
  <c r="J6360" i="2" s="1"/>
  <c r="I6361" i="2"/>
  <c r="J6361" i="2" s="1"/>
  <c r="I6362" i="2"/>
  <c r="J6362" i="2" s="1"/>
  <c r="I6363" i="2"/>
  <c r="J6363" i="2" s="1"/>
  <c r="I6364" i="2"/>
  <c r="J6364" i="2" s="1"/>
  <c r="I6365" i="2"/>
  <c r="J6365" i="2" s="1"/>
  <c r="I6366" i="2"/>
  <c r="J6366" i="2" s="1"/>
  <c r="I6367" i="2"/>
  <c r="J6367" i="2" s="1"/>
  <c r="I6368" i="2"/>
  <c r="J6368" i="2" s="1"/>
  <c r="I6369" i="2"/>
  <c r="J6369" i="2" s="1"/>
  <c r="I6370" i="2"/>
  <c r="J6370" i="2" s="1"/>
  <c r="I6371" i="2"/>
  <c r="J6371" i="2" s="1"/>
  <c r="I6372" i="2"/>
  <c r="J6372" i="2" s="1"/>
  <c r="I6373" i="2"/>
  <c r="J6373" i="2" s="1"/>
  <c r="I6374" i="2"/>
  <c r="J6374" i="2" s="1"/>
  <c r="I6375" i="2"/>
  <c r="J6375" i="2" s="1"/>
  <c r="I6376" i="2"/>
  <c r="J6376" i="2" s="1"/>
  <c r="I6377" i="2"/>
  <c r="J6377" i="2" s="1"/>
  <c r="I6378" i="2"/>
  <c r="J6378" i="2" s="1"/>
  <c r="I6379" i="2"/>
  <c r="J6379" i="2" s="1"/>
  <c r="I6380" i="2"/>
  <c r="J6380" i="2" s="1"/>
  <c r="I6381" i="2"/>
  <c r="J6381" i="2" s="1"/>
  <c r="I6382" i="2"/>
  <c r="J6382" i="2" s="1"/>
  <c r="I6383" i="2"/>
  <c r="J6383" i="2" s="1"/>
  <c r="I6384" i="2"/>
  <c r="J6384" i="2" s="1"/>
  <c r="I6385" i="2"/>
  <c r="J6385" i="2" s="1"/>
  <c r="I6386" i="2"/>
  <c r="J6386" i="2" s="1"/>
  <c r="I6387" i="2"/>
  <c r="J6387" i="2" s="1"/>
  <c r="I6388" i="2"/>
  <c r="J6388" i="2" s="1"/>
  <c r="I6389" i="2"/>
  <c r="J6389" i="2" s="1"/>
  <c r="I6390" i="2"/>
  <c r="J6390" i="2" s="1"/>
  <c r="I6391" i="2"/>
  <c r="J6391" i="2" s="1"/>
  <c r="I6392" i="2"/>
  <c r="J6392" i="2" s="1"/>
  <c r="I6393" i="2"/>
  <c r="J6393" i="2" s="1"/>
  <c r="I6394" i="2"/>
  <c r="J6394" i="2" s="1"/>
  <c r="I6395" i="2"/>
  <c r="J6395" i="2" s="1"/>
  <c r="I6396" i="2"/>
  <c r="J6396" i="2" s="1"/>
  <c r="I6397" i="2"/>
  <c r="J6397" i="2" s="1"/>
  <c r="I6398" i="2"/>
  <c r="J6398" i="2" s="1"/>
  <c r="I6399" i="2"/>
  <c r="J6399" i="2" s="1"/>
  <c r="I6400" i="2"/>
  <c r="J6400" i="2" s="1"/>
  <c r="I6401" i="2"/>
  <c r="J6401" i="2" s="1"/>
  <c r="I6402" i="2"/>
  <c r="J6402" i="2" s="1"/>
  <c r="I6403" i="2"/>
  <c r="J6403" i="2" s="1"/>
  <c r="I6404" i="2"/>
  <c r="J6404" i="2" s="1"/>
  <c r="I6405" i="2"/>
  <c r="J6405" i="2" s="1"/>
  <c r="I6406" i="2"/>
  <c r="J6406" i="2" s="1"/>
  <c r="I6407" i="2"/>
  <c r="J6407" i="2" s="1"/>
  <c r="I6408" i="2"/>
  <c r="J6408" i="2" s="1"/>
  <c r="I6409" i="2"/>
  <c r="J6409" i="2" s="1"/>
  <c r="I6410" i="2"/>
  <c r="J6410" i="2" s="1"/>
  <c r="I6411" i="2"/>
  <c r="J6411" i="2" s="1"/>
  <c r="I6412" i="2"/>
  <c r="J6412" i="2" s="1"/>
  <c r="I6413" i="2"/>
  <c r="J6413" i="2" s="1"/>
  <c r="I6414" i="2"/>
  <c r="J6414" i="2" s="1"/>
  <c r="I6415" i="2"/>
  <c r="J6415" i="2" s="1"/>
  <c r="I6416" i="2"/>
  <c r="J6416" i="2" s="1"/>
  <c r="I6417" i="2"/>
  <c r="J6417" i="2" s="1"/>
  <c r="I6418" i="2"/>
  <c r="J6418" i="2" s="1"/>
  <c r="I6419" i="2"/>
  <c r="J6419" i="2" s="1"/>
  <c r="I6420" i="2"/>
  <c r="J6420" i="2" s="1"/>
  <c r="I6421" i="2"/>
  <c r="J6421" i="2" s="1"/>
  <c r="I6422" i="2"/>
  <c r="J6422" i="2" s="1"/>
  <c r="I6423" i="2"/>
  <c r="J6423" i="2" s="1"/>
  <c r="I6424" i="2"/>
  <c r="J6424" i="2" s="1"/>
  <c r="I6425" i="2"/>
  <c r="J6425" i="2" s="1"/>
  <c r="I6426" i="2"/>
  <c r="J6426" i="2" s="1"/>
  <c r="I6427" i="2"/>
  <c r="J6427" i="2" s="1"/>
  <c r="I6428" i="2"/>
  <c r="J6428" i="2" s="1"/>
  <c r="I6429" i="2"/>
  <c r="J6429" i="2" s="1"/>
  <c r="I6430" i="2"/>
  <c r="J6430" i="2" s="1"/>
  <c r="I6431" i="2"/>
  <c r="J6431" i="2" s="1"/>
  <c r="I6432" i="2"/>
  <c r="J6432" i="2" s="1"/>
  <c r="I6433" i="2"/>
  <c r="J6433" i="2" s="1"/>
  <c r="I6434" i="2"/>
  <c r="J6434" i="2" s="1"/>
  <c r="I6435" i="2"/>
  <c r="J6435" i="2" s="1"/>
  <c r="I6436" i="2"/>
  <c r="J6436" i="2" s="1"/>
  <c r="I6437" i="2"/>
  <c r="J6437" i="2" s="1"/>
  <c r="I6438" i="2"/>
  <c r="J6438" i="2" s="1"/>
  <c r="I6439" i="2"/>
  <c r="J6439" i="2" s="1"/>
  <c r="I6440" i="2"/>
  <c r="J6440" i="2" s="1"/>
  <c r="I6441" i="2"/>
  <c r="J6441" i="2" s="1"/>
  <c r="I6442" i="2"/>
  <c r="J6442" i="2" s="1"/>
  <c r="I6443" i="2"/>
  <c r="J6443" i="2" s="1"/>
  <c r="I6444" i="2"/>
  <c r="J6444" i="2" s="1"/>
  <c r="I6445" i="2"/>
  <c r="J6445" i="2" s="1"/>
  <c r="I6446" i="2"/>
  <c r="J6446" i="2" s="1"/>
  <c r="I6447" i="2"/>
  <c r="J6447" i="2" s="1"/>
  <c r="I6448" i="2"/>
  <c r="J6448" i="2" s="1"/>
  <c r="I6449" i="2"/>
  <c r="J6449" i="2" s="1"/>
  <c r="I6450" i="2"/>
  <c r="J6450" i="2" s="1"/>
  <c r="I6451" i="2"/>
  <c r="J6451" i="2" s="1"/>
  <c r="I6452" i="2"/>
  <c r="J6452" i="2" s="1"/>
  <c r="I6453" i="2"/>
  <c r="J6453" i="2" s="1"/>
  <c r="I6454" i="2"/>
  <c r="J6454" i="2" s="1"/>
  <c r="I6455" i="2"/>
  <c r="J6455" i="2" s="1"/>
  <c r="I6456" i="2"/>
  <c r="J6456" i="2" s="1"/>
  <c r="I6457" i="2"/>
  <c r="J6457" i="2" s="1"/>
  <c r="I6458" i="2"/>
  <c r="J6458" i="2" s="1"/>
  <c r="I6459" i="2"/>
  <c r="J6459" i="2" s="1"/>
  <c r="I6460" i="2"/>
  <c r="J6460" i="2" s="1"/>
  <c r="I6461" i="2"/>
  <c r="J6461" i="2" s="1"/>
  <c r="I6462" i="2"/>
  <c r="J6462" i="2" s="1"/>
  <c r="I6463" i="2"/>
  <c r="J6463" i="2" s="1"/>
  <c r="I6464" i="2"/>
  <c r="J6464" i="2" s="1"/>
  <c r="I6465" i="2"/>
  <c r="J6465" i="2" s="1"/>
  <c r="I6466" i="2"/>
  <c r="J6466" i="2" s="1"/>
  <c r="I6467" i="2"/>
  <c r="J6467" i="2" s="1"/>
  <c r="I6468" i="2"/>
  <c r="J6468" i="2" s="1"/>
  <c r="I6469" i="2"/>
  <c r="J6469" i="2" s="1"/>
  <c r="I6470" i="2"/>
  <c r="J6470" i="2" s="1"/>
  <c r="I6471" i="2"/>
  <c r="J6471" i="2" s="1"/>
  <c r="I6472" i="2"/>
  <c r="J6472" i="2" s="1"/>
  <c r="I6473" i="2"/>
  <c r="J6473" i="2" s="1"/>
  <c r="I6474" i="2"/>
  <c r="J6474" i="2" s="1"/>
  <c r="I6475" i="2"/>
  <c r="J6475" i="2" s="1"/>
  <c r="I6476" i="2"/>
  <c r="J6476" i="2" s="1"/>
  <c r="I6477" i="2"/>
  <c r="J6477" i="2" s="1"/>
  <c r="I6478" i="2"/>
  <c r="J6478" i="2" s="1"/>
  <c r="I6479" i="2"/>
  <c r="J6479" i="2" s="1"/>
  <c r="I6480" i="2"/>
  <c r="J6480" i="2" s="1"/>
  <c r="I6481" i="2"/>
  <c r="J6481" i="2" s="1"/>
  <c r="I6482" i="2"/>
  <c r="J6482" i="2" s="1"/>
  <c r="I6483" i="2"/>
  <c r="J6483" i="2" s="1"/>
  <c r="I6484" i="2"/>
  <c r="J6484" i="2" s="1"/>
  <c r="I6485" i="2"/>
  <c r="J6485" i="2" s="1"/>
  <c r="I6486" i="2"/>
  <c r="J6486" i="2" s="1"/>
  <c r="I6487" i="2"/>
  <c r="J6487" i="2" s="1"/>
  <c r="I6488" i="2"/>
  <c r="J6488" i="2" s="1"/>
  <c r="I6489" i="2"/>
  <c r="J6489" i="2" s="1"/>
  <c r="I6490" i="2"/>
  <c r="J6490" i="2" s="1"/>
  <c r="I6491" i="2"/>
  <c r="J6491" i="2" s="1"/>
  <c r="I6492" i="2"/>
  <c r="J6492" i="2" s="1"/>
  <c r="I6493" i="2"/>
  <c r="J6493" i="2" s="1"/>
  <c r="I6494" i="2"/>
  <c r="J6494" i="2" s="1"/>
  <c r="I6495" i="2"/>
  <c r="J6495" i="2" s="1"/>
  <c r="I6496" i="2"/>
  <c r="J6496" i="2" s="1"/>
  <c r="I6497" i="2"/>
  <c r="J6497" i="2" s="1"/>
  <c r="I6498" i="2"/>
  <c r="J6498" i="2" s="1"/>
  <c r="I6499" i="2"/>
  <c r="J6499" i="2" s="1"/>
  <c r="I6500" i="2"/>
  <c r="J6500" i="2" s="1"/>
  <c r="I6501" i="2"/>
  <c r="J6501" i="2" s="1"/>
  <c r="I6502" i="2"/>
  <c r="J6502" i="2" s="1"/>
  <c r="I6503" i="2"/>
  <c r="J6503" i="2" s="1"/>
  <c r="I6504" i="2"/>
  <c r="J6504" i="2" s="1"/>
  <c r="I6505" i="2"/>
  <c r="J6505" i="2" s="1"/>
  <c r="I6506" i="2"/>
  <c r="J6506" i="2" s="1"/>
  <c r="I6507" i="2"/>
  <c r="J6507" i="2" s="1"/>
  <c r="I6508" i="2"/>
  <c r="J6508" i="2" s="1"/>
  <c r="I6509" i="2"/>
  <c r="J6509" i="2" s="1"/>
  <c r="I6510" i="2"/>
  <c r="J6510" i="2" s="1"/>
  <c r="I6511" i="2"/>
  <c r="J6511" i="2" s="1"/>
  <c r="I6512" i="2"/>
  <c r="J6512" i="2" s="1"/>
  <c r="I6513" i="2"/>
  <c r="J6513" i="2" s="1"/>
  <c r="I6514" i="2"/>
  <c r="J6514" i="2" s="1"/>
  <c r="I6515" i="2"/>
  <c r="J6515" i="2" s="1"/>
  <c r="I6516" i="2"/>
  <c r="J6516" i="2" s="1"/>
  <c r="I6517" i="2"/>
  <c r="J6517" i="2" s="1"/>
  <c r="I6518" i="2"/>
  <c r="J6518" i="2" s="1"/>
  <c r="I6519" i="2"/>
  <c r="J6519" i="2" s="1"/>
  <c r="I6520" i="2"/>
  <c r="J6520" i="2" s="1"/>
  <c r="I6521" i="2"/>
  <c r="J6521" i="2" s="1"/>
  <c r="I6522" i="2"/>
  <c r="J6522" i="2" s="1"/>
  <c r="I6523" i="2"/>
  <c r="J6523" i="2" s="1"/>
  <c r="I6524" i="2"/>
  <c r="J6524" i="2" s="1"/>
  <c r="I6525" i="2"/>
  <c r="J6525" i="2" s="1"/>
  <c r="I6526" i="2"/>
  <c r="J6526" i="2" s="1"/>
  <c r="I6527" i="2"/>
  <c r="J6527" i="2" s="1"/>
  <c r="I6528" i="2"/>
  <c r="J6528" i="2" s="1"/>
  <c r="I6529" i="2"/>
  <c r="J6529" i="2" s="1"/>
  <c r="I6530" i="2"/>
  <c r="J6530" i="2" s="1"/>
  <c r="I6531" i="2"/>
  <c r="J6531" i="2" s="1"/>
  <c r="I6532" i="2"/>
  <c r="J6532" i="2" s="1"/>
  <c r="I6533" i="2"/>
  <c r="J6533" i="2" s="1"/>
  <c r="I6534" i="2"/>
  <c r="J6534" i="2" s="1"/>
  <c r="I6535" i="2"/>
  <c r="J6535" i="2" s="1"/>
  <c r="I6536" i="2"/>
  <c r="J6536" i="2" s="1"/>
  <c r="I6537" i="2"/>
  <c r="J6537" i="2" s="1"/>
  <c r="I6538" i="2"/>
  <c r="J6538" i="2" s="1"/>
  <c r="I6539" i="2"/>
  <c r="J6539" i="2" s="1"/>
  <c r="I6540" i="2"/>
  <c r="J6540" i="2" s="1"/>
  <c r="I6541" i="2"/>
  <c r="J6541" i="2" s="1"/>
  <c r="I6542" i="2"/>
  <c r="J6542" i="2" s="1"/>
  <c r="I6543" i="2"/>
  <c r="J6543" i="2" s="1"/>
  <c r="I6544" i="2"/>
  <c r="J6544" i="2" s="1"/>
  <c r="I6545" i="2"/>
  <c r="J6545" i="2" s="1"/>
  <c r="I6546" i="2"/>
  <c r="J6546" i="2" s="1"/>
  <c r="I6547" i="2"/>
  <c r="J6547" i="2" s="1"/>
  <c r="I6548" i="2"/>
  <c r="J6548" i="2" s="1"/>
  <c r="I6549" i="2"/>
  <c r="J6549" i="2" s="1"/>
  <c r="I6550" i="2"/>
  <c r="J6550" i="2" s="1"/>
  <c r="I6551" i="2"/>
  <c r="J6551" i="2" s="1"/>
  <c r="I6552" i="2"/>
  <c r="J6552" i="2" s="1"/>
  <c r="I6553" i="2"/>
  <c r="J6553" i="2" s="1"/>
  <c r="I6554" i="2"/>
  <c r="J6554" i="2" s="1"/>
  <c r="I6555" i="2"/>
  <c r="J6555" i="2" s="1"/>
  <c r="I6556" i="2"/>
  <c r="J6556" i="2" s="1"/>
  <c r="I6557" i="2"/>
  <c r="J6557" i="2" s="1"/>
  <c r="I6558" i="2"/>
  <c r="J6558" i="2" s="1"/>
  <c r="I6559" i="2"/>
  <c r="J6559" i="2" s="1"/>
  <c r="I6560" i="2"/>
  <c r="J6560" i="2" s="1"/>
  <c r="I6561" i="2"/>
  <c r="J6561" i="2" s="1"/>
  <c r="I6562" i="2"/>
  <c r="J6562" i="2" s="1"/>
  <c r="I6563" i="2"/>
  <c r="J6563" i="2" s="1"/>
  <c r="I6564" i="2"/>
  <c r="J6564" i="2" s="1"/>
  <c r="I6565" i="2"/>
  <c r="J6565" i="2" s="1"/>
  <c r="I6566" i="2"/>
  <c r="J6566" i="2" s="1"/>
  <c r="I6567" i="2"/>
  <c r="J6567" i="2" s="1"/>
  <c r="I6568" i="2"/>
  <c r="J6568" i="2" s="1"/>
  <c r="I6569" i="2"/>
  <c r="J6569" i="2" s="1"/>
  <c r="I6570" i="2"/>
  <c r="J6570" i="2" s="1"/>
  <c r="I6571" i="2"/>
  <c r="J6571" i="2" s="1"/>
  <c r="I6572" i="2"/>
  <c r="J6572" i="2" s="1"/>
  <c r="I6573" i="2"/>
  <c r="J6573" i="2" s="1"/>
  <c r="I6574" i="2"/>
  <c r="J6574" i="2" s="1"/>
  <c r="I6575" i="2"/>
  <c r="J6575" i="2" s="1"/>
  <c r="I6576" i="2"/>
  <c r="J6576" i="2" s="1"/>
  <c r="I6577" i="2"/>
  <c r="J6577" i="2" s="1"/>
  <c r="I6578" i="2"/>
  <c r="J6578" i="2" s="1"/>
  <c r="I6579" i="2"/>
  <c r="J6579" i="2" s="1"/>
  <c r="I6580" i="2"/>
  <c r="J6580" i="2" s="1"/>
  <c r="I6581" i="2"/>
  <c r="J6581" i="2" s="1"/>
  <c r="I6582" i="2"/>
  <c r="J6582" i="2" s="1"/>
  <c r="I6583" i="2"/>
  <c r="J6583" i="2" s="1"/>
  <c r="I6584" i="2"/>
  <c r="J6584" i="2" s="1"/>
  <c r="I6585" i="2"/>
  <c r="J6585" i="2" s="1"/>
  <c r="I6586" i="2"/>
  <c r="J6586" i="2" s="1"/>
  <c r="I6587" i="2"/>
  <c r="J6587" i="2" s="1"/>
  <c r="I6588" i="2"/>
  <c r="J6588" i="2" s="1"/>
  <c r="I6589" i="2"/>
  <c r="J6589" i="2" s="1"/>
  <c r="I6590" i="2"/>
  <c r="J6590" i="2" s="1"/>
  <c r="I6591" i="2"/>
  <c r="J6591" i="2" s="1"/>
  <c r="I6592" i="2"/>
  <c r="J6592" i="2" s="1"/>
  <c r="I6593" i="2"/>
  <c r="J6593" i="2" s="1"/>
  <c r="I6594" i="2"/>
  <c r="J6594" i="2" s="1"/>
  <c r="I6595" i="2"/>
  <c r="J6595" i="2" s="1"/>
  <c r="I6596" i="2"/>
  <c r="J6596" i="2" s="1"/>
  <c r="I6597" i="2"/>
  <c r="J6597" i="2" s="1"/>
  <c r="I6598" i="2"/>
  <c r="J6598" i="2" s="1"/>
  <c r="I6599" i="2"/>
  <c r="J6599" i="2" s="1"/>
  <c r="I6600" i="2"/>
  <c r="J6600" i="2" s="1"/>
  <c r="I6601" i="2"/>
  <c r="J6601" i="2" s="1"/>
  <c r="I6602" i="2"/>
  <c r="J6602" i="2" s="1"/>
  <c r="I6603" i="2"/>
  <c r="J6603" i="2" s="1"/>
  <c r="I6604" i="2"/>
  <c r="J6604" i="2" s="1"/>
  <c r="I6605" i="2"/>
  <c r="J6605" i="2" s="1"/>
  <c r="I6606" i="2"/>
  <c r="J6606" i="2" s="1"/>
  <c r="I6607" i="2"/>
  <c r="J6607" i="2" s="1"/>
  <c r="I6608" i="2"/>
  <c r="J6608" i="2" s="1"/>
  <c r="I6609" i="2"/>
  <c r="J6609" i="2" s="1"/>
  <c r="I6610" i="2"/>
  <c r="J6610" i="2" s="1"/>
  <c r="I6611" i="2"/>
  <c r="J6611" i="2" s="1"/>
  <c r="I6612" i="2"/>
  <c r="J6612" i="2" s="1"/>
  <c r="I6613" i="2"/>
  <c r="J6613" i="2" s="1"/>
  <c r="I6614" i="2"/>
  <c r="J6614" i="2" s="1"/>
  <c r="I6615" i="2"/>
  <c r="J6615" i="2" s="1"/>
  <c r="I6616" i="2"/>
  <c r="J6616" i="2" s="1"/>
  <c r="I6617" i="2"/>
  <c r="J6617" i="2" s="1"/>
  <c r="I6618" i="2"/>
  <c r="J6618" i="2" s="1"/>
  <c r="I6619" i="2"/>
  <c r="J6619" i="2" s="1"/>
  <c r="I6620" i="2"/>
  <c r="J6620" i="2" s="1"/>
  <c r="I6621" i="2"/>
  <c r="J6621" i="2" s="1"/>
  <c r="I6622" i="2"/>
  <c r="J6622" i="2" s="1"/>
  <c r="I6623" i="2"/>
  <c r="J6623" i="2" s="1"/>
  <c r="I6624" i="2"/>
  <c r="J6624" i="2" s="1"/>
  <c r="I6625" i="2"/>
  <c r="J6625" i="2" s="1"/>
  <c r="I6626" i="2"/>
  <c r="J6626" i="2" s="1"/>
  <c r="I6627" i="2"/>
  <c r="J6627" i="2" s="1"/>
  <c r="I6628" i="2"/>
  <c r="J6628" i="2" s="1"/>
  <c r="I6629" i="2"/>
  <c r="J6629" i="2" s="1"/>
  <c r="I6630" i="2"/>
  <c r="J6630" i="2" s="1"/>
  <c r="I6631" i="2"/>
  <c r="J6631" i="2" s="1"/>
  <c r="I6632" i="2"/>
  <c r="J6632" i="2" s="1"/>
  <c r="I6633" i="2"/>
  <c r="J6633" i="2" s="1"/>
  <c r="I6634" i="2"/>
  <c r="J6634" i="2" s="1"/>
  <c r="I6635" i="2"/>
  <c r="J6635" i="2" s="1"/>
  <c r="I6636" i="2"/>
  <c r="J6636" i="2" s="1"/>
  <c r="I6637" i="2"/>
  <c r="J6637" i="2" s="1"/>
  <c r="I6638" i="2"/>
  <c r="J6638" i="2" s="1"/>
  <c r="I6639" i="2"/>
  <c r="J6639" i="2" s="1"/>
  <c r="I6640" i="2"/>
  <c r="J6640" i="2" s="1"/>
  <c r="I6641" i="2"/>
  <c r="J6641" i="2" s="1"/>
  <c r="I6642" i="2"/>
  <c r="J6642" i="2" s="1"/>
  <c r="I6643" i="2"/>
  <c r="J6643" i="2" s="1"/>
  <c r="I6644" i="2"/>
  <c r="J6644" i="2" s="1"/>
  <c r="I6645" i="2"/>
  <c r="J6645" i="2" s="1"/>
  <c r="I6646" i="2"/>
  <c r="J6646" i="2" s="1"/>
  <c r="I6647" i="2"/>
  <c r="J6647" i="2" s="1"/>
  <c r="I6648" i="2"/>
  <c r="J6648" i="2" s="1"/>
  <c r="I6649" i="2"/>
  <c r="J6649" i="2" s="1"/>
  <c r="I6650" i="2"/>
  <c r="J6650" i="2" s="1"/>
  <c r="I6651" i="2"/>
  <c r="J6651" i="2" s="1"/>
  <c r="I6652" i="2"/>
  <c r="J6652" i="2" s="1"/>
  <c r="I6653" i="2"/>
  <c r="J6653" i="2" s="1"/>
  <c r="I6654" i="2"/>
  <c r="J6654" i="2" s="1"/>
  <c r="I6655" i="2"/>
  <c r="J6655" i="2" s="1"/>
  <c r="I6656" i="2"/>
  <c r="J6656" i="2" s="1"/>
  <c r="I6657" i="2"/>
  <c r="J6657" i="2" s="1"/>
  <c r="I6658" i="2"/>
  <c r="J6658" i="2" s="1"/>
  <c r="I6659" i="2"/>
  <c r="J6659" i="2" s="1"/>
  <c r="I6660" i="2"/>
  <c r="J6660" i="2" s="1"/>
  <c r="I6661" i="2"/>
  <c r="J6661" i="2" s="1"/>
  <c r="I6662" i="2"/>
  <c r="J6662" i="2" s="1"/>
  <c r="I6663" i="2"/>
  <c r="J6663" i="2" s="1"/>
  <c r="I6664" i="2"/>
  <c r="J6664" i="2" s="1"/>
  <c r="I6665" i="2"/>
  <c r="J6665" i="2" s="1"/>
  <c r="I6666" i="2"/>
  <c r="J6666" i="2" s="1"/>
  <c r="I6667" i="2"/>
  <c r="J6667" i="2" s="1"/>
  <c r="I6668" i="2"/>
  <c r="J6668" i="2" s="1"/>
  <c r="I6669" i="2"/>
  <c r="J6669" i="2" s="1"/>
  <c r="I6670" i="2"/>
  <c r="J6670" i="2" s="1"/>
  <c r="I6671" i="2"/>
  <c r="J6671" i="2" s="1"/>
  <c r="I6672" i="2"/>
  <c r="J6672" i="2" s="1"/>
  <c r="I6673" i="2"/>
  <c r="J6673" i="2" s="1"/>
  <c r="I6674" i="2"/>
  <c r="J6674" i="2" s="1"/>
  <c r="I6675" i="2"/>
  <c r="J6675" i="2" s="1"/>
  <c r="I6676" i="2"/>
  <c r="J6676" i="2" s="1"/>
  <c r="I6677" i="2"/>
  <c r="J6677" i="2" s="1"/>
  <c r="I6678" i="2"/>
  <c r="J6678" i="2" s="1"/>
  <c r="I6679" i="2"/>
  <c r="J6679" i="2" s="1"/>
  <c r="I6680" i="2"/>
  <c r="J6680" i="2" s="1"/>
  <c r="I6681" i="2"/>
  <c r="J6681" i="2" s="1"/>
  <c r="I6682" i="2"/>
  <c r="J6682" i="2" s="1"/>
  <c r="I6683" i="2"/>
  <c r="J6683" i="2" s="1"/>
  <c r="I6684" i="2"/>
  <c r="J6684" i="2" s="1"/>
  <c r="I6685" i="2"/>
  <c r="J6685" i="2" s="1"/>
  <c r="I6686" i="2"/>
  <c r="J6686" i="2" s="1"/>
  <c r="I6687" i="2"/>
  <c r="J6687" i="2" s="1"/>
  <c r="I6688" i="2"/>
  <c r="J6688" i="2" s="1"/>
  <c r="I6689" i="2"/>
  <c r="J6689" i="2" s="1"/>
  <c r="I6690" i="2"/>
  <c r="J6690" i="2" s="1"/>
  <c r="I6691" i="2"/>
  <c r="J6691" i="2" s="1"/>
  <c r="I6692" i="2"/>
  <c r="J6692" i="2" s="1"/>
  <c r="I6693" i="2"/>
  <c r="J6693" i="2" s="1"/>
  <c r="I6694" i="2"/>
  <c r="J6694" i="2" s="1"/>
  <c r="I6695" i="2"/>
  <c r="J6695" i="2" s="1"/>
  <c r="I6696" i="2"/>
  <c r="J6696" i="2" s="1"/>
  <c r="I6697" i="2"/>
  <c r="J6697" i="2" s="1"/>
  <c r="I6698" i="2"/>
  <c r="J6698" i="2" s="1"/>
  <c r="I6699" i="2"/>
  <c r="J6699" i="2" s="1"/>
  <c r="I6700" i="2"/>
  <c r="J6700" i="2" s="1"/>
  <c r="I6701" i="2"/>
  <c r="J6701" i="2" s="1"/>
  <c r="I6702" i="2"/>
  <c r="J6702" i="2" s="1"/>
  <c r="I6703" i="2"/>
  <c r="J6703" i="2" s="1"/>
  <c r="I6704" i="2"/>
  <c r="J6704" i="2" s="1"/>
  <c r="I6705" i="2"/>
  <c r="J6705" i="2" s="1"/>
  <c r="I6706" i="2"/>
  <c r="J6706" i="2" s="1"/>
  <c r="I6707" i="2"/>
  <c r="J6707" i="2" s="1"/>
  <c r="I6708" i="2"/>
  <c r="J6708" i="2" s="1"/>
  <c r="I6709" i="2"/>
  <c r="J6709" i="2" s="1"/>
  <c r="I6710" i="2"/>
  <c r="J6710" i="2" s="1"/>
  <c r="I6711" i="2"/>
  <c r="J6711" i="2" s="1"/>
  <c r="I6712" i="2"/>
  <c r="J6712" i="2" s="1"/>
  <c r="I6713" i="2"/>
  <c r="J6713" i="2" s="1"/>
  <c r="I6714" i="2"/>
  <c r="J6714" i="2" s="1"/>
  <c r="I6715" i="2"/>
  <c r="J6715" i="2" s="1"/>
  <c r="I6716" i="2"/>
  <c r="J6716" i="2" s="1"/>
  <c r="I6717" i="2"/>
  <c r="J6717" i="2" s="1"/>
  <c r="I6718" i="2"/>
  <c r="J6718" i="2" s="1"/>
  <c r="I6719" i="2"/>
  <c r="J6719" i="2" s="1"/>
  <c r="I6720" i="2"/>
  <c r="J6720" i="2" s="1"/>
  <c r="I6721" i="2"/>
  <c r="J6721" i="2" s="1"/>
  <c r="I6722" i="2"/>
  <c r="J6722" i="2" s="1"/>
  <c r="I6723" i="2"/>
  <c r="J6723" i="2" s="1"/>
  <c r="I6724" i="2"/>
  <c r="J6724" i="2" s="1"/>
  <c r="I6725" i="2"/>
  <c r="J6725" i="2" s="1"/>
  <c r="I6726" i="2"/>
  <c r="J6726" i="2" s="1"/>
  <c r="I6727" i="2"/>
  <c r="J6727" i="2" s="1"/>
  <c r="I6728" i="2"/>
  <c r="J6728" i="2" s="1"/>
  <c r="I6729" i="2"/>
  <c r="J6729" i="2" s="1"/>
  <c r="I6730" i="2"/>
  <c r="J6730" i="2" s="1"/>
  <c r="I6731" i="2"/>
  <c r="J6731" i="2" s="1"/>
  <c r="I6732" i="2"/>
  <c r="J6732" i="2" s="1"/>
  <c r="I6733" i="2"/>
  <c r="J6733" i="2" s="1"/>
  <c r="I6734" i="2"/>
  <c r="J6734" i="2" s="1"/>
  <c r="I6735" i="2"/>
  <c r="J6735" i="2" s="1"/>
  <c r="I6736" i="2"/>
  <c r="J6736" i="2" s="1"/>
  <c r="I6737" i="2"/>
  <c r="J6737" i="2" s="1"/>
  <c r="I6738" i="2"/>
  <c r="J6738" i="2" s="1"/>
  <c r="I6739" i="2"/>
  <c r="J6739" i="2" s="1"/>
  <c r="I6740" i="2"/>
  <c r="J6740" i="2" s="1"/>
  <c r="I6741" i="2"/>
  <c r="J6741" i="2" s="1"/>
  <c r="I6742" i="2"/>
  <c r="J6742" i="2" s="1"/>
  <c r="I6743" i="2"/>
  <c r="J6743" i="2" s="1"/>
  <c r="I6744" i="2"/>
  <c r="J6744" i="2" s="1"/>
  <c r="I6745" i="2"/>
  <c r="J6745" i="2" s="1"/>
  <c r="I6746" i="2"/>
  <c r="J6746" i="2" s="1"/>
  <c r="I6747" i="2"/>
  <c r="J6747" i="2" s="1"/>
  <c r="I6748" i="2"/>
  <c r="J6748" i="2" s="1"/>
  <c r="I6749" i="2"/>
  <c r="J6749" i="2" s="1"/>
  <c r="I6750" i="2"/>
  <c r="J6750" i="2" s="1"/>
  <c r="I6751" i="2"/>
  <c r="J6751" i="2" s="1"/>
  <c r="I6752" i="2"/>
  <c r="J6752" i="2" s="1"/>
  <c r="I6753" i="2"/>
  <c r="J6753" i="2" s="1"/>
  <c r="I6754" i="2"/>
  <c r="J6754" i="2" s="1"/>
  <c r="I6755" i="2"/>
  <c r="J6755" i="2" s="1"/>
  <c r="I6756" i="2"/>
  <c r="J6756" i="2" s="1"/>
  <c r="I6757" i="2"/>
  <c r="J6757" i="2" s="1"/>
  <c r="I6758" i="2"/>
  <c r="J6758" i="2" s="1"/>
  <c r="I6759" i="2"/>
  <c r="J6759" i="2" s="1"/>
  <c r="I6760" i="2"/>
  <c r="J6760" i="2" s="1"/>
  <c r="I6761" i="2"/>
  <c r="J6761" i="2" s="1"/>
  <c r="I6762" i="2"/>
  <c r="J6762" i="2" s="1"/>
  <c r="I6763" i="2"/>
  <c r="J6763" i="2" s="1"/>
  <c r="I6764" i="2"/>
  <c r="J6764" i="2" s="1"/>
  <c r="I6765" i="2"/>
  <c r="J6765" i="2" s="1"/>
  <c r="I6766" i="2"/>
  <c r="J6766" i="2" s="1"/>
  <c r="I6767" i="2"/>
  <c r="J6767" i="2" s="1"/>
  <c r="I6768" i="2"/>
  <c r="J6768" i="2" s="1"/>
  <c r="I6769" i="2"/>
  <c r="J6769" i="2" s="1"/>
  <c r="I6770" i="2"/>
  <c r="J6770" i="2" s="1"/>
  <c r="I6771" i="2"/>
  <c r="J6771" i="2" s="1"/>
  <c r="I6772" i="2"/>
  <c r="J6772" i="2" s="1"/>
  <c r="I6773" i="2"/>
  <c r="J6773" i="2" s="1"/>
  <c r="I6774" i="2"/>
  <c r="J6774" i="2" s="1"/>
  <c r="I6775" i="2"/>
  <c r="J6775" i="2" s="1"/>
  <c r="I6776" i="2"/>
  <c r="J6776" i="2" s="1"/>
  <c r="I6777" i="2"/>
  <c r="J6777" i="2" s="1"/>
  <c r="I6778" i="2"/>
  <c r="J6778" i="2" s="1"/>
  <c r="I6779" i="2"/>
  <c r="J6779" i="2" s="1"/>
  <c r="I6780" i="2"/>
  <c r="J6780" i="2" s="1"/>
  <c r="I6781" i="2"/>
  <c r="J6781" i="2" s="1"/>
  <c r="I6782" i="2"/>
  <c r="J6782" i="2" s="1"/>
  <c r="I6783" i="2"/>
  <c r="J6783" i="2" s="1"/>
  <c r="I6784" i="2"/>
  <c r="J6784" i="2" s="1"/>
  <c r="I6785" i="2"/>
  <c r="J6785" i="2" s="1"/>
  <c r="I6786" i="2"/>
  <c r="J6786" i="2" s="1"/>
  <c r="I6787" i="2"/>
  <c r="J6787" i="2" s="1"/>
  <c r="I6788" i="2"/>
  <c r="J6788" i="2" s="1"/>
  <c r="I6789" i="2"/>
  <c r="J6789" i="2" s="1"/>
  <c r="I6790" i="2"/>
  <c r="J6790" i="2" s="1"/>
  <c r="I6791" i="2"/>
  <c r="J6791" i="2" s="1"/>
  <c r="I6792" i="2"/>
  <c r="J6792" i="2" s="1"/>
  <c r="I6793" i="2"/>
  <c r="J6793" i="2" s="1"/>
  <c r="I6794" i="2"/>
  <c r="J6794" i="2" s="1"/>
  <c r="I6795" i="2"/>
  <c r="J6795" i="2" s="1"/>
  <c r="I6796" i="2"/>
  <c r="J6796" i="2" s="1"/>
  <c r="I6797" i="2"/>
  <c r="J6797" i="2" s="1"/>
  <c r="I6798" i="2"/>
  <c r="J6798" i="2" s="1"/>
  <c r="I6799" i="2"/>
  <c r="J6799" i="2" s="1"/>
  <c r="I6800" i="2"/>
  <c r="J6800" i="2" s="1"/>
  <c r="I6801" i="2"/>
  <c r="J6801" i="2" s="1"/>
  <c r="I6802" i="2"/>
  <c r="J6802" i="2" s="1"/>
  <c r="I6803" i="2"/>
  <c r="J6803" i="2" s="1"/>
  <c r="I6804" i="2"/>
  <c r="J6804" i="2" s="1"/>
  <c r="I6805" i="2"/>
  <c r="J6805" i="2" s="1"/>
  <c r="I6806" i="2"/>
  <c r="J6806" i="2" s="1"/>
  <c r="I6807" i="2"/>
  <c r="J6807" i="2" s="1"/>
  <c r="I6808" i="2"/>
  <c r="J6808" i="2" s="1"/>
  <c r="I6809" i="2"/>
  <c r="J6809" i="2" s="1"/>
  <c r="I6810" i="2"/>
  <c r="J6810" i="2" s="1"/>
  <c r="I6811" i="2"/>
  <c r="J6811" i="2" s="1"/>
  <c r="I6812" i="2"/>
  <c r="J6812" i="2" s="1"/>
  <c r="I6813" i="2"/>
  <c r="J6813" i="2" s="1"/>
  <c r="I6814" i="2"/>
  <c r="J6814" i="2" s="1"/>
  <c r="I6815" i="2"/>
  <c r="J6815" i="2" s="1"/>
  <c r="I6816" i="2"/>
  <c r="J6816" i="2" s="1"/>
  <c r="I6817" i="2"/>
  <c r="J6817" i="2" s="1"/>
  <c r="I6818" i="2"/>
  <c r="J6818" i="2" s="1"/>
  <c r="I6819" i="2"/>
  <c r="J6819" i="2" s="1"/>
  <c r="I6820" i="2"/>
  <c r="J6820" i="2" s="1"/>
  <c r="I6821" i="2"/>
  <c r="J6821" i="2" s="1"/>
  <c r="I6822" i="2"/>
  <c r="J6822" i="2" s="1"/>
  <c r="I6823" i="2"/>
  <c r="J6823" i="2" s="1"/>
  <c r="I6824" i="2"/>
  <c r="J6824" i="2" s="1"/>
  <c r="I6825" i="2"/>
  <c r="J6825" i="2" s="1"/>
  <c r="I6826" i="2"/>
  <c r="J6826" i="2" s="1"/>
  <c r="I6827" i="2"/>
  <c r="J6827" i="2" s="1"/>
  <c r="I6828" i="2"/>
  <c r="J6828" i="2" s="1"/>
  <c r="I6829" i="2"/>
  <c r="J6829" i="2" s="1"/>
  <c r="I6830" i="2"/>
  <c r="J6830" i="2" s="1"/>
  <c r="I6831" i="2"/>
  <c r="J6831" i="2" s="1"/>
  <c r="I6832" i="2"/>
  <c r="J6832" i="2" s="1"/>
  <c r="I6833" i="2"/>
  <c r="J6833" i="2" s="1"/>
  <c r="I6834" i="2"/>
  <c r="J6834" i="2" s="1"/>
  <c r="I6835" i="2"/>
  <c r="J6835" i="2" s="1"/>
  <c r="I6836" i="2"/>
  <c r="J6836" i="2" s="1"/>
  <c r="I6837" i="2"/>
  <c r="J6837" i="2" s="1"/>
  <c r="I6838" i="2"/>
  <c r="J6838" i="2" s="1"/>
  <c r="I6839" i="2"/>
  <c r="J6839" i="2" s="1"/>
  <c r="I6840" i="2"/>
  <c r="J6840" i="2" s="1"/>
  <c r="I6841" i="2"/>
  <c r="J6841" i="2" s="1"/>
  <c r="I6842" i="2"/>
  <c r="J6842" i="2" s="1"/>
  <c r="I6843" i="2"/>
  <c r="J6843" i="2" s="1"/>
  <c r="I6844" i="2"/>
  <c r="J6844" i="2" s="1"/>
  <c r="I6845" i="2"/>
  <c r="J6845" i="2" s="1"/>
  <c r="I6846" i="2"/>
  <c r="J6846" i="2" s="1"/>
  <c r="I6847" i="2"/>
  <c r="J6847" i="2" s="1"/>
  <c r="I6848" i="2"/>
  <c r="J6848" i="2" s="1"/>
  <c r="I6849" i="2"/>
  <c r="J6849" i="2" s="1"/>
  <c r="I6850" i="2"/>
  <c r="J6850" i="2" s="1"/>
  <c r="I6851" i="2"/>
  <c r="J6851" i="2" s="1"/>
  <c r="I6852" i="2"/>
  <c r="J6852" i="2" s="1"/>
  <c r="I6853" i="2"/>
  <c r="J6853" i="2" s="1"/>
  <c r="I6854" i="2"/>
  <c r="J6854" i="2" s="1"/>
  <c r="I6855" i="2"/>
  <c r="J6855" i="2" s="1"/>
  <c r="I6856" i="2"/>
  <c r="J6856" i="2" s="1"/>
  <c r="I6857" i="2"/>
  <c r="J6857" i="2" s="1"/>
  <c r="I6858" i="2"/>
  <c r="J6858" i="2" s="1"/>
  <c r="I6859" i="2"/>
  <c r="J6859" i="2" s="1"/>
  <c r="I6860" i="2"/>
  <c r="J6860" i="2" s="1"/>
  <c r="I6861" i="2"/>
  <c r="J6861" i="2" s="1"/>
  <c r="I6862" i="2"/>
  <c r="J6862" i="2" s="1"/>
  <c r="I6863" i="2"/>
  <c r="J6863" i="2" s="1"/>
  <c r="I6864" i="2"/>
  <c r="J6864" i="2" s="1"/>
  <c r="I6865" i="2"/>
  <c r="J6865" i="2" s="1"/>
  <c r="I6866" i="2"/>
  <c r="J6866" i="2" s="1"/>
  <c r="I6867" i="2"/>
  <c r="J6867" i="2" s="1"/>
  <c r="I6868" i="2"/>
  <c r="J6868" i="2" s="1"/>
  <c r="I6869" i="2"/>
  <c r="J6869" i="2" s="1"/>
  <c r="I6870" i="2"/>
  <c r="J6870" i="2" s="1"/>
  <c r="I6871" i="2"/>
  <c r="J6871" i="2" s="1"/>
  <c r="I6872" i="2"/>
  <c r="J6872" i="2" s="1"/>
  <c r="I6873" i="2"/>
  <c r="J6873" i="2" s="1"/>
  <c r="I6874" i="2"/>
  <c r="J6874" i="2" s="1"/>
  <c r="I6875" i="2"/>
  <c r="J6875" i="2" s="1"/>
  <c r="I6876" i="2"/>
  <c r="J6876" i="2" s="1"/>
  <c r="I6877" i="2"/>
  <c r="J6877" i="2" s="1"/>
  <c r="I6878" i="2"/>
  <c r="J6878" i="2" s="1"/>
  <c r="I6879" i="2"/>
  <c r="J6879" i="2" s="1"/>
  <c r="I7" i="2"/>
  <c r="J7" i="2" s="1"/>
  <c r="F365" i="2"/>
  <c r="F358" i="2"/>
  <c r="F359" i="2"/>
  <c r="F360" i="2"/>
  <c r="F361" i="2"/>
  <c r="F362" i="2"/>
  <c r="F363" i="2"/>
  <c r="F364" i="2"/>
  <c r="F352" i="2"/>
  <c r="F353" i="2"/>
  <c r="F354" i="2"/>
  <c r="F355" i="2"/>
  <c r="F356" i="2"/>
  <c r="F357" i="2"/>
  <c r="F342" i="2"/>
  <c r="F343" i="2"/>
  <c r="F344" i="2"/>
  <c r="F345" i="2"/>
  <c r="F346" i="2"/>
  <c r="F347" i="2"/>
  <c r="F348" i="2"/>
  <c r="F349" i="2"/>
  <c r="F350" i="2"/>
  <c r="F351" i="2"/>
  <c r="F324" i="2"/>
  <c r="F325" i="2"/>
  <c r="F326" i="2"/>
  <c r="F327" i="2"/>
  <c r="F328" i="2"/>
  <c r="F329" i="2"/>
  <c r="F330" i="2"/>
  <c r="F331" i="2"/>
  <c r="F332" i="2"/>
  <c r="F333" i="2"/>
  <c r="F334" i="2"/>
  <c r="F335" i="2"/>
  <c r="F336" i="2"/>
  <c r="F337" i="2"/>
  <c r="F338" i="2"/>
  <c r="F339" i="2"/>
  <c r="F340" i="2"/>
  <c r="F341" i="2"/>
  <c r="F318" i="2"/>
  <c r="F319" i="2"/>
  <c r="F320" i="2"/>
  <c r="F321" i="2"/>
  <c r="F322" i="2"/>
  <c r="F323" i="2"/>
  <c r="F306" i="2"/>
  <c r="F307" i="2"/>
  <c r="F308" i="2"/>
  <c r="F309" i="2"/>
  <c r="F310" i="2"/>
  <c r="F311" i="2"/>
  <c r="F312" i="2"/>
  <c r="F313" i="2"/>
  <c r="F314" i="2"/>
  <c r="F315" i="2"/>
  <c r="F316" i="2"/>
  <c r="F317" i="2"/>
  <c r="F298" i="2"/>
  <c r="F299" i="2"/>
  <c r="F300" i="2"/>
  <c r="F301" i="2"/>
  <c r="F302" i="2"/>
  <c r="F303" i="2"/>
  <c r="F304" i="2"/>
  <c r="F305" i="2"/>
  <c r="F287" i="2"/>
  <c r="F288" i="2"/>
  <c r="F289" i="2"/>
  <c r="F290" i="2"/>
  <c r="F291" i="2"/>
  <c r="F292" i="2"/>
  <c r="F293" i="2"/>
  <c r="F294" i="2"/>
  <c r="F295" i="2"/>
  <c r="F296" i="2"/>
  <c r="F297" i="2"/>
  <c r="F274" i="2"/>
  <c r="F275" i="2"/>
  <c r="F276" i="2"/>
  <c r="F277" i="2"/>
  <c r="F278" i="2"/>
  <c r="F279" i="2"/>
  <c r="F280" i="2"/>
  <c r="F281" i="2"/>
  <c r="F282" i="2"/>
  <c r="F283" i="2"/>
  <c r="F284" i="2"/>
  <c r="F285" i="2"/>
  <c r="F286" i="2"/>
  <c r="F261" i="2"/>
  <c r="F262" i="2"/>
  <c r="F263" i="2"/>
  <c r="F264" i="2"/>
  <c r="F265" i="2"/>
  <c r="F266" i="2"/>
  <c r="F267" i="2"/>
  <c r="F268" i="2"/>
  <c r="F269" i="2"/>
  <c r="F270" i="2"/>
  <c r="F271" i="2"/>
  <c r="F272" i="2"/>
  <c r="F273" i="2"/>
  <c r="F248" i="2"/>
  <c r="F249" i="2"/>
  <c r="F250" i="2"/>
  <c r="F251" i="2"/>
  <c r="F252" i="2"/>
  <c r="F253" i="2"/>
  <c r="F254" i="2"/>
  <c r="F255" i="2"/>
  <c r="F256" i="2"/>
  <c r="F257" i="2"/>
  <c r="F258" i="2"/>
  <c r="F259" i="2"/>
  <c r="F260" i="2"/>
  <c r="F236" i="2"/>
  <c r="F237" i="2"/>
  <c r="F238" i="2"/>
  <c r="F239" i="2"/>
  <c r="F240" i="2"/>
  <c r="F241" i="2"/>
  <c r="F242" i="2"/>
  <c r="F243" i="2"/>
  <c r="F244" i="2"/>
  <c r="F245" i="2"/>
  <c r="F246" i="2"/>
  <c r="F247" i="2"/>
  <c r="F218" i="2"/>
  <c r="F219" i="2"/>
  <c r="F220" i="2"/>
  <c r="F221" i="2"/>
  <c r="F222" i="2"/>
  <c r="F223" i="2"/>
  <c r="F224" i="2"/>
  <c r="F225" i="2"/>
  <c r="F226" i="2"/>
  <c r="F227" i="2"/>
  <c r="F228" i="2"/>
  <c r="F229" i="2"/>
  <c r="F230" i="2"/>
  <c r="F231" i="2"/>
  <c r="F232" i="2"/>
  <c r="F233" i="2"/>
  <c r="F234" i="2"/>
  <c r="F235" i="2"/>
  <c r="F217" i="2"/>
  <c r="F6872" i="2"/>
  <c r="F6873" i="2"/>
  <c r="F6874" i="2"/>
  <c r="F6875" i="2"/>
  <c r="F6876" i="2"/>
  <c r="F6877" i="2"/>
  <c r="F6878" i="2"/>
  <c r="F6879" i="2"/>
  <c r="F6866" i="2"/>
  <c r="F6867" i="2"/>
  <c r="F6868" i="2"/>
  <c r="F6869" i="2"/>
  <c r="F6870" i="2"/>
  <c r="F6871" i="2"/>
  <c r="F6861" i="2"/>
  <c r="F6862" i="2"/>
  <c r="F6863" i="2"/>
  <c r="F6864" i="2"/>
  <c r="F6865" i="2"/>
  <c r="F6598" i="2"/>
  <c r="F6599" i="2"/>
  <c r="F6600" i="2"/>
  <c r="F6601" i="2"/>
  <c r="F6602" i="2"/>
  <c r="F6603" i="2"/>
  <c r="F6604" i="2"/>
  <c r="F6605" i="2"/>
  <c r="F6606" i="2"/>
  <c r="F6607" i="2"/>
  <c r="F6608" i="2"/>
  <c r="F6609" i="2"/>
  <c r="F6610" i="2"/>
  <c r="F6611" i="2"/>
  <c r="F6612" i="2"/>
  <c r="F6613" i="2"/>
  <c r="F6614" i="2"/>
  <c r="F6615" i="2"/>
  <c r="F6616" i="2"/>
  <c r="F6617" i="2"/>
  <c r="F6618" i="2"/>
  <c r="F6619" i="2"/>
  <c r="F6620" i="2"/>
  <c r="F6621" i="2"/>
  <c r="F6622" i="2"/>
  <c r="F6623" i="2"/>
  <c r="F6624" i="2"/>
  <c r="F6625" i="2"/>
  <c r="F6626" i="2"/>
  <c r="F6627" i="2"/>
  <c r="F6628" i="2"/>
  <c r="F6629" i="2"/>
  <c r="F6630" i="2"/>
  <c r="F6631" i="2"/>
  <c r="F6632" i="2"/>
  <c r="F6633" i="2"/>
  <c r="F6634" i="2"/>
  <c r="F6635" i="2"/>
  <c r="F6636" i="2"/>
  <c r="F6637" i="2"/>
  <c r="F6638" i="2"/>
  <c r="F6639" i="2"/>
  <c r="F6640" i="2"/>
  <c r="F6641" i="2"/>
  <c r="F6642" i="2"/>
  <c r="F6643" i="2"/>
  <c r="F6644" i="2"/>
  <c r="F6645" i="2"/>
  <c r="F6646" i="2"/>
  <c r="F6647" i="2"/>
  <c r="F6648" i="2"/>
  <c r="F6649" i="2"/>
  <c r="F6650" i="2"/>
  <c r="F6651" i="2"/>
  <c r="F6652" i="2"/>
  <c r="F6653" i="2"/>
  <c r="F6654" i="2"/>
  <c r="F6655" i="2"/>
  <c r="F6656" i="2"/>
  <c r="F6657" i="2"/>
  <c r="F6658" i="2"/>
  <c r="F6659" i="2"/>
  <c r="F6660" i="2"/>
  <c r="F6661" i="2"/>
  <c r="F6662" i="2"/>
  <c r="F6663" i="2"/>
  <c r="F6664" i="2"/>
  <c r="F6665" i="2"/>
  <c r="F6666" i="2"/>
  <c r="F6667" i="2"/>
  <c r="F6668" i="2"/>
  <c r="F6669" i="2"/>
  <c r="F6670" i="2"/>
  <c r="F6671" i="2"/>
  <c r="F6672" i="2"/>
  <c r="F6673" i="2"/>
  <c r="F6674" i="2"/>
  <c r="F6675" i="2"/>
  <c r="F6676" i="2"/>
  <c r="F6677" i="2"/>
  <c r="F6678" i="2"/>
  <c r="F6679" i="2"/>
  <c r="F6680" i="2"/>
  <c r="F6681" i="2"/>
  <c r="F6682" i="2"/>
  <c r="F6683" i="2"/>
  <c r="F6684" i="2"/>
  <c r="F6685" i="2"/>
  <c r="F6686" i="2"/>
  <c r="F6687" i="2"/>
  <c r="F6688" i="2"/>
  <c r="F6689" i="2"/>
  <c r="F6690" i="2"/>
  <c r="F6691" i="2"/>
  <c r="F6692" i="2"/>
  <c r="F6693" i="2"/>
  <c r="F6694" i="2"/>
  <c r="F6695" i="2"/>
  <c r="F6696" i="2"/>
  <c r="F6697" i="2"/>
  <c r="F6698" i="2"/>
  <c r="F6699" i="2"/>
  <c r="F6700" i="2"/>
  <c r="F6701" i="2"/>
  <c r="F6702" i="2"/>
  <c r="F6703" i="2"/>
  <c r="F6704" i="2"/>
  <c r="F6705" i="2"/>
  <c r="F6706" i="2"/>
  <c r="F6707" i="2"/>
  <c r="F6708" i="2"/>
  <c r="F6709" i="2"/>
  <c r="F6710" i="2"/>
  <c r="F6711" i="2"/>
  <c r="F6712" i="2"/>
  <c r="F6713" i="2"/>
  <c r="F6714" i="2"/>
  <c r="F6715" i="2"/>
  <c r="F6716" i="2"/>
  <c r="F6717" i="2"/>
  <c r="F6718" i="2"/>
  <c r="F6719" i="2"/>
  <c r="F6720" i="2"/>
  <c r="F6721" i="2"/>
  <c r="F6722" i="2"/>
  <c r="F6723" i="2"/>
  <c r="F6724" i="2"/>
  <c r="F6725" i="2"/>
  <c r="F6726" i="2"/>
  <c r="F6727" i="2"/>
  <c r="F6728" i="2"/>
  <c r="F6729" i="2"/>
  <c r="F6730" i="2"/>
  <c r="F6731" i="2"/>
  <c r="F6732" i="2"/>
  <c r="F6733" i="2"/>
  <c r="F6734" i="2"/>
  <c r="F6735" i="2"/>
  <c r="F6736" i="2"/>
  <c r="F6737" i="2"/>
  <c r="F6738" i="2"/>
  <c r="F6739" i="2"/>
  <c r="F6740" i="2"/>
  <c r="F6741" i="2"/>
  <c r="F6742" i="2"/>
  <c r="F6743" i="2"/>
  <c r="F6744" i="2"/>
  <c r="F6745" i="2"/>
  <c r="F6746" i="2"/>
  <c r="F6747" i="2"/>
  <c r="F6748" i="2"/>
  <c r="F6749" i="2"/>
  <c r="F6750" i="2"/>
  <c r="F6751" i="2"/>
  <c r="F6752" i="2"/>
  <c r="F6753" i="2"/>
  <c r="F6754" i="2"/>
  <c r="F6755" i="2"/>
  <c r="F6756" i="2"/>
  <c r="F6757" i="2"/>
  <c r="F6758" i="2"/>
  <c r="F6759" i="2"/>
  <c r="F6760" i="2"/>
  <c r="F6761" i="2"/>
  <c r="F6762" i="2"/>
  <c r="F6763" i="2"/>
  <c r="F6764" i="2"/>
  <c r="F6765" i="2"/>
  <c r="F6766" i="2"/>
  <c r="F6767" i="2"/>
  <c r="F6768" i="2"/>
  <c r="F6769" i="2"/>
  <c r="F6770" i="2"/>
  <c r="F6771" i="2"/>
  <c r="F6772" i="2"/>
  <c r="F6773" i="2"/>
  <c r="F6774" i="2"/>
  <c r="F6775" i="2"/>
  <c r="F6776" i="2"/>
  <c r="F6777" i="2"/>
  <c r="F6778" i="2"/>
  <c r="F6779" i="2"/>
  <c r="F6780" i="2"/>
  <c r="F6781" i="2"/>
  <c r="F6782" i="2"/>
  <c r="F6783" i="2"/>
  <c r="F6784" i="2"/>
  <c r="F6785" i="2"/>
  <c r="F6786" i="2"/>
  <c r="F6787" i="2"/>
  <c r="F6788" i="2"/>
  <c r="F6789" i="2"/>
  <c r="F6790" i="2"/>
  <c r="F6791" i="2"/>
  <c r="F6792" i="2"/>
  <c r="F6793" i="2"/>
  <c r="F6794" i="2"/>
  <c r="F6795" i="2"/>
  <c r="F6796" i="2"/>
  <c r="F6797" i="2"/>
  <c r="F6798" i="2"/>
  <c r="F6799" i="2"/>
  <c r="F6800" i="2"/>
  <c r="F6801" i="2"/>
  <c r="F6802" i="2"/>
  <c r="F6803" i="2"/>
  <c r="F6804" i="2"/>
  <c r="F6805" i="2"/>
  <c r="F6806" i="2"/>
  <c r="F6807" i="2"/>
  <c r="F6808" i="2"/>
  <c r="F6809" i="2"/>
  <c r="F6810" i="2"/>
  <c r="F6811" i="2"/>
  <c r="F6812" i="2"/>
  <c r="F6813" i="2"/>
  <c r="F6814" i="2"/>
  <c r="F6815" i="2"/>
  <c r="F6816" i="2"/>
  <c r="F6817" i="2"/>
  <c r="F6818" i="2"/>
  <c r="F6819" i="2"/>
  <c r="F6820" i="2"/>
  <c r="F6821" i="2"/>
  <c r="F6822" i="2"/>
  <c r="F6823" i="2"/>
  <c r="F6824" i="2"/>
  <c r="F6825" i="2"/>
  <c r="F6826" i="2"/>
  <c r="F6827" i="2"/>
  <c r="F6828" i="2"/>
  <c r="F6829" i="2"/>
  <c r="F6830" i="2"/>
  <c r="F6831" i="2"/>
  <c r="F6832" i="2"/>
  <c r="F6833" i="2"/>
  <c r="F6834" i="2"/>
  <c r="F6835" i="2"/>
  <c r="F6836" i="2"/>
  <c r="F6837" i="2"/>
  <c r="F6838" i="2"/>
  <c r="F6839" i="2"/>
  <c r="F6840" i="2"/>
  <c r="F6841" i="2"/>
  <c r="F6842" i="2"/>
  <c r="F6843" i="2"/>
  <c r="F6844" i="2"/>
  <c r="F6845" i="2"/>
  <c r="F6846" i="2"/>
  <c r="F6847" i="2"/>
  <c r="F6848" i="2"/>
  <c r="F6849" i="2"/>
  <c r="F6850" i="2"/>
  <c r="F6851" i="2"/>
  <c r="F6852" i="2"/>
  <c r="F6853" i="2"/>
  <c r="F6854" i="2"/>
  <c r="F6855" i="2"/>
  <c r="F6856" i="2"/>
  <c r="F6857" i="2"/>
  <c r="F6858" i="2"/>
  <c r="F6859" i="2"/>
  <c r="F6860" i="2"/>
  <c r="F6448" i="2"/>
  <c r="F6449" i="2"/>
  <c r="F6450" i="2"/>
  <c r="F6451" i="2"/>
  <c r="F6452" i="2"/>
  <c r="F6453" i="2"/>
  <c r="F6454" i="2"/>
  <c r="F6455" i="2"/>
  <c r="F6456" i="2"/>
  <c r="F6457" i="2"/>
  <c r="F6458" i="2"/>
  <c r="F6459" i="2"/>
  <c r="F6460" i="2"/>
  <c r="F6461" i="2"/>
  <c r="F6462" i="2"/>
  <c r="F6463" i="2"/>
  <c r="F6464" i="2"/>
  <c r="F6465" i="2"/>
  <c r="F6466" i="2"/>
  <c r="F6467" i="2"/>
  <c r="F6468" i="2"/>
  <c r="F6469" i="2"/>
  <c r="F6470" i="2"/>
  <c r="F6471" i="2"/>
  <c r="F6472" i="2"/>
  <c r="F6473" i="2"/>
  <c r="F6474" i="2"/>
  <c r="F6475" i="2"/>
  <c r="F6476" i="2"/>
  <c r="F6477" i="2"/>
  <c r="F6478" i="2"/>
  <c r="F6479" i="2"/>
  <c r="F6480" i="2"/>
  <c r="F6481" i="2"/>
  <c r="F6482" i="2"/>
  <c r="F6483" i="2"/>
  <c r="F6484" i="2"/>
  <c r="F6485" i="2"/>
  <c r="F6486" i="2"/>
  <c r="F6487" i="2"/>
  <c r="F6488" i="2"/>
  <c r="F6489" i="2"/>
  <c r="F6490" i="2"/>
  <c r="F6491" i="2"/>
  <c r="F6492" i="2"/>
  <c r="F6493" i="2"/>
  <c r="F6494" i="2"/>
  <c r="F6495" i="2"/>
  <c r="F6496" i="2"/>
  <c r="F6497" i="2"/>
  <c r="F6498" i="2"/>
  <c r="F6499" i="2"/>
  <c r="F6500" i="2"/>
  <c r="F6501" i="2"/>
  <c r="F6502" i="2"/>
  <c r="F6503" i="2"/>
  <c r="F6504" i="2"/>
  <c r="F6505" i="2"/>
  <c r="F6506" i="2"/>
  <c r="F6507" i="2"/>
  <c r="F6508" i="2"/>
  <c r="F6509" i="2"/>
  <c r="F6510" i="2"/>
  <c r="F6511" i="2"/>
  <c r="F6512" i="2"/>
  <c r="F6513" i="2"/>
  <c r="F6514" i="2"/>
  <c r="F6515" i="2"/>
  <c r="F6516" i="2"/>
  <c r="F6517" i="2"/>
  <c r="F6518" i="2"/>
  <c r="F6519" i="2"/>
  <c r="F6520" i="2"/>
  <c r="F6521" i="2"/>
  <c r="F6522" i="2"/>
  <c r="F6523" i="2"/>
  <c r="F6524" i="2"/>
  <c r="F6525" i="2"/>
  <c r="F6526" i="2"/>
  <c r="F6527" i="2"/>
  <c r="F6528" i="2"/>
  <c r="F6529" i="2"/>
  <c r="F6530" i="2"/>
  <c r="F6531" i="2"/>
  <c r="F6532" i="2"/>
  <c r="F6533" i="2"/>
  <c r="F6534" i="2"/>
  <c r="F6535" i="2"/>
  <c r="F6536" i="2"/>
  <c r="F6537" i="2"/>
  <c r="F6538" i="2"/>
  <c r="F6539" i="2"/>
  <c r="F6540" i="2"/>
  <c r="F6541" i="2"/>
  <c r="F6542" i="2"/>
  <c r="F6543" i="2"/>
  <c r="F6544" i="2"/>
  <c r="F6545" i="2"/>
  <c r="F6546" i="2"/>
  <c r="F6547" i="2"/>
  <c r="F6548" i="2"/>
  <c r="F6549" i="2"/>
  <c r="F6550" i="2"/>
  <c r="F6551" i="2"/>
  <c r="F6552" i="2"/>
  <c r="F6553" i="2"/>
  <c r="F6554" i="2"/>
  <c r="F6555" i="2"/>
  <c r="F6556" i="2"/>
  <c r="F6557" i="2"/>
  <c r="F6558" i="2"/>
  <c r="F6559" i="2"/>
  <c r="F6560" i="2"/>
  <c r="F6561" i="2"/>
  <c r="F6562" i="2"/>
  <c r="F6563" i="2"/>
  <c r="F6564" i="2"/>
  <c r="F6565" i="2"/>
  <c r="F6566" i="2"/>
  <c r="F6567" i="2"/>
  <c r="F6568" i="2"/>
  <c r="F6569" i="2"/>
  <c r="F6570" i="2"/>
  <c r="F6571" i="2"/>
  <c r="F6572" i="2"/>
  <c r="F6573" i="2"/>
  <c r="F6574" i="2"/>
  <c r="F6575" i="2"/>
  <c r="F6576" i="2"/>
  <c r="F6577" i="2"/>
  <c r="F6578" i="2"/>
  <c r="F6579" i="2"/>
  <c r="F6580" i="2"/>
  <c r="F6581" i="2"/>
  <c r="F6582" i="2"/>
  <c r="F6583" i="2"/>
  <c r="F6584" i="2"/>
  <c r="F6585" i="2"/>
  <c r="F6586" i="2"/>
  <c r="F6587" i="2"/>
  <c r="F6588" i="2"/>
  <c r="F6589" i="2"/>
  <c r="F6590" i="2"/>
  <c r="F6591" i="2"/>
  <c r="F6592" i="2"/>
  <c r="F6593" i="2"/>
  <c r="F6594" i="2"/>
  <c r="F6595" i="2"/>
  <c r="F6596" i="2"/>
  <c r="F6597" i="2"/>
  <c r="F6447" i="2"/>
  <c r="F6446" i="2"/>
  <c r="F6314" i="2"/>
  <c r="F6315" i="2"/>
  <c r="F6316" i="2"/>
  <c r="F6317" i="2"/>
  <c r="F6318" i="2"/>
  <c r="F6319" i="2"/>
  <c r="F6320" i="2"/>
  <c r="F6321" i="2"/>
  <c r="F6322" i="2"/>
  <c r="F6323" i="2"/>
  <c r="F6324" i="2"/>
  <c r="F6325" i="2"/>
  <c r="F6326" i="2"/>
  <c r="F6327" i="2"/>
  <c r="F6328" i="2"/>
  <c r="F6329" i="2"/>
  <c r="F6330" i="2"/>
  <c r="F6331" i="2"/>
  <c r="F6332" i="2"/>
  <c r="F6333" i="2"/>
  <c r="F6334" i="2"/>
  <c r="F6335" i="2"/>
  <c r="F6336" i="2"/>
  <c r="F6337" i="2"/>
  <c r="F6338" i="2"/>
  <c r="F6339" i="2"/>
  <c r="F6340" i="2"/>
  <c r="F6341" i="2"/>
  <c r="F6342" i="2"/>
  <c r="F6343" i="2"/>
  <c r="F6344" i="2"/>
  <c r="F6345" i="2"/>
  <c r="F6346" i="2"/>
  <c r="F6347" i="2"/>
  <c r="F6348" i="2"/>
  <c r="F6349" i="2"/>
  <c r="F6350" i="2"/>
  <c r="F6351" i="2"/>
  <c r="F6352" i="2"/>
  <c r="F6353" i="2"/>
  <c r="F6354" i="2"/>
  <c r="F6355" i="2"/>
  <c r="F6356" i="2"/>
  <c r="F6357" i="2"/>
  <c r="F6358" i="2"/>
  <c r="F6359" i="2"/>
  <c r="F6360" i="2"/>
  <c r="F6361" i="2"/>
  <c r="F6362" i="2"/>
  <c r="F6363" i="2"/>
  <c r="F6364" i="2"/>
  <c r="F6365" i="2"/>
  <c r="F6366" i="2"/>
  <c r="F6367" i="2"/>
  <c r="F6368" i="2"/>
  <c r="F6369" i="2"/>
  <c r="F6370" i="2"/>
  <c r="F6371" i="2"/>
  <c r="F6372" i="2"/>
  <c r="F6373" i="2"/>
  <c r="F6374" i="2"/>
  <c r="F6375" i="2"/>
  <c r="F6376" i="2"/>
  <c r="F6377" i="2"/>
  <c r="F6378" i="2"/>
  <c r="F6379" i="2"/>
  <c r="F6380" i="2"/>
  <c r="F6381" i="2"/>
  <c r="F6382" i="2"/>
  <c r="F6383" i="2"/>
  <c r="F6384" i="2"/>
  <c r="F6385" i="2"/>
  <c r="F6386" i="2"/>
  <c r="F6387" i="2"/>
  <c r="F6388" i="2"/>
  <c r="F6389" i="2"/>
  <c r="F6390" i="2"/>
  <c r="F6391" i="2"/>
  <c r="F6392" i="2"/>
  <c r="F6393" i="2"/>
  <c r="F6394" i="2"/>
  <c r="F6395" i="2"/>
  <c r="F6396" i="2"/>
  <c r="F6397" i="2"/>
  <c r="F6398" i="2"/>
  <c r="F6399" i="2"/>
  <c r="F6400" i="2"/>
  <c r="F6401" i="2"/>
  <c r="F6402" i="2"/>
  <c r="F6403" i="2"/>
  <c r="F6404" i="2"/>
  <c r="F6405" i="2"/>
  <c r="F6406" i="2"/>
  <c r="F6407" i="2"/>
  <c r="F6408" i="2"/>
  <c r="F6409" i="2"/>
  <c r="F6410" i="2"/>
  <c r="F6411" i="2"/>
  <c r="F6412" i="2"/>
  <c r="F6413" i="2"/>
  <c r="F6414" i="2"/>
  <c r="F6415" i="2"/>
  <c r="F6416" i="2"/>
  <c r="F6417" i="2"/>
  <c r="F6418" i="2"/>
  <c r="F6419" i="2"/>
  <c r="F6420" i="2"/>
  <c r="F6421" i="2"/>
  <c r="F6422" i="2"/>
  <c r="F6423" i="2"/>
  <c r="F6424" i="2"/>
  <c r="F6425" i="2"/>
  <c r="F6426" i="2"/>
  <c r="F6427" i="2"/>
  <c r="F6428" i="2"/>
  <c r="F6429" i="2"/>
  <c r="F6430" i="2"/>
  <c r="F6431" i="2"/>
  <c r="F6432" i="2"/>
  <c r="F6433" i="2"/>
  <c r="F6434" i="2"/>
  <c r="F6435" i="2"/>
  <c r="F6436" i="2"/>
  <c r="F6437" i="2"/>
  <c r="F6438" i="2"/>
  <c r="F6439" i="2"/>
  <c r="F6440" i="2"/>
  <c r="F6441" i="2"/>
  <c r="F6442" i="2"/>
  <c r="F6443" i="2"/>
  <c r="F6444" i="2"/>
  <c r="F6445" i="2"/>
  <c r="F5963" i="2"/>
  <c r="F5964" i="2"/>
  <c r="F5965" i="2"/>
  <c r="F5966" i="2"/>
  <c r="F5967" i="2"/>
  <c r="F5968" i="2"/>
  <c r="F5969" i="2"/>
  <c r="F5970" i="2"/>
  <c r="F5971" i="2"/>
  <c r="F5972" i="2"/>
  <c r="F5973" i="2"/>
  <c r="F5974" i="2"/>
  <c r="F5975" i="2"/>
  <c r="F5976" i="2"/>
  <c r="F5977" i="2"/>
  <c r="F5978" i="2"/>
  <c r="F5979" i="2"/>
  <c r="F5980" i="2"/>
  <c r="F5981" i="2"/>
  <c r="F5982" i="2"/>
  <c r="F5983" i="2"/>
  <c r="F5984" i="2"/>
  <c r="F5985" i="2"/>
  <c r="F5986" i="2"/>
  <c r="F5987" i="2"/>
  <c r="F5988" i="2"/>
  <c r="F5989" i="2"/>
  <c r="F5990" i="2"/>
  <c r="F5991" i="2"/>
  <c r="F5992" i="2"/>
  <c r="F5993" i="2"/>
  <c r="F5994" i="2"/>
  <c r="F5995" i="2"/>
  <c r="F5996" i="2"/>
  <c r="F5997" i="2"/>
  <c r="F5998" i="2"/>
  <c r="F5999" i="2"/>
  <c r="F6000" i="2"/>
  <c r="F6001" i="2"/>
  <c r="F6002" i="2"/>
  <c r="F6003" i="2"/>
  <c r="F6004" i="2"/>
  <c r="F6005" i="2"/>
  <c r="F6006" i="2"/>
  <c r="F6007" i="2"/>
  <c r="F6008" i="2"/>
  <c r="F6009" i="2"/>
  <c r="F6010" i="2"/>
  <c r="F6011" i="2"/>
  <c r="F6012" i="2"/>
  <c r="F6013" i="2"/>
  <c r="F6014" i="2"/>
  <c r="F6015" i="2"/>
  <c r="F6016" i="2"/>
  <c r="F6017" i="2"/>
  <c r="F6018" i="2"/>
  <c r="F6019" i="2"/>
  <c r="F6020" i="2"/>
  <c r="F6021" i="2"/>
  <c r="F6022" i="2"/>
  <c r="F6023" i="2"/>
  <c r="F6024" i="2"/>
  <c r="F6025" i="2"/>
  <c r="F6026" i="2"/>
  <c r="F6027" i="2"/>
  <c r="F6028" i="2"/>
  <c r="F6029" i="2"/>
  <c r="F6030" i="2"/>
  <c r="F6031" i="2"/>
  <c r="F6032" i="2"/>
  <c r="F6033" i="2"/>
  <c r="F6034" i="2"/>
  <c r="F6035" i="2"/>
  <c r="F6036" i="2"/>
  <c r="F6037" i="2"/>
  <c r="F6038" i="2"/>
  <c r="F6039" i="2"/>
  <c r="F6040" i="2"/>
  <c r="F6041" i="2"/>
  <c r="F6042" i="2"/>
  <c r="F6043" i="2"/>
  <c r="F6044" i="2"/>
  <c r="F6045" i="2"/>
  <c r="F6046" i="2"/>
  <c r="F6047" i="2"/>
  <c r="F6048" i="2"/>
  <c r="F6049" i="2"/>
  <c r="F6050" i="2"/>
  <c r="F6051" i="2"/>
  <c r="F6052" i="2"/>
  <c r="F6053" i="2"/>
  <c r="F6054" i="2"/>
  <c r="F6055" i="2"/>
  <c r="F6056" i="2"/>
  <c r="F6057" i="2"/>
  <c r="F6058" i="2"/>
  <c r="F6059" i="2"/>
  <c r="F6060" i="2"/>
  <c r="F6061" i="2"/>
  <c r="F6062" i="2"/>
  <c r="F6063" i="2"/>
  <c r="F6064" i="2"/>
  <c r="F6065" i="2"/>
  <c r="F6066" i="2"/>
  <c r="F6067" i="2"/>
  <c r="F6068" i="2"/>
  <c r="F6069" i="2"/>
  <c r="F6070" i="2"/>
  <c r="F6071" i="2"/>
  <c r="F6072" i="2"/>
  <c r="F6073" i="2"/>
  <c r="F6074" i="2"/>
  <c r="F6075" i="2"/>
  <c r="F6076" i="2"/>
  <c r="F6077" i="2"/>
  <c r="F6078" i="2"/>
  <c r="F6079" i="2"/>
  <c r="F6080" i="2"/>
  <c r="F6081" i="2"/>
  <c r="F6082" i="2"/>
  <c r="F6083" i="2"/>
  <c r="F6084" i="2"/>
  <c r="F6085" i="2"/>
  <c r="F6086" i="2"/>
  <c r="F6087" i="2"/>
  <c r="F6088" i="2"/>
  <c r="F6089" i="2"/>
  <c r="F6090" i="2"/>
  <c r="F6091" i="2"/>
  <c r="F6092" i="2"/>
  <c r="F6093" i="2"/>
  <c r="F6094" i="2"/>
  <c r="F6095" i="2"/>
  <c r="F6096" i="2"/>
  <c r="F6097" i="2"/>
  <c r="F6098" i="2"/>
  <c r="F6099" i="2"/>
  <c r="F6100" i="2"/>
  <c r="F6101" i="2"/>
  <c r="F6102" i="2"/>
  <c r="F6103" i="2"/>
  <c r="F6104" i="2"/>
  <c r="F6105" i="2"/>
  <c r="F6106" i="2"/>
  <c r="F6107" i="2"/>
  <c r="F6108" i="2"/>
  <c r="F6109" i="2"/>
  <c r="F6110" i="2"/>
  <c r="F6111" i="2"/>
  <c r="F6112" i="2"/>
  <c r="F6113" i="2"/>
  <c r="F6114" i="2"/>
  <c r="F6115" i="2"/>
  <c r="F6116" i="2"/>
  <c r="F6117" i="2"/>
  <c r="F6118" i="2"/>
  <c r="F6119" i="2"/>
  <c r="F6120" i="2"/>
  <c r="F6121" i="2"/>
  <c r="F6122" i="2"/>
  <c r="F6123" i="2"/>
  <c r="F6124" i="2"/>
  <c r="F6125" i="2"/>
  <c r="F6126" i="2"/>
  <c r="F6127" i="2"/>
  <c r="F6128" i="2"/>
  <c r="F6129" i="2"/>
  <c r="F6130" i="2"/>
  <c r="F6131" i="2"/>
  <c r="F6132" i="2"/>
  <c r="F6133" i="2"/>
  <c r="F6134" i="2"/>
  <c r="F6135" i="2"/>
  <c r="F6136" i="2"/>
  <c r="F6137" i="2"/>
  <c r="F6138" i="2"/>
  <c r="F6139" i="2"/>
  <c r="F6140" i="2"/>
  <c r="F6141" i="2"/>
  <c r="F6142" i="2"/>
  <c r="F6143" i="2"/>
  <c r="F6144" i="2"/>
  <c r="F6145" i="2"/>
  <c r="F6146" i="2"/>
  <c r="F6147" i="2"/>
  <c r="F6148" i="2"/>
  <c r="F6149" i="2"/>
  <c r="F6150" i="2"/>
  <c r="F6151" i="2"/>
  <c r="F6152" i="2"/>
  <c r="F6153" i="2"/>
  <c r="F6154" i="2"/>
  <c r="F6155" i="2"/>
  <c r="F6156" i="2"/>
  <c r="F6157" i="2"/>
  <c r="F6158" i="2"/>
  <c r="F6159" i="2"/>
  <c r="F6160" i="2"/>
  <c r="F6161" i="2"/>
  <c r="F6162" i="2"/>
  <c r="F6163" i="2"/>
  <c r="F6164" i="2"/>
  <c r="F6165" i="2"/>
  <c r="F6166" i="2"/>
  <c r="F6167" i="2"/>
  <c r="F6168" i="2"/>
  <c r="F6169" i="2"/>
  <c r="F6170" i="2"/>
  <c r="F6171" i="2"/>
  <c r="F6172" i="2"/>
  <c r="F6173" i="2"/>
  <c r="F6174" i="2"/>
  <c r="F6175" i="2"/>
  <c r="F6176" i="2"/>
  <c r="F6177" i="2"/>
  <c r="F6178" i="2"/>
  <c r="F6179" i="2"/>
  <c r="F6180" i="2"/>
  <c r="F6181" i="2"/>
  <c r="F6182" i="2"/>
  <c r="F6183" i="2"/>
  <c r="F6184" i="2"/>
  <c r="F6185" i="2"/>
  <c r="F6186" i="2"/>
  <c r="F6187" i="2"/>
  <c r="F6188" i="2"/>
  <c r="F6189" i="2"/>
  <c r="F6190" i="2"/>
  <c r="F6191" i="2"/>
  <c r="F6192" i="2"/>
  <c r="F6193" i="2"/>
  <c r="F6194" i="2"/>
  <c r="F6195" i="2"/>
  <c r="F6196" i="2"/>
  <c r="F6197" i="2"/>
  <c r="F6198" i="2"/>
  <c r="F6199" i="2"/>
  <c r="F6200" i="2"/>
  <c r="F6201" i="2"/>
  <c r="F6202" i="2"/>
  <c r="F6203" i="2"/>
  <c r="F6204" i="2"/>
  <c r="F6205" i="2"/>
  <c r="F6206" i="2"/>
  <c r="F6207" i="2"/>
  <c r="F6208" i="2"/>
  <c r="F6209" i="2"/>
  <c r="F6210" i="2"/>
  <c r="F6211" i="2"/>
  <c r="F6212" i="2"/>
  <c r="F6213" i="2"/>
  <c r="F6214" i="2"/>
  <c r="F6215" i="2"/>
  <c r="F6216" i="2"/>
  <c r="F6217" i="2"/>
  <c r="F6218" i="2"/>
  <c r="F6219" i="2"/>
  <c r="F6220" i="2"/>
  <c r="F6221" i="2"/>
  <c r="F6222" i="2"/>
  <c r="F6223" i="2"/>
  <c r="F6224" i="2"/>
  <c r="F6225" i="2"/>
  <c r="F6226" i="2"/>
  <c r="F6227" i="2"/>
  <c r="F6228" i="2"/>
  <c r="F6229" i="2"/>
  <c r="F6230" i="2"/>
  <c r="F6231" i="2"/>
  <c r="F6232" i="2"/>
  <c r="F6233" i="2"/>
  <c r="F6234" i="2"/>
  <c r="F6235" i="2"/>
  <c r="F6236" i="2"/>
  <c r="F6237" i="2"/>
  <c r="F6238" i="2"/>
  <c r="F6239" i="2"/>
  <c r="F6240" i="2"/>
  <c r="F6241" i="2"/>
  <c r="F6242" i="2"/>
  <c r="F6243" i="2"/>
  <c r="F6244" i="2"/>
  <c r="F6245" i="2"/>
  <c r="F6246" i="2"/>
  <c r="F6247" i="2"/>
  <c r="F6248" i="2"/>
  <c r="F6249" i="2"/>
  <c r="F6250" i="2"/>
  <c r="F6251" i="2"/>
  <c r="F6252" i="2"/>
  <c r="F6253" i="2"/>
  <c r="F6254" i="2"/>
  <c r="F6255" i="2"/>
  <c r="F6256" i="2"/>
  <c r="F6257" i="2"/>
  <c r="F6258" i="2"/>
  <c r="F6259" i="2"/>
  <c r="F6260" i="2"/>
  <c r="F6261" i="2"/>
  <c r="F6262" i="2"/>
  <c r="F6263" i="2"/>
  <c r="F6264" i="2"/>
  <c r="F6265" i="2"/>
  <c r="F6266" i="2"/>
  <c r="F6267" i="2"/>
  <c r="F6268" i="2"/>
  <c r="F6269" i="2"/>
  <c r="F6270" i="2"/>
  <c r="F6271" i="2"/>
  <c r="F6272" i="2"/>
  <c r="F6273" i="2"/>
  <c r="F6274" i="2"/>
  <c r="F6275" i="2"/>
  <c r="F6276" i="2"/>
  <c r="F6277" i="2"/>
  <c r="F6278" i="2"/>
  <c r="F6279" i="2"/>
  <c r="F6280" i="2"/>
  <c r="F6281" i="2"/>
  <c r="F6282" i="2"/>
  <c r="F6283" i="2"/>
  <c r="F6284" i="2"/>
  <c r="F6285" i="2"/>
  <c r="F6286" i="2"/>
  <c r="F6287" i="2"/>
  <c r="F6288" i="2"/>
  <c r="F6289" i="2"/>
  <c r="F6290" i="2"/>
  <c r="F6291" i="2"/>
  <c r="F6292" i="2"/>
  <c r="F6293" i="2"/>
  <c r="F6294" i="2"/>
  <c r="F6295" i="2"/>
  <c r="F6296" i="2"/>
  <c r="F6297" i="2"/>
  <c r="F6298" i="2"/>
  <c r="F6299" i="2"/>
  <c r="F6300" i="2"/>
  <c r="F6301" i="2"/>
  <c r="F6302" i="2"/>
  <c r="F6303" i="2"/>
  <c r="F6304" i="2"/>
  <c r="F6305" i="2"/>
  <c r="F6306" i="2"/>
  <c r="F6307" i="2"/>
  <c r="F6308" i="2"/>
  <c r="F6309" i="2"/>
  <c r="F6310" i="2"/>
  <c r="F6311" i="2"/>
  <c r="F6312" i="2"/>
  <c r="F6313" i="2"/>
  <c r="F5962" i="2"/>
  <c r="F5961" i="2"/>
  <c r="F5823" i="2"/>
  <c r="F5824" i="2"/>
  <c r="F5825" i="2"/>
  <c r="F5826" i="2"/>
  <c r="F5827" i="2"/>
  <c r="F5828" i="2"/>
  <c r="F5829" i="2"/>
  <c r="F5830" i="2"/>
  <c r="F5831" i="2"/>
  <c r="F5832" i="2"/>
  <c r="F5833" i="2"/>
  <c r="F5834" i="2"/>
  <c r="F5835" i="2"/>
  <c r="F5836" i="2"/>
  <c r="F5837" i="2"/>
  <c r="F5838" i="2"/>
  <c r="F5839" i="2"/>
  <c r="F5840" i="2"/>
  <c r="F5841" i="2"/>
  <c r="F5842" i="2"/>
  <c r="F5843" i="2"/>
  <c r="F5844" i="2"/>
  <c r="F5845" i="2"/>
  <c r="F5846" i="2"/>
  <c r="F5847" i="2"/>
  <c r="F5848" i="2"/>
  <c r="F5849" i="2"/>
  <c r="F5850" i="2"/>
  <c r="F5851" i="2"/>
  <c r="F5852" i="2"/>
  <c r="F5853" i="2"/>
  <c r="F5854" i="2"/>
  <c r="F5855" i="2"/>
  <c r="F5856" i="2"/>
  <c r="F5857" i="2"/>
  <c r="F5858" i="2"/>
  <c r="F5859" i="2"/>
  <c r="F5860" i="2"/>
  <c r="F5861" i="2"/>
  <c r="F5862" i="2"/>
  <c r="F5863" i="2"/>
  <c r="F5864" i="2"/>
  <c r="F5865" i="2"/>
  <c r="F5866" i="2"/>
  <c r="F5867" i="2"/>
  <c r="F5868" i="2"/>
  <c r="F5869" i="2"/>
  <c r="F5870" i="2"/>
  <c r="F5871" i="2"/>
  <c r="F5872" i="2"/>
  <c r="F5873" i="2"/>
  <c r="F5874" i="2"/>
  <c r="F5875" i="2"/>
  <c r="F5876" i="2"/>
  <c r="F5877" i="2"/>
  <c r="F5878" i="2"/>
  <c r="F5879" i="2"/>
  <c r="F5880" i="2"/>
  <c r="F5881" i="2"/>
  <c r="F5882" i="2"/>
  <c r="F5883" i="2"/>
  <c r="F5884" i="2"/>
  <c r="F5885" i="2"/>
  <c r="F5886" i="2"/>
  <c r="F5887" i="2"/>
  <c r="F5888" i="2"/>
  <c r="F5889" i="2"/>
  <c r="F5890" i="2"/>
  <c r="F5891" i="2"/>
  <c r="F5892" i="2"/>
  <c r="F5893" i="2"/>
  <c r="F5894" i="2"/>
  <c r="F5895" i="2"/>
  <c r="F5896" i="2"/>
  <c r="F5897" i="2"/>
  <c r="F5898" i="2"/>
  <c r="F5899" i="2"/>
  <c r="F5900" i="2"/>
  <c r="F5901" i="2"/>
  <c r="F5902" i="2"/>
  <c r="F5903" i="2"/>
  <c r="F5904" i="2"/>
  <c r="F5905" i="2"/>
  <c r="F5906" i="2"/>
  <c r="F5907" i="2"/>
  <c r="F5908" i="2"/>
  <c r="F5909" i="2"/>
  <c r="F5910" i="2"/>
  <c r="F5911" i="2"/>
  <c r="F5912" i="2"/>
  <c r="F5913" i="2"/>
  <c r="F5914" i="2"/>
  <c r="F5915" i="2"/>
  <c r="F5916" i="2"/>
  <c r="F5917" i="2"/>
  <c r="F5918" i="2"/>
  <c r="F5919" i="2"/>
  <c r="F5920" i="2"/>
  <c r="F5921" i="2"/>
  <c r="F5922" i="2"/>
  <c r="F5923" i="2"/>
  <c r="F5924" i="2"/>
  <c r="F5925" i="2"/>
  <c r="F5926" i="2"/>
  <c r="F5927" i="2"/>
  <c r="F5928" i="2"/>
  <c r="F5929" i="2"/>
  <c r="F5930" i="2"/>
  <c r="F5931" i="2"/>
  <c r="F5932" i="2"/>
  <c r="F5933" i="2"/>
  <c r="F5934" i="2"/>
  <c r="F5935" i="2"/>
  <c r="F5936" i="2"/>
  <c r="F5937" i="2"/>
  <c r="F5938" i="2"/>
  <c r="F5939" i="2"/>
  <c r="F5940" i="2"/>
  <c r="F5941" i="2"/>
  <c r="F5942" i="2"/>
  <c r="F5943" i="2"/>
  <c r="F5944" i="2"/>
  <c r="F5945" i="2"/>
  <c r="F5946" i="2"/>
  <c r="F5947" i="2"/>
  <c r="F5948" i="2"/>
  <c r="F5949" i="2"/>
  <c r="F5950" i="2"/>
  <c r="F5951" i="2"/>
  <c r="F5952" i="2"/>
  <c r="F5953" i="2"/>
  <c r="F5954" i="2"/>
  <c r="F5955" i="2"/>
  <c r="F5956" i="2"/>
  <c r="F5957" i="2"/>
  <c r="F5958" i="2"/>
  <c r="F5959" i="2"/>
  <c r="F5960" i="2"/>
  <c r="F5538" i="2"/>
  <c r="F5539" i="2"/>
  <c r="F5540" i="2"/>
  <c r="F5541" i="2"/>
  <c r="F5542" i="2"/>
  <c r="F5543" i="2"/>
  <c r="F5544" i="2"/>
  <c r="F5545" i="2"/>
  <c r="F5546" i="2"/>
  <c r="F5547" i="2"/>
  <c r="F5548" i="2"/>
  <c r="F5549" i="2"/>
  <c r="F5550" i="2"/>
  <c r="F5551" i="2"/>
  <c r="F5552" i="2"/>
  <c r="F5553" i="2"/>
  <c r="F5554" i="2"/>
  <c r="F5555" i="2"/>
  <c r="F5556" i="2"/>
  <c r="F5557" i="2"/>
  <c r="F5558" i="2"/>
  <c r="F5559" i="2"/>
  <c r="F5560" i="2"/>
  <c r="F5561" i="2"/>
  <c r="F5562" i="2"/>
  <c r="F5563" i="2"/>
  <c r="F5564" i="2"/>
  <c r="F5565" i="2"/>
  <c r="F5566" i="2"/>
  <c r="F5567" i="2"/>
  <c r="F5568" i="2"/>
  <c r="F5569" i="2"/>
  <c r="F5570" i="2"/>
  <c r="F5571" i="2"/>
  <c r="F5572" i="2"/>
  <c r="F5573" i="2"/>
  <c r="F5574" i="2"/>
  <c r="F5575" i="2"/>
  <c r="F5576" i="2"/>
  <c r="F5577" i="2"/>
  <c r="F5578" i="2"/>
  <c r="F5579" i="2"/>
  <c r="F5580" i="2"/>
  <c r="F5581" i="2"/>
  <c r="F5582" i="2"/>
  <c r="F5583" i="2"/>
  <c r="F5584" i="2"/>
  <c r="F5585" i="2"/>
  <c r="F5586" i="2"/>
  <c r="F5587" i="2"/>
  <c r="F5588" i="2"/>
  <c r="F5589" i="2"/>
  <c r="F5590" i="2"/>
  <c r="F5591" i="2"/>
  <c r="F5592" i="2"/>
  <c r="F5593" i="2"/>
  <c r="F5594" i="2"/>
  <c r="F5595" i="2"/>
  <c r="F5596" i="2"/>
  <c r="F5597" i="2"/>
  <c r="F5598" i="2"/>
  <c r="F5599" i="2"/>
  <c r="F5600" i="2"/>
  <c r="F5601" i="2"/>
  <c r="F5602" i="2"/>
  <c r="F5603" i="2"/>
  <c r="F5604" i="2"/>
  <c r="F5605" i="2"/>
  <c r="F5606" i="2"/>
  <c r="F5607" i="2"/>
  <c r="F5608" i="2"/>
  <c r="F5609" i="2"/>
  <c r="F5610" i="2"/>
  <c r="F5611" i="2"/>
  <c r="F5612" i="2"/>
  <c r="F5613" i="2"/>
  <c r="F5614" i="2"/>
  <c r="F5615" i="2"/>
  <c r="F5616" i="2"/>
  <c r="F5617" i="2"/>
  <c r="F5618" i="2"/>
  <c r="F5619" i="2"/>
  <c r="F5620" i="2"/>
  <c r="F5621" i="2"/>
  <c r="F5622" i="2"/>
  <c r="F5623" i="2"/>
  <c r="F5624" i="2"/>
  <c r="F5625" i="2"/>
  <c r="F5626" i="2"/>
  <c r="F5627" i="2"/>
  <c r="F5628" i="2"/>
  <c r="F5629" i="2"/>
  <c r="F5630" i="2"/>
  <c r="F5631" i="2"/>
  <c r="F5632" i="2"/>
  <c r="F5633" i="2"/>
  <c r="F5634" i="2"/>
  <c r="F5635" i="2"/>
  <c r="F5636" i="2"/>
  <c r="F5637" i="2"/>
  <c r="F5638" i="2"/>
  <c r="F5639" i="2"/>
  <c r="F5640" i="2"/>
  <c r="F5641" i="2"/>
  <c r="F5642" i="2"/>
  <c r="F5643" i="2"/>
  <c r="F5644" i="2"/>
  <c r="F5645" i="2"/>
  <c r="F5646" i="2"/>
  <c r="F5647" i="2"/>
  <c r="F5648" i="2"/>
  <c r="F5649" i="2"/>
  <c r="F5650" i="2"/>
  <c r="F5651" i="2"/>
  <c r="F5652" i="2"/>
  <c r="F5653" i="2"/>
  <c r="F5654" i="2"/>
  <c r="F5655" i="2"/>
  <c r="F5656" i="2"/>
  <c r="F5657" i="2"/>
  <c r="F5658" i="2"/>
  <c r="F5659" i="2"/>
  <c r="F5660" i="2"/>
  <c r="F5661" i="2"/>
  <c r="F5662" i="2"/>
  <c r="F5663" i="2"/>
  <c r="F5664" i="2"/>
  <c r="F5665" i="2"/>
  <c r="F5666" i="2"/>
  <c r="F5667" i="2"/>
  <c r="F5668" i="2"/>
  <c r="F5669" i="2"/>
  <c r="F5670" i="2"/>
  <c r="F5671" i="2"/>
  <c r="F5672" i="2"/>
  <c r="F5673" i="2"/>
  <c r="F5674" i="2"/>
  <c r="F5675" i="2"/>
  <c r="F5676" i="2"/>
  <c r="F5677" i="2"/>
  <c r="F5678" i="2"/>
  <c r="F5679" i="2"/>
  <c r="F5680" i="2"/>
  <c r="F5681" i="2"/>
  <c r="F5682" i="2"/>
  <c r="F5683" i="2"/>
  <c r="F5684" i="2"/>
  <c r="F5685" i="2"/>
  <c r="F5686" i="2"/>
  <c r="F5687" i="2"/>
  <c r="F5688" i="2"/>
  <c r="F5689" i="2"/>
  <c r="F5690" i="2"/>
  <c r="F5691" i="2"/>
  <c r="F5692" i="2"/>
  <c r="F5693" i="2"/>
  <c r="F5694" i="2"/>
  <c r="F5695" i="2"/>
  <c r="F5696" i="2"/>
  <c r="F5697" i="2"/>
  <c r="F5698" i="2"/>
  <c r="F5699" i="2"/>
  <c r="F5700" i="2"/>
  <c r="F5701" i="2"/>
  <c r="F5702" i="2"/>
  <c r="F5703" i="2"/>
  <c r="F5704" i="2"/>
  <c r="F5705" i="2"/>
  <c r="F5706" i="2"/>
  <c r="F5707" i="2"/>
  <c r="F5708" i="2"/>
  <c r="F5709" i="2"/>
  <c r="F5710" i="2"/>
  <c r="F5711" i="2"/>
  <c r="F5712" i="2"/>
  <c r="F5713" i="2"/>
  <c r="F5714" i="2"/>
  <c r="F5715" i="2"/>
  <c r="F5716" i="2"/>
  <c r="F5717" i="2"/>
  <c r="F5718" i="2"/>
  <c r="F5719" i="2"/>
  <c r="F5720" i="2"/>
  <c r="F5721" i="2"/>
  <c r="F5722" i="2"/>
  <c r="F5723" i="2"/>
  <c r="F5724" i="2"/>
  <c r="F5725" i="2"/>
  <c r="F5726" i="2"/>
  <c r="F5727" i="2"/>
  <c r="F5728" i="2"/>
  <c r="F5729" i="2"/>
  <c r="F5730" i="2"/>
  <c r="F5731" i="2"/>
  <c r="F5732" i="2"/>
  <c r="F5733" i="2"/>
  <c r="F5734" i="2"/>
  <c r="F5735" i="2"/>
  <c r="F5736" i="2"/>
  <c r="F5737" i="2"/>
  <c r="F5738" i="2"/>
  <c r="F5739" i="2"/>
  <c r="F5740" i="2"/>
  <c r="F5741" i="2"/>
  <c r="F5742" i="2"/>
  <c r="F5743" i="2"/>
  <c r="F5744" i="2"/>
  <c r="F5745" i="2"/>
  <c r="F5746" i="2"/>
  <c r="F5747" i="2"/>
  <c r="F5748" i="2"/>
  <c r="F5749" i="2"/>
  <c r="F5750" i="2"/>
  <c r="F5751" i="2"/>
  <c r="F5752" i="2"/>
  <c r="F5753" i="2"/>
  <c r="F5754" i="2"/>
  <c r="F5755" i="2"/>
  <c r="F5756" i="2"/>
  <c r="F5757" i="2"/>
  <c r="F5758" i="2"/>
  <c r="F5759" i="2"/>
  <c r="F5760" i="2"/>
  <c r="F5761" i="2"/>
  <c r="F5762" i="2"/>
  <c r="F5763" i="2"/>
  <c r="F5764" i="2"/>
  <c r="F5765" i="2"/>
  <c r="F5766" i="2"/>
  <c r="F5767" i="2"/>
  <c r="F5768" i="2"/>
  <c r="F5769" i="2"/>
  <c r="F5770" i="2"/>
  <c r="F5771" i="2"/>
  <c r="F5772" i="2"/>
  <c r="F5773" i="2"/>
  <c r="F5774" i="2"/>
  <c r="F5775" i="2"/>
  <c r="F5776" i="2"/>
  <c r="F5777" i="2"/>
  <c r="F5778" i="2"/>
  <c r="F5779" i="2"/>
  <c r="F5780" i="2"/>
  <c r="F5781" i="2"/>
  <c r="F5782" i="2"/>
  <c r="F5783" i="2"/>
  <c r="F5784" i="2"/>
  <c r="F5785" i="2"/>
  <c r="F5786" i="2"/>
  <c r="F5787" i="2"/>
  <c r="F5788" i="2"/>
  <c r="F5789" i="2"/>
  <c r="F5790" i="2"/>
  <c r="F5791" i="2"/>
  <c r="F5792" i="2"/>
  <c r="F5793" i="2"/>
  <c r="F5794" i="2"/>
  <c r="F5795" i="2"/>
  <c r="F5796" i="2"/>
  <c r="F5797" i="2"/>
  <c r="F5798" i="2"/>
  <c r="F5799" i="2"/>
  <c r="F5800" i="2"/>
  <c r="F5801" i="2"/>
  <c r="F5802" i="2"/>
  <c r="F5803" i="2"/>
  <c r="F5804" i="2"/>
  <c r="F5805" i="2"/>
  <c r="F5806" i="2"/>
  <c r="F5807" i="2"/>
  <c r="F5808" i="2"/>
  <c r="F5809" i="2"/>
  <c r="F5810" i="2"/>
  <c r="F5811" i="2"/>
  <c r="F5812" i="2"/>
  <c r="F5813" i="2"/>
  <c r="F5814" i="2"/>
  <c r="F5815" i="2"/>
  <c r="F5816" i="2"/>
  <c r="F5817" i="2"/>
  <c r="F5818" i="2"/>
  <c r="F5819" i="2"/>
  <c r="F5820" i="2"/>
  <c r="F5821" i="2"/>
  <c r="F5822" i="2"/>
  <c r="F5537" i="2"/>
  <c r="F5536" i="2"/>
  <c r="F5506" i="2"/>
  <c r="F5507" i="2"/>
  <c r="F5508" i="2"/>
  <c r="F5509" i="2"/>
  <c r="F5510" i="2"/>
  <c r="F5511" i="2"/>
  <c r="F5512" i="2"/>
  <c r="F5513" i="2"/>
  <c r="F5514" i="2"/>
  <c r="F5515" i="2"/>
  <c r="F5516" i="2"/>
  <c r="F5517" i="2"/>
  <c r="F5518" i="2"/>
  <c r="F5519" i="2"/>
  <c r="F5520" i="2"/>
  <c r="F5521" i="2"/>
  <c r="F5522" i="2"/>
  <c r="F5523" i="2"/>
  <c r="F5524" i="2"/>
  <c r="F5525" i="2"/>
  <c r="F5526" i="2"/>
  <c r="F5527" i="2"/>
  <c r="F5528" i="2"/>
  <c r="F5529" i="2"/>
  <c r="F5530" i="2"/>
  <c r="F5531" i="2"/>
  <c r="F5532" i="2"/>
  <c r="F5533" i="2"/>
  <c r="F5534" i="2"/>
  <c r="F5535" i="2"/>
  <c r="F5420" i="2"/>
  <c r="F5421" i="2"/>
  <c r="F5422" i="2"/>
  <c r="F5423" i="2"/>
  <c r="F5424" i="2"/>
  <c r="F5425" i="2"/>
  <c r="F5426" i="2"/>
  <c r="F5427" i="2"/>
  <c r="F5428" i="2"/>
  <c r="F5429" i="2"/>
  <c r="F5430" i="2"/>
  <c r="F5431" i="2"/>
  <c r="F5432" i="2"/>
  <c r="F5433" i="2"/>
  <c r="F5434" i="2"/>
  <c r="F5435" i="2"/>
  <c r="F5436" i="2"/>
  <c r="F5437" i="2"/>
  <c r="F5438" i="2"/>
  <c r="F5439" i="2"/>
  <c r="F5440" i="2"/>
  <c r="F5441" i="2"/>
  <c r="F5442" i="2"/>
  <c r="F5443" i="2"/>
  <c r="F5444" i="2"/>
  <c r="F5445" i="2"/>
  <c r="F5446" i="2"/>
  <c r="F5447" i="2"/>
  <c r="F5448" i="2"/>
  <c r="F5449" i="2"/>
  <c r="F5450" i="2"/>
  <c r="F5451" i="2"/>
  <c r="F5452" i="2"/>
  <c r="F5453" i="2"/>
  <c r="F5454" i="2"/>
  <c r="F5455" i="2"/>
  <c r="F5456" i="2"/>
  <c r="F5457" i="2"/>
  <c r="F5458" i="2"/>
  <c r="F5459" i="2"/>
  <c r="F5460" i="2"/>
  <c r="F5461" i="2"/>
  <c r="F5462" i="2"/>
  <c r="F5463" i="2"/>
  <c r="F5464" i="2"/>
  <c r="F5465" i="2"/>
  <c r="F5466" i="2"/>
  <c r="F5467" i="2"/>
  <c r="F5468" i="2"/>
  <c r="F5469" i="2"/>
  <c r="F5470" i="2"/>
  <c r="F5471" i="2"/>
  <c r="F5472" i="2"/>
  <c r="F5473" i="2"/>
  <c r="F5474" i="2"/>
  <c r="F5475" i="2"/>
  <c r="F5476" i="2"/>
  <c r="F5477" i="2"/>
  <c r="F5478" i="2"/>
  <c r="F5479" i="2"/>
  <c r="F5480" i="2"/>
  <c r="F5481" i="2"/>
  <c r="F5482" i="2"/>
  <c r="F5483" i="2"/>
  <c r="F5484" i="2"/>
  <c r="F5485" i="2"/>
  <c r="F5486" i="2"/>
  <c r="F5487" i="2"/>
  <c r="F5488" i="2"/>
  <c r="F5489" i="2"/>
  <c r="F5490" i="2"/>
  <c r="F5491" i="2"/>
  <c r="F5492" i="2"/>
  <c r="F5493" i="2"/>
  <c r="F5494" i="2"/>
  <c r="F5495" i="2"/>
  <c r="F5496" i="2"/>
  <c r="F5497" i="2"/>
  <c r="F5498" i="2"/>
  <c r="F5499" i="2"/>
  <c r="F5500" i="2"/>
  <c r="F5501" i="2"/>
  <c r="F5502" i="2"/>
  <c r="F5503" i="2"/>
  <c r="F5504" i="2"/>
  <c r="F5505" i="2"/>
  <c r="F5282" i="2"/>
  <c r="F5283" i="2"/>
  <c r="F5284" i="2"/>
  <c r="F5285" i="2"/>
  <c r="F5286" i="2"/>
  <c r="F5287" i="2"/>
  <c r="F5288" i="2"/>
  <c r="F5289" i="2"/>
  <c r="F5290" i="2"/>
  <c r="F5291" i="2"/>
  <c r="F5292" i="2"/>
  <c r="F5293" i="2"/>
  <c r="F5294" i="2"/>
  <c r="F5295" i="2"/>
  <c r="F5296" i="2"/>
  <c r="F5297" i="2"/>
  <c r="F5298" i="2"/>
  <c r="F5299" i="2"/>
  <c r="F5300" i="2"/>
  <c r="F5301" i="2"/>
  <c r="F5302" i="2"/>
  <c r="F5303" i="2"/>
  <c r="F5304" i="2"/>
  <c r="F5305" i="2"/>
  <c r="F5306" i="2"/>
  <c r="F5307" i="2"/>
  <c r="F5308" i="2"/>
  <c r="F5309" i="2"/>
  <c r="F5310" i="2"/>
  <c r="F5311" i="2"/>
  <c r="F5312" i="2"/>
  <c r="F5313" i="2"/>
  <c r="F5314" i="2"/>
  <c r="F5315" i="2"/>
  <c r="F5316" i="2"/>
  <c r="F5317" i="2"/>
  <c r="F5318" i="2"/>
  <c r="F5319" i="2"/>
  <c r="F5320" i="2"/>
  <c r="F5321" i="2"/>
  <c r="F5322" i="2"/>
  <c r="F5323" i="2"/>
  <c r="F5324" i="2"/>
  <c r="F5325" i="2"/>
  <c r="F5326" i="2"/>
  <c r="F5327" i="2"/>
  <c r="F5328" i="2"/>
  <c r="F5329" i="2"/>
  <c r="F5330" i="2"/>
  <c r="F5331" i="2"/>
  <c r="F5332" i="2"/>
  <c r="F5333" i="2"/>
  <c r="F5334" i="2"/>
  <c r="F5335" i="2"/>
  <c r="F5336" i="2"/>
  <c r="F5337" i="2"/>
  <c r="F5338" i="2"/>
  <c r="F5339" i="2"/>
  <c r="F5340" i="2"/>
  <c r="F5341" i="2"/>
  <c r="F5342" i="2"/>
  <c r="F5343" i="2"/>
  <c r="F5344" i="2"/>
  <c r="F5345" i="2"/>
  <c r="F5346" i="2"/>
  <c r="F5347" i="2"/>
  <c r="F5348" i="2"/>
  <c r="F5349" i="2"/>
  <c r="F5350" i="2"/>
  <c r="F5351" i="2"/>
  <c r="F5352" i="2"/>
  <c r="F5353" i="2"/>
  <c r="F5354" i="2"/>
  <c r="F5355" i="2"/>
  <c r="F5356" i="2"/>
  <c r="F5357" i="2"/>
  <c r="F5358" i="2"/>
  <c r="F5359" i="2"/>
  <c r="F5360" i="2"/>
  <c r="F5361" i="2"/>
  <c r="F5362" i="2"/>
  <c r="F5363" i="2"/>
  <c r="F5364" i="2"/>
  <c r="F5365" i="2"/>
  <c r="F5366" i="2"/>
  <c r="F5367" i="2"/>
  <c r="F5368" i="2"/>
  <c r="F5369" i="2"/>
  <c r="F5370" i="2"/>
  <c r="F5371" i="2"/>
  <c r="F5372" i="2"/>
  <c r="F5373" i="2"/>
  <c r="F5374" i="2"/>
  <c r="F5375" i="2"/>
  <c r="F5376" i="2"/>
  <c r="F5377" i="2"/>
  <c r="F5378" i="2"/>
  <c r="F5379" i="2"/>
  <c r="F5380" i="2"/>
  <c r="F5381" i="2"/>
  <c r="F5382" i="2"/>
  <c r="F5383" i="2"/>
  <c r="F5384" i="2"/>
  <c r="F5385" i="2"/>
  <c r="F5386" i="2"/>
  <c r="F5387" i="2"/>
  <c r="F5388" i="2"/>
  <c r="F5389" i="2"/>
  <c r="F5390" i="2"/>
  <c r="F5391" i="2"/>
  <c r="F5392" i="2"/>
  <c r="F5393" i="2"/>
  <c r="F5394" i="2"/>
  <c r="F5395" i="2"/>
  <c r="F5396" i="2"/>
  <c r="F5397" i="2"/>
  <c r="F5398" i="2"/>
  <c r="F5399" i="2"/>
  <c r="F5400" i="2"/>
  <c r="F5401" i="2"/>
  <c r="F5402" i="2"/>
  <c r="F5403" i="2"/>
  <c r="F5404" i="2"/>
  <c r="F5405" i="2"/>
  <c r="F5406" i="2"/>
  <c r="F5407" i="2"/>
  <c r="F5408" i="2"/>
  <c r="F5409" i="2"/>
  <c r="F5410" i="2"/>
  <c r="F5411" i="2"/>
  <c r="F5412" i="2"/>
  <c r="F5413" i="2"/>
  <c r="F5414" i="2"/>
  <c r="F5415" i="2"/>
  <c r="F5416" i="2"/>
  <c r="F5417" i="2"/>
  <c r="F5418" i="2"/>
  <c r="F5419" i="2"/>
  <c r="F5281" i="2"/>
  <c r="F5280" i="2"/>
  <c r="F4749" i="2"/>
  <c r="F5086" i="2"/>
  <c r="F5087" i="2"/>
  <c r="F5088" i="2"/>
  <c r="F5089" i="2"/>
  <c r="F5090" i="2"/>
  <c r="F5091" i="2"/>
  <c r="F5092" i="2"/>
  <c r="F5093" i="2"/>
  <c r="F5094" i="2"/>
  <c r="F5095" i="2"/>
  <c r="F5096" i="2"/>
  <c r="F5097" i="2"/>
  <c r="F5098" i="2"/>
  <c r="F5099" i="2"/>
  <c r="F5100" i="2"/>
  <c r="F5101" i="2"/>
  <c r="F5102" i="2"/>
  <c r="F5103" i="2"/>
  <c r="F5104" i="2"/>
  <c r="F5105" i="2"/>
  <c r="F5106" i="2"/>
  <c r="F5107" i="2"/>
  <c r="F5108" i="2"/>
  <c r="F5109" i="2"/>
  <c r="F5110" i="2"/>
  <c r="F5111" i="2"/>
  <c r="F5112" i="2"/>
  <c r="F5113" i="2"/>
  <c r="F5114" i="2"/>
  <c r="F5115" i="2"/>
  <c r="F5116" i="2"/>
  <c r="F5117" i="2"/>
  <c r="F5118" i="2"/>
  <c r="F5119" i="2"/>
  <c r="F5120" i="2"/>
  <c r="F5121" i="2"/>
  <c r="F5122" i="2"/>
  <c r="F5123" i="2"/>
  <c r="F5124" i="2"/>
  <c r="F5125" i="2"/>
  <c r="F5126" i="2"/>
  <c r="F5127" i="2"/>
  <c r="F5128" i="2"/>
  <c r="F5129" i="2"/>
  <c r="F5130" i="2"/>
  <c r="F5131" i="2"/>
  <c r="F5132" i="2"/>
  <c r="F5133" i="2"/>
  <c r="F5134" i="2"/>
  <c r="F5135" i="2"/>
  <c r="F5136" i="2"/>
  <c r="F5137" i="2"/>
  <c r="F5138" i="2"/>
  <c r="F5139" i="2"/>
  <c r="F5140" i="2"/>
  <c r="F5141" i="2"/>
  <c r="F5142" i="2"/>
  <c r="F5143" i="2"/>
  <c r="F5144" i="2"/>
  <c r="F5145" i="2"/>
  <c r="F5146" i="2"/>
  <c r="F5147" i="2"/>
  <c r="F5148" i="2"/>
  <c r="F5149" i="2"/>
  <c r="F5150" i="2"/>
  <c r="F5151" i="2"/>
  <c r="F5152" i="2"/>
  <c r="F5153" i="2"/>
  <c r="F5154" i="2"/>
  <c r="F5155" i="2"/>
  <c r="F5156" i="2"/>
  <c r="F5157" i="2"/>
  <c r="F5158" i="2"/>
  <c r="F5159" i="2"/>
  <c r="F5160" i="2"/>
  <c r="F5161" i="2"/>
  <c r="F5162" i="2"/>
  <c r="F5163" i="2"/>
  <c r="F5164" i="2"/>
  <c r="F5165" i="2"/>
  <c r="F5166" i="2"/>
  <c r="F5167" i="2"/>
  <c r="F5168" i="2"/>
  <c r="F5169" i="2"/>
  <c r="F5170" i="2"/>
  <c r="F5171" i="2"/>
  <c r="F5172" i="2"/>
  <c r="F5173" i="2"/>
  <c r="F5174" i="2"/>
  <c r="F5175" i="2"/>
  <c r="F5176" i="2"/>
  <c r="F5177" i="2"/>
  <c r="F5178" i="2"/>
  <c r="F5179" i="2"/>
  <c r="F5180" i="2"/>
  <c r="F5181" i="2"/>
  <c r="F5182" i="2"/>
  <c r="F5183" i="2"/>
  <c r="F5184" i="2"/>
  <c r="F5185" i="2"/>
  <c r="F5186" i="2"/>
  <c r="F5187" i="2"/>
  <c r="F5188" i="2"/>
  <c r="F5189" i="2"/>
  <c r="F5190" i="2"/>
  <c r="F5191" i="2"/>
  <c r="F5192" i="2"/>
  <c r="F5193" i="2"/>
  <c r="F5194" i="2"/>
  <c r="F5195" i="2"/>
  <c r="F5196" i="2"/>
  <c r="F5197" i="2"/>
  <c r="F5198" i="2"/>
  <c r="F5199" i="2"/>
  <c r="F5200" i="2"/>
  <c r="F5201" i="2"/>
  <c r="F5202" i="2"/>
  <c r="F5203" i="2"/>
  <c r="F5204" i="2"/>
  <c r="F5205" i="2"/>
  <c r="F5206" i="2"/>
  <c r="F5207" i="2"/>
  <c r="F5208" i="2"/>
  <c r="F5209" i="2"/>
  <c r="F5210" i="2"/>
  <c r="F5211" i="2"/>
  <c r="F5212" i="2"/>
  <c r="F5213" i="2"/>
  <c r="F5214" i="2"/>
  <c r="F5215" i="2"/>
  <c r="F5216" i="2"/>
  <c r="F5217" i="2"/>
  <c r="F5218" i="2"/>
  <c r="F5219" i="2"/>
  <c r="F5220" i="2"/>
  <c r="F5221" i="2"/>
  <c r="F5222" i="2"/>
  <c r="F5223" i="2"/>
  <c r="F5224" i="2"/>
  <c r="F5225" i="2"/>
  <c r="F5226" i="2"/>
  <c r="F5227" i="2"/>
  <c r="F5228" i="2"/>
  <c r="F5229" i="2"/>
  <c r="F5230" i="2"/>
  <c r="F5231" i="2"/>
  <c r="F5232" i="2"/>
  <c r="F5233" i="2"/>
  <c r="F5234" i="2"/>
  <c r="F5235" i="2"/>
  <c r="F5236" i="2"/>
  <c r="F5237" i="2"/>
  <c r="F5238" i="2"/>
  <c r="F5239" i="2"/>
  <c r="F5240" i="2"/>
  <c r="F5241" i="2"/>
  <c r="F5242" i="2"/>
  <c r="F5243" i="2"/>
  <c r="F5244" i="2"/>
  <c r="F5245" i="2"/>
  <c r="F5246" i="2"/>
  <c r="F5247" i="2"/>
  <c r="F5248" i="2"/>
  <c r="F5249" i="2"/>
  <c r="F5250" i="2"/>
  <c r="F5251" i="2"/>
  <c r="F5252" i="2"/>
  <c r="F5253" i="2"/>
  <c r="F5254" i="2"/>
  <c r="F5255" i="2"/>
  <c r="F5256" i="2"/>
  <c r="F5257" i="2"/>
  <c r="F5258" i="2"/>
  <c r="F5259" i="2"/>
  <c r="F5260" i="2"/>
  <c r="F5261" i="2"/>
  <c r="F5262" i="2"/>
  <c r="F5263" i="2"/>
  <c r="F5264" i="2"/>
  <c r="F5265" i="2"/>
  <c r="F5266" i="2"/>
  <c r="F5267" i="2"/>
  <c r="F5268" i="2"/>
  <c r="F5269" i="2"/>
  <c r="F5270" i="2"/>
  <c r="F5271" i="2"/>
  <c r="F5272" i="2"/>
  <c r="F5273" i="2"/>
  <c r="F5274" i="2"/>
  <c r="F5275" i="2"/>
  <c r="F5276" i="2"/>
  <c r="F5277" i="2"/>
  <c r="F5278" i="2"/>
  <c r="F527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F5002" i="2"/>
  <c r="F5003" i="2"/>
  <c r="F5004" i="2"/>
  <c r="F5005" i="2"/>
  <c r="F5006" i="2"/>
  <c r="F5007" i="2"/>
  <c r="F5008" i="2"/>
  <c r="F5009" i="2"/>
  <c r="F5010" i="2"/>
  <c r="F5011" i="2"/>
  <c r="F5012" i="2"/>
  <c r="F5013" i="2"/>
  <c r="F5014" i="2"/>
  <c r="F5015" i="2"/>
  <c r="F5016" i="2"/>
  <c r="F5017" i="2"/>
  <c r="F5018" i="2"/>
  <c r="F5019" i="2"/>
  <c r="F5020" i="2"/>
  <c r="F5021" i="2"/>
  <c r="F5022" i="2"/>
  <c r="F5023" i="2"/>
  <c r="F5024" i="2"/>
  <c r="F5025" i="2"/>
  <c r="F5026" i="2"/>
  <c r="F5027" i="2"/>
  <c r="F5028" i="2"/>
  <c r="F5029" i="2"/>
  <c r="F5030" i="2"/>
  <c r="F5031" i="2"/>
  <c r="F5032" i="2"/>
  <c r="F5033" i="2"/>
  <c r="F5034" i="2"/>
  <c r="F5035" i="2"/>
  <c r="F5036" i="2"/>
  <c r="F5037" i="2"/>
  <c r="F5038" i="2"/>
  <c r="F5039" i="2"/>
  <c r="F5040" i="2"/>
  <c r="F5041" i="2"/>
  <c r="F5042" i="2"/>
  <c r="F5043" i="2"/>
  <c r="F5044" i="2"/>
  <c r="F5045" i="2"/>
  <c r="F5046" i="2"/>
  <c r="F5047" i="2"/>
  <c r="F5048" i="2"/>
  <c r="F5049" i="2"/>
  <c r="F5050" i="2"/>
  <c r="F5051" i="2"/>
  <c r="F5052" i="2"/>
  <c r="F5053" i="2"/>
  <c r="F5054" i="2"/>
  <c r="F5055" i="2"/>
  <c r="F5056" i="2"/>
  <c r="F5057" i="2"/>
  <c r="F5058" i="2"/>
  <c r="F5059" i="2"/>
  <c r="F5060" i="2"/>
  <c r="F5061" i="2"/>
  <c r="F5062" i="2"/>
  <c r="F5063" i="2"/>
  <c r="F5064" i="2"/>
  <c r="F5065" i="2"/>
  <c r="F5066" i="2"/>
  <c r="F5067" i="2"/>
  <c r="F5068" i="2"/>
  <c r="F5069" i="2"/>
  <c r="F5070" i="2"/>
  <c r="F5071" i="2"/>
  <c r="F5072" i="2"/>
  <c r="F5073" i="2"/>
  <c r="F5074" i="2"/>
  <c r="F5075" i="2"/>
  <c r="F5076" i="2"/>
  <c r="F5077" i="2"/>
  <c r="F5078" i="2"/>
  <c r="F5079" i="2"/>
  <c r="F5080" i="2"/>
  <c r="F5081" i="2"/>
  <c r="F5082" i="2"/>
  <c r="F5083" i="2"/>
  <c r="F5084" i="2"/>
  <c r="F5085" i="2"/>
  <c r="F4748"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287" i="2"/>
  <c r="F4286"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390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683" i="2"/>
  <c r="F3682"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2962" i="2"/>
  <c r="F2963" i="2"/>
  <c r="F2964" i="2"/>
  <c r="F2965" i="2"/>
  <c r="F2966" i="2"/>
  <c r="F2967" i="2"/>
  <c r="F2968" i="2"/>
  <c r="F2969" i="2"/>
  <c r="F2961" i="2"/>
  <c r="F2960"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728" i="2"/>
  <c r="F2727" i="2"/>
  <c r="F2711" i="2"/>
  <c r="F2712" i="2"/>
  <c r="F2713" i="2"/>
  <c r="F2714" i="2"/>
  <c r="F2715" i="2"/>
  <c r="F2716" i="2"/>
  <c r="F2717" i="2"/>
  <c r="F2718" i="2"/>
  <c r="F2719" i="2"/>
  <c r="F2720" i="2"/>
  <c r="F2721" i="2"/>
  <c r="F2722" i="2"/>
  <c r="F2723" i="2"/>
  <c r="F2724" i="2"/>
  <c r="F2725" i="2"/>
  <c r="F2726" i="2"/>
  <c r="F2702" i="2"/>
  <c r="F2703" i="2"/>
  <c r="F2704" i="2"/>
  <c r="F2705" i="2"/>
  <c r="F2706" i="2"/>
  <c r="F2707" i="2"/>
  <c r="F2708" i="2"/>
  <c r="F2709" i="2"/>
  <c r="F2710"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204"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183" i="2"/>
  <c r="F1182"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45" i="2"/>
  <c r="F888"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890" i="2"/>
  <c r="F891" i="2"/>
  <c r="F892" i="2"/>
  <c r="F893" i="2"/>
  <c r="F894" i="2"/>
  <c r="F895" i="2"/>
  <c r="F896" i="2"/>
  <c r="F897" i="2"/>
  <c r="F898" i="2"/>
  <c r="F889" i="2"/>
  <c r="F887"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387" i="2"/>
  <c r="F388" i="2"/>
  <c r="F389" i="2"/>
  <c r="F390" i="2"/>
  <c r="F391" i="2"/>
  <c r="F392" i="2"/>
  <c r="F393" i="2"/>
  <c r="F394" i="2"/>
  <c r="F395" i="2"/>
  <c r="F396" i="2"/>
  <c r="F397" i="2"/>
  <c r="F398" i="2"/>
  <c r="F399" i="2"/>
  <c r="F400" i="2"/>
  <c r="F401" i="2"/>
  <c r="F402" i="2"/>
  <c r="F403" i="2"/>
  <c r="F404" i="2"/>
  <c r="F405" i="2"/>
  <c r="F406" i="2"/>
  <c r="F407" i="2"/>
  <c r="F408" i="2"/>
  <c r="F409" i="2"/>
  <c r="F410" i="2"/>
  <c r="F367" i="2"/>
  <c r="F368" i="2"/>
  <c r="F369" i="2"/>
  <c r="F370" i="2"/>
  <c r="F371" i="2"/>
  <c r="F372" i="2"/>
  <c r="F373" i="2"/>
  <c r="F374" i="2"/>
  <c r="F375" i="2"/>
  <c r="F376" i="2"/>
  <c r="F377" i="2"/>
  <c r="F378" i="2"/>
  <c r="F379" i="2"/>
  <c r="F380" i="2"/>
  <c r="F381" i="2"/>
  <c r="F382" i="2"/>
  <c r="F383" i="2"/>
  <c r="F384" i="2"/>
  <c r="F385" i="2"/>
  <c r="F386" i="2"/>
  <c r="F366" i="2"/>
  <c r="F211" i="2"/>
  <c r="F212" i="2"/>
  <c r="F213" i="2"/>
  <c r="F214" i="2"/>
  <c r="F215" i="2"/>
  <c r="F216" i="2"/>
  <c r="F208" i="2"/>
  <c r="F209" i="2"/>
  <c r="F210" i="2"/>
  <c r="F205" i="2"/>
  <c r="F206" i="2"/>
  <c r="F207" i="2"/>
  <c r="F193" i="2"/>
  <c r="F194" i="2"/>
  <c r="F195" i="2"/>
  <c r="F196" i="2"/>
  <c r="F197" i="2"/>
  <c r="F198" i="2"/>
  <c r="F199" i="2"/>
  <c r="F200" i="2"/>
  <c r="F201" i="2"/>
  <c r="F202" i="2"/>
  <c r="F203" i="2"/>
  <c r="F204" i="2"/>
  <c r="F182" i="2"/>
  <c r="F183" i="2"/>
  <c r="F184" i="2"/>
  <c r="F185" i="2"/>
  <c r="F186" i="2"/>
  <c r="F187" i="2"/>
  <c r="F188" i="2"/>
  <c r="F189" i="2"/>
  <c r="F190" i="2"/>
  <c r="F191" i="2"/>
  <c r="F192" i="2"/>
  <c r="F170" i="2"/>
  <c r="F171" i="2"/>
  <c r="F172" i="2"/>
  <c r="F173" i="2"/>
  <c r="F174" i="2"/>
  <c r="F175" i="2"/>
  <c r="F176" i="2"/>
  <c r="F177" i="2"/>
  <c r="F178" i="2"/>
  <c r="F179" i="2"/>
  <c r="F180" i="2"/>
  <c r="F181" i="2"/>
  <c r="F160" i="2"/>
  <c r="F161" i="2"/>
  <c r="F162" i="2"/>
  <c r="F163" i="2"/>
  <c r="F164" i="2"/>
  <c r="F165" i="2"/>
  <c r="F166" i="2"/>
  <c r="F167" i="2"/>
  <c r="F168" i="2"/>
  <c r="F169" i="2"/>
  <c r="F154" i="2"/>
  <c r="F155" i="2"/>
  <c r="F156" i="2"/>
  <c r="F157" i="2"/>
  <c r="F158" i="2"/>
  <c r="F159" i="2"/>
  <c r="F146" i="2"/>
  <c r="F147" i="2"/>
  <c r="F148" i="2"/>
  <c r="F149" i="2"/>
  <c r="F150" i="2"/>
  <c r="F151" i="2"/>
  <c r="F152" i="2"/>
  <c r="F153" i="2"/>
  <c r="F145" i="2"/>
  <c r="F141" i="2"/>
  <c r="F142" i="2"/>
  <c r="F143" i="2"/>
  <c r="F144" i="2"/>
  <c r="F127" i="2"/>
  <c r="F128" i="2"/>
  <c r="F129" i="2"/>
  <c r="F130" i="2"/>
  <c r="F131" i="2"/>
  <c r="F132" i="2"/>
  <c r="F133" i="2"/>
  <c r="F134" i="2"/>
  <c r="F135" i="2"/>
  <c r="F136" i="2"/>
  <c r="F137" i="2"/>
  <c r="F138" i="2"/>
  <c r="F139" i="2"/>
  <c r="F140" i="2"/>
  <c r="F119" i="2"/>
  <c r="F120" i="2"/>
  <c r="F121" i="2"/>
  <c r="F122" i="2"/>
  <c r="F123" i="2"/>
  <c r="F124" i="2"/>
  <c r="F125" i="2"/>
  <c r="F126" i="2"/>
  <c r="F115" i="2"/>
  <c r="F116" i="2"/>
  <c r="F117" i="2"/>
  <c r="F118" i="2"/>
  <c r="F114" i="2"/>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E12973-025D-4313-A20B-0DA1C7295137}" name="book_schema" type="4" refreshedVersion="0" background="1">
    <webPr xml="1" sourceData="1" url="D:\git_repositories\FHI\diplomovka\moja_praca\xml_data\book_schema.xml" htmlTables="1" htmlFormat="all"/>
  </connection>
  <connection id="2" xr16:uid="{AD9FCCB8-6EE2-4B2D-9AAE-046D496A933B}" name="book_schema1" type="4" refreshedVersion="0" background="1">
    <webPr xml="1" sourceData="1" url="D:\git_repositories\FHI\diplomovka\moja_praca\xml_data\book_schema.xml" htmlTables="1" htmlFormat="all"/>
  </connection>
  <connection id="3" xr16:uid="{DA3CE751-51F2-40FB-8D56-C685A5A62D98}" name="book_schema2" type="4" refreshedVersion="0" background="1">
    <webPr xml="1" sourceData="1" url="D:\git_repositories\FHI\diplomovka\moja_praca\xml_data\book_schema.xml" htmlTables="1" htmlFormat="all"/>
  </connection>
  <connection id="4" xr16:uid="{CA7771AD-F492-4725-9057-157DFBB07C9D}" name="book_schema3" type="4" refreshedVersion="0" background="1">
    <webPr xml="1" sourceData="1" url="D:\git_repositories\FHI\diplomovka\moja_praca\xml_data\book_schema.xml" htmlTables="1" htmlFormat="all"/>
  </connection>
  <connection id="5" xr16:uid="{62AE60FD-518F-496F-A1C0-2ACEC5A9AAB5}" name="book_schema4" type="4" refreshedVersion="0" background="1">
    <webPr xml="1" sourceData="1" url="D:\git_repozitare\FHI\diplomovka\moja_praca\xml_data\book_schema.xml" htmlTables="1" htmlFormat="all"/>
  </connection>
  <connection id="6" xr16:uid="{CD90EC16-36A2-4610-847C-BDB04CF9447B}" name="book_transaction_schema" type="4" refreshedVersion="0" background="1">
    <webPr xml="1" sourceData="1" url="C:\Users\janke\OneDrive\Počítač\diplomovka\moja_praca\xml_data\book_transaction_schema.xml" htmlTables="1" htmlFormat="all"/>
  </connection>
</connections>
</file>

<file path=xl/sharedStrings.xml><?xml version="1.0" encoding="utf-8"?>
<sst xmlns="http://schemas.openxmlformats.org/spreadsheetml/2006/main" count="7168" uniqueCount="201">
  <si>
    <t>id</t>
  </si>
  <si>
    <t>nazov</t>
  </si>
  <si>
    <t>isbn</t>
  </si>
  <si>
    <t>priemerne_hodnotenie</t>
  </si>
  <si>
    <t>jazyk</t>
  </si>
  <si>
    <t>pocet_stran</t>
  </si>
  <si>
    <t>vydavatel</t>
  </si>
  <si>
    <t>obsah</t>
  </si>
  <si>
    <t>vazba</t>
  </si>
  <si>
    <t>Harry Potter a Tajomná komnata</t>
  </si>
  <si>
    <t>J.K. Rowling</t>
  </si>
  <si>
    <t>kategoria</t>
  </si>
  <si>
    <t>sk</t>
  </si>
  <si>
    <t>brožovaná väzba</t>
  </si>
  <si>
    <t>rok_vydania</t>
  </si>
  <si>
    <t>Ikar</t>
  </si>
  <si>
    <t>Dursleyovci boli v to leto takí odporní, že Harry Potter sa už nevedel dočkať, kedy sa vráti do čarodejníckej školy. Jedného dňa sa v jeho izbe objaví čudné, zlomyseľné stvorenie. Volá sa Dobby a tvrdí, že ak sa Harry vráti na Rokfort, hrozí mu smrteľné nebezpečenstvo.
A neklame. Keď Harry nastúpi do druhého ročníka, začnú sa diať na škole tajuplné a hrôzostrašné veci. Niekto, lepšie povedané niečo napáda rokfortských študentov a premieňa ich na kameň. Že by bol za tým Draco Malfoy, Harryho úhlavný nepriateľ? Alebo to má na svedomí ten, koho na Rokforte najviac upodozrievajú – samotný Harry Potter?</t>
  </si>
  <si>
    <t>Harry Potter a Ohnivá čaša</t>
  </si>
  <si>
    <t>9788055143866</t>
  </si>
  <si>
    <t>pevná väzba</t>
  </si>
  <si>
    <t>Harry Potter je znovu na prázdninách u otravných Dursleyovcov. Chce sa od nich odpútať, a tak sa zúčastní na Svetovom pohári v metlobale spolu s Hermionou, Ronom a Weasleyovcami. Okrem toho sa po sto rokoch na Rokforte pripravuje Trojčarodejnícky turnaj a majú sa na ňom zúčastniť dve ďalšie čarodejnícke školy. Harry aj naďalej túži byť obyčajným štrnásťročným čarodejníkom. Má však smolu, lebo nie je obyčajný - dokonca ani podľa čarodejníckych meradiel. V jeho prípade to môže mať smrteľné dôsledky...</t>
  </si>
  <si>
    <t>Fantasy</t>
  </si>
  <si>
    <t>Jednoduché účtovníctvo pre neziskovky</t>
  </si>
  <si>
    <t>Jaroslava Lukačovičová</t>
  </si>
  <si>
    <t>Biznis a manažment</t>
  </si>
  <si>
    <t>9788097029142</t>
  </si>
  <si>
    <t>Sauno</t>
  </si>
  <si>
    <t>Jediná kniha o jídle, kterou potřebujete</t>
  </si>
  <si>
    <t>Karolína Fourová</t>
  </si>
  <si>
    <t>Kuchárky</t>
  </si>
  <si>
    <t>cz</t>
  </si>
  <si>
    <t>Esence</t>
  </si>
  <si>
    <t>Kniha Karolíny Fourové, odbornice na výživu a kvalitu potravin, vám pomůže pochopit základní principy stravování, představí jednotlivé složky výživy a jejich úkol v lidském organismu. Naučíte se správně nakupovat a dostanete odpověď na většinu otázek o jídle a potravinách, které vás kdy napadly. A abyste se v té zdravé stravě neztratili hned na začátku, najdete v knize i 40 autorčiných nejoblíbenějších receptů, které vám cestu usnadní.</t>
  </si>
  <si>
    <t>Ďalšia publikácia autorky zavedie čitateľov do sveta, ktorý by mal byť jednoduchý, ale podľa jej názoru a skúsenosti svet jednoduchého účtovníctva neziskových účtovných jednotiek až taký jednoduchý nie je.</t>
  </si>
  <si>
    <t>Setkání s Rámou</t>
  </si>
  <si>
    <t>Arthur C. Clarke</t>
  </si>
  <si>
    <t>9788024271576</t>
  </si>
  <si>
    <t>9788025738726</t>
  </si>
  <si>
    <t>Argo</t>
  </si>
  <si>
    <t>Po ničivém dopadu meteoritu na Itálii v roce 2077 se nejvyšší představitelé lidstva rozhodli vytvořit systém radarů a teleskopů, jenž monitoruje všechna tělesa prolétávající Sluneční soustavou. V roce 2130 systém zachytil objekt mimořádných rozměrů. Pohyboval se po přímce, nikoliv po elipse jako ostatní asteroidy. Dostal jméno Ráma a na čas se na něj zapomnělo. Až když se přiblížil k Marsu, byla k němu vyslána sonda, jejíž kamerové snímky vyrazily lidstvu dech. Ráma je válec o délce padesát kilometrů a průměru dvacet kilometrů. Jeho povrch je zcela hladký a podle slabého gravitačního pole lze předpokládat, že je dutý. Lidstvo se chystá na první návštěvu z hvězd…</t>
  </si>
  <si>
    <t>2010: Druhá vesmírná odysea</t>
  </si>
  <si>
    <t>9788025720936</t>
  </si>
  <si>
    <t>Ke kosmické lodi Discovery, osamoceně plující hlubokým vesmírem od doby, co David Bowman prošel „Hvězdnou bránou“, se vydává nová mezinárodní expedice. Jedním z cílů výpravy je objasnění tragických událostí, které se na Discovery odehrály. Ale tím nejdůležitějším úkolem je průzkum záhadného vesmírného tělesa zcela pravidelných tvarů. Jde o přírodní úkaz, nebo o výtvor mimozemské civilizace? Znamená těleso pro lidstvo hrozbu, nebo mu naopak může prospět? Vynořují se tisíce různých otázek a zodpovězení byť jen části z nich může navždy změnit chápání samé podstaty existence vesmíru a tím i budoucnost lidského druhu...</t>
  </si>
  <si>
    <t>Nová taliančina pre samoukov</t>
  </si>
  <si>
    <t>9788081092923</t>
  </si>
  <si>
    <t>Eastone Books</t>
  </si>
  <si>
    <t>Táto kniha je určená všetkým, ktorí sa chcú učiť taliansky jazyk a zároveň spoznávať taliansku kultúru. Učebnica je zostavená tak, aby sa z nej mohli učiť úplní začiatočníci aj pokročilejší používatelia tohto jazyka, samouci aj účastníci kurzov. Slovíčka, dôležité frázy aj gramatiku sa učíte popri čítaní príbehu o Anne a Petrovi, ktorí žijú a pracujú v talianskom mestečku Barga. Prevedú vás bežnými situáciami, s ktorými sa pri pobyte v Taliansku môžete stretnúť.</t>
  </si>
  <si>
    <t>Programování v C#</t>
  </si>
  <si>
    <t>Miroslav Virius</t>
  </si>
  <si>
    <t>9788027112166</t>
  </si>
  <si>
    <t>Grada</t>
  </si>
  <si>
    <t>Přehledná a praktická učebnice programování v jazyku C# pro začátečníky i pro uživatele ostatních programovacích jazyků, která vás naučí základy a dovede až k pokročilým konstrukcím.</t>
  </si>
  <si>
    <t>Michaela  Vannini</t>
  </si>
  <si>
    <t>Hacking Web Apps</t>
  </si>
  <si>
    <t>Mike Shema</t>
  </si>
  <si>
    <t>9781597499514</t>
  </si>
  <si>
    <t>Syngress</t>
  </si>
  <si>
    <t>en</t>
  </si>
  <si>
    <t>How can an information security professional keep up with all of the hacks, attacks, and exploits on the Web? One way is to read Hacking Web Apps. The content for this book has been selected by author Mike Shema to make sure that we are covering the most vicious attacks out there. Not only does Mike let you in on the anatomy of these attacks, but he also tells you how to get rid of these worms, trojans, and botnets and how to defend against them in the future. Countermeasures are detailed so that you can fight against similar attacks as they evolve.</t>
  </si>
  <si>
    <t>Hacking bez tajemství - Webové aplikace</t>
  </si>
  <si>
    <t>Computer Press</t>
  </si>
  <si>
    <t>Před časem kniha Hacking bez tajemství ukázala početné administrátorské obci, jak je pro patřičně zlomyslné nebo ctižádostivé jedince snadné proniknout do počítačových sítí a systémů. Ačkoliv je mezi administrátory stále hodně těch, kteří tuto krutou zkušenost dosud nemají za sebou, většina již snad začíná chápat nezbytnost firewallů, bezpečných konfigurací operačních systémů, svědomitého používání záplat od dodavatelů a dalších dříve opomíjených zásad bezpečnosti informačních systémů.</t>
  </si>
  <si>
    <t>Tajomný závoj</t>
  </si>
  <si>
    <t>Dominik Dán</t>
  </si>
  <si>
    <t>Detektívky</t>
  </si>
  <si>
    <t>9788055656922</t>
  </si>
  <si>
    <t>Slovart</t>
  </si>
  <si>
    <t>Smrť na druhom brehu</t>
  </si>
  <si>
    <t>9788055625935</t>
  </si>
  <si>
    <t>Začiatky deväťdesiatych rokov boli hektickým obdobím nielen na oddelení vrážd, ale v celej spoločnosti. Čo sa dialo v Našom Meste automaticky registrovali aj detektívi, a nielen registrovali, aj riešili, vyšetrovali a vypočúvali. Zo zelenáča Richarda Krauza je samostatne pracujúci detektív a s parťákom Jozefom Fischerom zvaným Chosé riešia jeden prípad za druhým. Tento sa stal na jar 1994 ‒ na brehu rieky Morava na úrovni 4. kilometrovníka našli dvaja výrastkovia polozahrabanú, polorozpadnutú mŕtvolu muža. Nič zvláštne, pokojne mohla skončiť v krematóriu a na štátne trovy jej mohli podkúriť - to by ale nesmela mať uprostred čela pravidelný kruhový otvor s priemerom 9 mm. Stačil jeden pohľad a dvojici detektívov bolo hneď jasné, že ho nespôsobil vrták, ale olovo odliate do tvaru guľky. No z akej pištole bola vystrelená a čia ruka ju v tom momente držala, sa dozvedia až po dlhom vyšetrovaní, Chlapci z mord partie sa riadne zapotia, lebo nič nevedia ani o vrahovi, ani o obeti. Mŕtvy chlap nikomu nechýba. Nevedia ani to, že kruhový otvor uprostred čela sa onedlho stane symbolom vybavovania si účtov v podsvetí, ktoré sa práve začína formovať.</t>
  </si>
  <si>
    <t>Mucha</t>
  </si>
  <si>
    <t>Nemý svedok</t>
  </si>
  <si>
    <t>Agatha Christie</t>
  </si>
  <si>
    <t>9788022022125</t>
  </si>
  <si>
    <t>Slovenský spisovateľ</t>
  </si>
  <si>
    <t>Pri príležitosti storočnice tvorby legendárnej Agathy Christie a stých „narodenín“ jej nemenej legendárneho hrdinu – geniálneho súkromného detektíva Hercula Poirota – vychádza skvelý detektívny román Nemý svedok v novom vydaní.
Keď bohatá stará dáma Emily Arundellová nešťastne spadne zo schodov, všetci ju presviedčajú, že na vine je jej nezbedný foxteriér Bob, ktorý na schodoch nechal gumenú loptičku. Čím dlhšie Emily o svojom páde premýšľa, tým si je istejšia, že niekto z jej chamtivých príbuzných sa ju pokúša zabiť. Napokon sa so svojimi podozreniami zverí slávnemu detektívovi Herculovi Poirotovi. Jej list zo 17. apríla sa však záhadne oneskorí - dostane sa k nemu až koncom júna. Vtedy je Emily Arundellová už takmer dva mesiace mŕtva...</t>
  </si>
  <si>
    <t>Veľká štvorka</t>
  </si>
  <si>
    <t>9788022021678</t>
  </si>
  <si>
    <t>Prvá dáma anglickej detektívky nám vo svojom románe z roku 1927 predstavila Hercula Poirota v celkom inom, prekvapivom svetle: slávny detektív v ňom namiesto zvyčajného vyšetrovania prípadu vraždy vo vidieckom sídle zvádza súboj s mimoriadne nebezpečnou medzinárodnou organizáciou, usilujúcou sa ovládnuť svet.
Každý osve predstavoval obrovskú hrozbu. Keď sa spojili, stali sa prakticky neporaziteľnými. Členovia Veľkej štvorky - geniálny Číňan, americký milionár, francúzska vedkyňa a nepolapiteľný majster prestrojení – zosnovali zločinecké sprisahanie takých obludných rozmerov, že šokuje i samého Poirota. V súboji s nimi mu pomáhajú jeho jedinečné deduktívne schopnosti, no čím dlhšie sa ich snaží vystopovať, tým jasnejšie sa ukazuje, že toto môže byť jeho posledný, osudný prípad...</t>
  </si>
  <si>
    <t>Niektoré z temných stránok nového demokratického režimu - drogy a prostitúcia - na seba nedali dlho čakať, prejavili sa krátko po revolúcii. Chlapci z oddelenia vrážd sa s nimi stretávali bežne aj predtým, no v menej drastickej podobe. Dnes nemali šťastie, vrah sa činil, nešetril ani ich, ani ju - mladú pouličnú prostitútku dopichal, podrezal a naaranžoval jej mŕtvolu tak, akoby ležala vystavená na márach. Ale bola naozaj podrezaná? Naozaj ju vystavil, aby im chcel zanechať nejaký odkaz? Zahráva sa s nimi?</t>
  </si>
  <si>
    <t>Eiffel</t>
  </si>
  <si>
    <t>Nicolas d'Estienne d'Orves</t>
  </si>
  <si>
    <t>Spoločenská beletria</t>
  </si>
  <si>
    <t>9788056630006</t>
  </si>
  <si>
    <t>Lindeni,</t>
  </si>
  <si>
    <t>Píše sa rok 1886 a Paríž sa pripravuje na Svetovú výstavu. Gustave Eiffel má ohromiť Francúzsko dosiaľ nevídaným monumentom, 300-metrovou vežou, ktorá bude najvyššou na svete. Je to však jediný dôvod posadnutosti kovovou stavbou, ktorá núti „básnika železa“ neúnavne a bez prestávky pracovať, rysovať plány a hľadať pre ňu dokonalý tvar?
Ako sa hovorí, „cherchez la femme“ - za všetkým hľadaj ženu. Od opätovného stretnutia so svojou osudovou, dávno stratenou láskou akoby sa Adrienne vtelila do Eiffelovho životného projektu. Je to krivka jej chrbta, ktorá ho inšpirovala, veľké A, ktoré sa bude navždy týčiť k parížskemu nebu.</t>
  </si>
  <si>
    <t>Pán prsteňov III. - Návrat kráľa</t>
  </si>
  <si>
    <t>J.R.R. Tolkien</t>
  </si>
  <si>
    <t>9788055606309</t>
  </si>
  <si>
    <t>Pán prsteňov je rozprávkovou históriou Vojny o Prsteň, rozprávaním o boji slobodných národov Stredozeme proti Tieňu a o putovaní Hobita Froda, ktorý sa vyberie zachrániť svet. Po rozbití Spoločenstva Prsteňa a príchode Veľkej tmy začína Vojna o Prsteň, ktorá má rozhodnúť o všetkom...</t>
  </si>
  <si>
    <t>Kaviareň v Kodani</t>
  </si>
  <si>
    <t>Julie Caplin</t>
  </si>
  <si>
    <t>9788080900946</t>
  </si>
  <si>
    <t>Pripravte si šálku voňavej horúcej čokolády, natiahnite si hrubé ponožky, schúľte sa do kresla a vydajte sa spolu s hlavnou hrdinkou Katie do Kodane. Čaká vás prekvapivá cesta za povestným dánskym šťastím a... romantickou sladkou láskou.</t>
  </si>
  <si>
    <t>Hotelík na Islande</t>
  </si>
  <si>
    <t>9788080902650</t>
  </si>
  <si>
    <t>Cosmopolis</t>
  </si>
  <si>
    <t>Príbeh z krajiny ľadu a gejzírov vám ukáže, že cesta za pravou láskou je často vydláždená sklamaniami, ale aj to, že šikovný človek i napriek bolestivým zakopnutiam svoje miesto pod slnkom vždy nakoniec nájde.</t>
  </si>
  <si>
    <t>Ako si získavať priateľov a pôsobiť na ľudí</t>
  </si>
  <si>
    <t>Sebarozvoj</t>
  </si>
  <si>
    <t>Dale Carnegie</t>
  </si>
  <si>
    <t>9788055149134</t>
  </si>
  <si>
    <t>Príroda,</t>
  </si>
  <si>
    <t>Dale Carnegie ponúka vo svojich knihách, ktoré sa stali svetovými bestsellermi, praktické návody, ktoré môžete začať používať hneď zajtra. Táto knižka hovorí o veľkom tajomstve správneho prístupu k ľuďom, ako urobiť dobrý dojem, viesť dialóg, ako si nenarobiť nepriateľov a získať si druhých na spoluprácu.</t>
  </si>
  <si>
    <t>Ako sa zbaviť starostí a začať žiť</t>
  </si>
  <si>
    <t>9788055149240</t>
  </si>
  <si>
    <t>Starosti vyciciavajú z človeka energiu a nedovoľujú mu premýšľať. Môžeme urobiť niečo, aby sme sa ich zbavili? Dale Carnegie v tejto knihe dokazuje, že je to možné. Ponúka overené techniky, ktoré už miliónom ľudí na celom svete pomohli zmeniť ich život. Pomocou praktických návodov sa aj vy naučíte riešiť problematické situácie, využiť kritiku vo svoj prospech či vyhnúť sa citovému rozrušeniu. Autor vám poradí, ako si vypestovať duševný postoj, z ktorého pramení pokoj a šťastie, ale aj pracovné návyky, ktoré pomáhajú zabraňovať únave.</t>
  </si>
  <si>
    <t>Diana</t>
  </si>
  <si>
    <t>Andrew Morton</t>
  </si>
  <si>
    <t>Životopisy</t>
  </si>
  <si>
    <t>Universum</t>
  </si>
  <si>
    <t>Kniha Diana, její skutečný příběh po svém prvním vydání v roce 1992 navždy změnila způsob, jakým veřejnost pohlížela na britskou monarchii. Na prvním místě žebříčku bestsellerů deníku New York Times se stala unikátní literární klasikou nejen pro svůj výbušný obsah, ale i proto, že se Diana na publikaci osobně podílela.</t>
  </si>
  <si>
    <t>Steve Jobs</t>
  </si>
  <si>
    <t>Walter Isaacson</t>
  </si>
  <si>
    <t>Šlabikár financií pre neziskovky</t>
  </si>
  <si>
    <t>9788097029135</t>
  </si>
  <si>
    <t>Publikácia, ktorú práve držíte v rukách je určená všetkým, ktorí chcú založiť niektorý z typov neziskových organizácií a tiež tým, ktorí v rámci existujúcich prichádzajú do kontaktu s finančnými prostriedkami.</t>
  </si>
  <si>
    <t>Malý princ</t>
  </si>
  <si>
    <t>Antoine De Saint-Exupéry</t>
  </si>
  <si>
    <t>klasika</t>
  </si>
  <si>
    <t>9788010034666</t>
  </si>
  <si>
    <t>Mladé letá</t>
  </si>
  <si>
    <t>Pôvabná knižka nielen pre deti, ale pre všetkých, ktorí chcú deťom porozumieť. Toto dielko dosiahlo svetový úspech a patrí do zlatého fondu svetovej literatúry. Jeho hodnota a krása nespočíva len v peknom rozprávkovom príbehu, ale hlavne v myšlienkach, ktoré ako vzácne kamienky vytvárajú obraz ľudských vlastností...
Saint-Exupéry svoju knižku s čistým detským pohľadom na svet venoval najlepšiemu priateľovi. Veď všetci dospelí boli najprv deťmi. Ale máloktorý z nich sa na to pamätá.</t>
  </si>
  <si>
    <t>George Orwell</t>
  </si>
  <si>
    <t>Nové vydanie románu 1984 - jedného z najznámejších diel svetovej literatúry. Spája v sebe prvky spoločensko-politického a vedecko-fantastického románu. Je obžalobou komunistickej diktatúry, ktorá roku 1984 ovládla všetko, vrátane ľudského myslenia. Román opisuje osudy čestného, citlivého a uvažujúceho jednotlivca (Winstona Smitha), ktorý sa vzoprie systému, za čo platí krutú daň.</t>
  </si>
  <si>
    <t>Friedrich Nietzsche</t>
  </si>
  <si>
    <t>Filozofia</t>
  </si>
  <si>
    <t>Mimo dobro a zlo</t>
  </si>
  <si>
    <t>OIKOYMENH</t>
  </si>
  <si>
    <t>Německý originál knihy Mimo dobro a zlo. Předehra k filosofii budoucnosti (Jenseits von Gut und Böse. Vorspiel einer Philosophie der Zukunft) byl poprvé publikován v Lipsku roku 1886 autorovým vlastním nákladem. Kniha tedy vyšla bezprostředně po Tak pravil Zarathustra (1883-1885), ale materiál k ní shromažďoval Nietzsche už od začátku 80. let, čerpaje z poznámek zapsaných dokonce i před vydáním Radostné vědy (1882). </t>
  </si>
  <si>
    <t>Co znamená myslet?</t>
  </si>
  <si>
    <t>Martin Heidegger</t>
  </si>
  <si>
    <t>Návod na prežitie pre muža</t>
  </si>
  <si>
    <t>Igor Bukovský</t>
  </si>
  <si>
    <t>Odborné a náučné</t>
  </si>
  <si>
    <t>AKV - Ambulancia klinickej výživy</t>
  </si>
  <si>
    <t>Dr. Igor Bukovský po veľmi úspešnom uvedení svojho najväčšieho knižného projektu „Návod na prežitie pre bejby – Hneď to bude, Anjelik“ (2011) pripravil nové, doplnené vydanie svojho najznámejšieho bestselleru „Návod na prežitie pre muža“. Kniha vyšla prvýkrát v roku 2006 a doteraz sa na Slovensku predalo 45 tisíc kusov. Pozitívne zmenila životy tisíckam mužov a ich rodinám i okoliu.</t>
  </si>
  <si>
    <t>Víkendové varenie</t>
  </si>
  <si>
    <t>Zdenka Horecká</t>
  </si>
  <si>
    <t>Georg</t>
  </si>
  <si>
    <t>V knihe nájdete overené recepty na rôzne jedlá z kotlíka, pahreby a grilu. Taktiež recepty na marinády a omáčky ku grilovaným jedlám, ale aj šaláty. Veríme, že pri listovaní v knihe si každý z Vás vyberie to, čo si bude často a rád pripravovať.</t>
  </si>
  <si>
    <t>9788024275925</t>
  </si>
  <si>
    <t>První část přednáškového cyklu z let 1951/52. Heidegger zde podrobně probírá co je moderní věda a jaké je její postavení v rámci aristotelské charakteristiky člověka jako rozumného živočicha. Zjišťuje, že „věda nemyslí“ a vykládá, co pro něho znamená „myslet“. Na pomoc si bere Nietzscheho ve snaze vyrovnat se s jeho myšlenkou „nadčlověka“ a „věčného návratu téhož“.</t>
  </si>
  <si>
    <t>Rok po nežnej revolúcii bolo v Našom Meste založené samostatné oddelenie vrážd, ale vraždilo sa aj dovtedy, aj za socíku, aj v prechodnom období roku 1990. Kriminalisti zápoliaci so starým "závratným" počtom vrážd, až päť ročne, si odrazu museli zvykať na prídel dvadsiatich, po niektoré roky až tridsiatich prípadov a s nárastom brutality, o akom sa im zatiaľ ani nesnívalo. Jednou z nich bola aj vražda mladého dievčaťa. Nebola dcérou žiadneho skorumpovaného politika, žiadneho multimiliónového otecka, nebola ničím zvláštna, iba taká obyčka. Ibaže ju jedného dňa našli pri jazere v lesoparku zavraždenú. Mladé a pekné dievča. Zaživa, teraz už nie. Niekto jej zviazal ruky za chrbtom vlastnými pančuchami, zaškrtil ju a možno aj znásilnil, ale to sa už zistiť nedalo. Telo sa už začalo rozkladať a všetky stopy zmizli. Krauz a jeho kumpáni začínajú od nuly, ako už veľakrát predtým a veľakrát potom. Niečo im ale predsa len ostalo, malá, takmer nepostrehnuteľná stopa, ktorú po sebe zanechala mucha. Uvidíme, či to bude stačiť na vyriešenie tejto záhady.</t>
  </si>
  <si>
    <t>predajna cena</t>
  </si>
  <si>
    <t>marža</t>
  </si>
  <si>
    <t>nákupná cena</t>
  </si>
  <si>
    <t>8,78</t>
  </si>
  <si>
    <t>6,65</t>
  </si>
  <si>
    <t>14,98</t>
  </si>
  <si>
    <t>4,36</t>
  </si>
  <si>
    <t>zisk_kus</t>
  </si>
  <si>
    <t>autor1</t>
  </si>
  <si>
    <t>autor2</t>
  </si>
  <si>
    <t>Vladimír Horecký</t>
  </si>
  <si>
    <t>Gabriela Zúbriková</t>
  </si>
  <si>
    <t>Joel Scambray</t>
  </si>
  <si>
    <t>autori</t>
  </si>
  <si>
    <t>id_transakcie</t>
  </si>
  <si>
    <t>id_knihy</t>
  </si>
  <si>
    <t>dátum</t>
  </si>
  <si>
    <t>typ_transakcie</t>
  </si>
  <si>
    <t>množstvo</t>
  </si>
  <si>
    <t>cena_za_jednotku</t>
  </si>
  <si>
    <t>množstvo_na_sklade</t>
  </si>
  <si>
    <t>celkovo_cena</t>
  </si>
  <si>
    <t>nákup</t>
  </si>
  <si>
    <t>predaj</t>
  </si>
  <si>
    <t>obrazok</t>
  </si>
  <si>
    <t>1984</t>
  </si>
  <si>
    <t>../img/1.jpg</t>
  </si>
  <si>
    <t>../img/2.jpg</t>
  </si>
  <si>
    <t>../img/3.jpg</t>
  </si>
  <si>
    <t>../img/4.jpg</t>
  </si>
  <si>
    <t>../img/7.jpg</t>
  </si>
  <si>
    <t>../img/8.jpg</t>
  </si>
  <si>
    <t>../img/9.jpg</t>
  </si>
  <si>
    <t>../img/10.jpg</t>
  </si>
  <si>
    <t>../img/11.jpg</t>
  </si>
  <si>
    <t>../img/12.jpg</t>
  </si>
  <si>
    <t>../img/13.jpg</t>
  </si>
  <si>
    <t>../img/14.jpg</t>
  </si>
  <si>
    <t>../img/15.jpg</t>
  </si>
  <si>
    <t>../img/16.jpg</t>
  </si>
  <si>
    <t>../img/17.jpg</t>
  </si>
  <si>
    <t>../img/21.jpg</t>
  </si>
  <si>
    <t>../img/22.jpg</t>
  </si>
  <si>
    <t>../img/23.jpg</t>
  </si>
  <si>
    <t>../img/24.jpg</t>
  </si>
  <si>
    <t>../img/25.jpg</t>
  </si>
  <si>
    <t>../img/26.jpg</t>
  </si>
  <si>
    <t>../img/27.jpg</t>
  </si>
  <si>
    <t>../img/28.jpg</t>
  </si>
  <si>
    <t>../img/29.jpg</t>
  </si>
  <si>
    <t>../img/30.jpg</t>
  </si>
  <si>
    <t>../img/5.jpg</t>
  </si>
  <si>
    <t>../img/6.jpg</t>
  </si>
  <si>
    <t>../img/18.jpg</t>
  </si>
  <si>
    <t>../img/20.jpg</t>
  </si>
  <si>
    <t>../img/19.jpg</t>
  </si>
  <si>
    <t xml:space="preserve">Skutočnú pravdu o ikone úspechu novodobej technologickej éry a jeho fenomenálnej spoločnosti Apple sa dozvedia čitatelia v slovenskom vydaní autobiografickej knihy STEVE JOBS, ktorú vydáva vydavateľstvo Eastone Books vo svojej edícii Business Class. Steve Jobs významne ovplyvnil vývoj osobných počítačov, kreslených filmov, telefónov, hudby, tabletov a digitálnej tlače.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</si>
</sst>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1" fontId="0" fillId="0" borderId="0" xfId="0" applyNumberFormat="1" applyAlignment="1">
      <alignment horizontal="left"/>
    </xf>
    <xf numFmtId="49" fontId="0" fillId="0" borderId="0" xfId="0" applyNumberFormat="1" applyAlignment="1">
      <alignment horizontal="left"/>
    </xf>
    <xf numFmtId="164" fontId="0" fillId="0" borderId="0" xfId="0" applyNumberFormat="1"/>
    <xf numFmtId="49" fontId="0" fillId="0" borderId="0" xfId="0" applyNumberFormat="1" applyAlignment="1">
      <alignment horizontal="right"/>
    </xf>
    <xf numFmtId="49" fontId="0" fillId="0" borderId="0" xfId="0" applyNumberFormat="1" applyAlignment="1">
      <alignment wrapText="1"/>
    </xf>
    <xf numFmtId="0" fontId="0" fillId="0" borderId="0" xfId="0" applyAlignment="1">
      <alignment horizontal="center"/>
    </xf>
  </cellXfs>
  <cellStyles count="1">
    <cellStyle name="Normálna" xfId="0" builtinId="0"/>
  </cellStyles>
  <dxfs count="13">
    <dxf>
      <alignment horizontal="right" vertical="bottom" textRotation="0" wrapText="0" indent="0" justifyLastLine="0" shrinkToFit="0" readingOrder="0"/>
    </dxf>
    <dxf>
      <numFmt numFmtId="164" formatCode="yyyy\-mm\-dd"/>
    </dxf>
    <dxf>
      <font>
        <b/>
        <i val="0"/>
      </font>
      <fill>
        <patternFill patternType="solid">
          <bgColor rgb="FF00B05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0000"/>
        </patternFill>
      </fill>
    </dxf>
    <dxf>
      <fill>
        <patternFill>
          <bgColor rgb="FF00B050"/>
        </patternFill>
      </fill>
    </dxf>
    <dxf>
      <numFmt numFmtId="2" formatCode="0.00"/>
      <alignment horizontal="left" vertical="bottom" textRotation="0" wrapText="0" indent="0" justifyLastLine="0" shrinkToFit="0" readingOrder="0"/>
    </dxf>
    <dxf>
      <numFmt numFmtId="14"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4">
    <xsd:schema xmlns:xsd="http://www.w3.org/2001/XMLSchema" xmlns="">
      <xsd:element nillable="true" name="knihy_transakcie">
        <xsd:complexType>
          <xsd:sequence minOccurs="0">
            <xsd:element minOccurs="0" maxOccurs="unbounded" nillable="true" name="transakcia" form="unqualified">
              <xsd:complexType>
                <xsd:sequence minOccurs="0">
                  <xsd:element minOccurs="0" nillable="true" type="xsd:integer" name="id_transakcie" form="unqualified"/>
                  <xsd:element minOccurs="0" nillable="true" type="xsd:integer" name="id_knihy" form="unqualified"/>
                  <xsd:element minOccurs="0" nillable="true" type="xsd:date" name="datum" form="unqualified"/>
                  <xsd:element minOccurs="0" nillable="true" type="xsd:string" name="typ_transakcie" form="unqualified"/>
                  <xsd:element minOccurs="0" nillable="true" type="xsd:integer" name="mnozstvo" form="unqualified"/>
                  <xsd:element minOccurs="0" nillable="true" type="xsd:string" name="cena_za_jednotku" form="unqualified"/>
                  <xsd:element minOccurs="0" nillable="true" type="xsd:integer" name="celkovo_cena" form="unqualified"/>
                  <xsd:element minOccurs="0" nillable="true" type="xsd:integer" name="aktualne_mnozstvo_na_sklade" form="unqualified"/>
                </xsd:sequence>
              </xsd:complexType>
            </xsd:element>
          </xsd:sequence>
        </xsd:complexType>
      </xsd:element>
    </xsd:schema>
  </Schema>
  <Schema ID="Schema6">
    <xsd:schema xmlns:xsd="http://www.w3.org/2001/XMLSchema" xmlns="">
      <xsd:element nillable="true" name="Bookstore">
        <xsd:complexType>
          <xsd:sequence minOccurs="0">
            <xsd:element minOccurs="0" nillable="true" name="books" form="unqualified">
              <xsd:complexType>
                <xsd:sequence minOccurs="0">
                  <xsd:element minOccurs="0" maxOccurs="unbounded" nillable="true" name="book" form="unqualified">
                    <xsd:complexType>
                      <xsd:sequence minOccurs="0">
                        <xsd:element minOccurs="0" nillable="true" type="xsd:integer" name="id" form="unqualified"/>
                        <xsd:element minOccurs="0" nillable="true" type="xsd:string" name="nazov" form="unqualified"/>
                        <xsd:element minOccurs="0" nillable="true" name="autori" form="unqualified">
                          <xsd:complexType>
                            <xsd:sequence minOccurs="0">
                              <xsd:element minOccurs="0" nillable="true" type="xsd:string" name="autor1" form="unqualified"/>
                              <xsd:element minOccurs="0" nillable="true" type="xsd:string" name="autor2" form="unqualified"/>
                            </xsd:sequence>
                          </xsd:complexType>
                        </xsd:element>
                        <xsd:element minOccurs="0" nillable="true" type="xsd:string" name="kategoria" form="unqualified"/>
                        <xsd:element minOccurs="0" nillable="true" type="xsd:integer" name="isbn" form="unqualified"/>
                        <xsd:element minOccurs="0" nillable="true" type="xsd:string" name="jazyk" form="unqualified"/>
                        <xsd:element minOccurs="0" nillable="true" type="xsd:integer" name="pocet_stran" form="unqualified"/>
                        <xsd:element minOccurs="0" nillable="true" type="xsd:string" name="vazba" form="unqualified"/>
                        <xsd:element minOccurs="0" nillable="true" type="xsd:integer" name="rok_vydania" form="unqualified"/>
                        <xsd:element minOccurs="0" nillable="true" type="xsd:string" name="vydavatelstvo" form="unqualified"/>
                        <xsd:element minOccurs="0" nillable="true" type="xsd:string" name="predajna_cena" form="unqualified"/>
                        <xsd:element minOccurs="0" nillable="true" type="xsd:string" name="nakupna_cena" form="unqualified"/>
                        <xsd:element minOccurs="0" nillable="true" type="xsd:string" name="marza" form="unqualified"/>
                        <xsd:element minOccurs="0" nillable="true" type="xsd:string" name="zisk_kus" form="unqualified"/>
                        <xsd:element minOccurs="0" nillable="true" type="xsd:string" name="obsah" form="unqualified"/>
                        <xsd:element minOccurs="0" nillable="true" type="xsd:string" name="priemerne_hodnotenie" form="unqualified"/>
                        <xsd:element minOccurs="0" nillable="true" type="xsd:string" name="obrazok" form="unqualified"/>
                      </xsd:sequence>
                    </xsd:complexType>
                  </xsd:element>
                </xsd:sequence>
              </xsd:complexType>
            </xsd:element>
          </xsd:sequence>
        </xsd:complexType>
      </xsd:element>
    </xsd:schema>
  </Schema>
  <Map ID="10" Name="Bookstore_Map" RootElement="Bookstore" SchemaID="Schema6" ShowImportExportValidationErrors="false" AutoFit="true" Append="false" PreserveSortAFLayout="true" PreserveFormat="true">
    <DataBinding FileBinding="true" ConnectionID="5" DataBindingLoadMode="1"/>
  </Map>
  <Map ID="8" Name="knihy_transakcie_Map" RootElement="knihy_transakcie" SchemaID="Schema4" ShowImportExportValidationErrors="false" AutoFit="true" Append="false" PreserveSortAFLayout="true" PreserveFormat="true">
    <DataBinding FileBinding="true" ConnectionID="6" DataBindingLoadMode="1"/>
  </Map>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41B7386-8BA9-4E79-9480-BE8F036E1CA5}" name="Tabuľka6" displayName="Tabuľka6" ref="B4:S34" tableType="xml" totalsRowShown="0" connectionId="5">
  <autoFilter ref="B4:S34" xr:uid="{241B7386-8BA9-4E79-9480-BE8F036E1CA5}"/>
  <tableColumns count="18">
    <tableColumn id="1" xr3:uid="{28E3E05B-01DF-49FE-AA59-A313A4D79D28}" uniqueName="id" name="id">
      <xmlColumnPr mapId="10" xpath="/Bookstore/books/book/id" xmlDataType="integer"/>
    </tableColumn>
    <tableColumn id="2" xr3:uid="{9B10D8D0-C510-4E4B-A6EA-5193C068259B}" uniqueName="nazov" name="nazov">
      <xmlColumnPr mapId="10" xpath="/Bookstore/books/book/nazov" xmlDataType="string"/>
    </tableColumn>
    <tableColumn id="3" xr3:uid="{07A9CBA8-5E05-4316-92D7-3FD5A1AB37CC}" uniqueName="autor1" name="autor1">
      <xmlColumnPr mapId="10" xpath="/Bookstore/books/book/autori/autor1" xmlDataType="string"/>
    </tableColumn>
    <tableColumn id="17" xr3:uid="{B31A0FAC-6DE2-4BAF-B138-5724D6736F77}" uniqueName="autor2" name="autor2" dataDxfId="12">
      <xmlColumnPr mapId="10" xpath="/Bookstore/books/book/autori/autor2" xmlDataType="string"/>
    </tableColumn>
    <tableColumn id="4" xr3:uid="{F675B580-B913-402B-A694-6B3E18248363}" uniqueName="kategoria" name="kategoria">
      <xmlColumnPr mapId="10" xpath="/Bookstore/books/book/kategoria" xmlDataType="string"/>
    </tableColumn>
    <tableColumn id="5" xr3:uid="{62078DAC-68E6-4060-B8F5-CC6481D4E49A}" uniqueName="isbn" name="isbn" dataDxfId="11">
      <xmlColumnPr mapId="10" xpath="/Bookstore/books/book/isbn" xmlDataType="integer"/>
    </tableColumn>
    <tableColumn id="6" xr3:uid="{2370E949-11A1-40B2-A50F-A24F715BBB39}" uniqueName="jazyk" name="jazyk">
      <xmlColumnPr mapId="10" xpath="/Bookstore/books/book/jazyk" xmlDataType="string"/>
    </tableColumn>
    <tableColumn id="7" xr3:uid="{EEA4919D-8BFA-4E66-9E25-9CFC36836981}" uniqueName="pocet_stran" name="pocet_stran">
      <xmlColumnPr mapId="10" xpath="/Bookstore/books/book/pocet_stran" xmlDataType="integer"/>
    </tableColumn>
    <tableColumn id="8" xr3:uid="{C9C8715B-74CB-488A-995C-B39267142E39}" uniqueName="vazba" name="vazba">
      <xmlColumnPr mapId="10" xpath="/Bookstore/books/book/vazba" xmlDataType="string"/>
    </tableColumn>
    <tableColumn id="9" xr3:uid="{95F1622A-1A8F-4CFC-A4EA-0A95FB7560E7}" uniqueName="rok_vydania" name="rok_vydania">
      <xmlColumnPr mapId="10" xpath="/Bookstore/books/book/rok_vydania" xmlDataType="integer"/>
    </tableColumn>
    <tableColumn id="10" xr3:uid="{221BA2E5-CE16-4407-8637-F16BBE37ACCB}" uniqueName="vydavatelstvo" name="vydavatel">
      <xmlColumnPr mapId="10" xpath="/Bookstore/books/book/vydavatelstvo" xmlDataType="string"/>
    </tableColumn>
    <tableColumn id="11" xr3:uid="{BC0B4BA2-AB81-411F-8A91-717F5AB1483E}" uniqueName="predajna_cena" name="predajna cena">
      <xmlColumnPr mapId="10" xpath="/Bookstore/books/book/predajna_cena" xmlDataType="string"/>
    </tableColumn>
    <tableColumn id="12" xr3:uid="{59FEB4DC-0A10-4490-9B50-17E73EE6A8E1}" uniqueName="nakupna_cena" name="nákupná cena" dataDxfId="10">
      <xmlColumnPr mapId="10" xpath="/Bookstore/books/book/nakupna_cena" xmlDataType="string"/>
    </tableColumn>
    <tableColumn id="13" xr3:uid="{A6337F26-EA14-4E48-803C-2601C62E6E27}" uniqueName="marza" name="marža" dataDxfId="9">
      <calculatedColumnFormula>(M5-N5)/N5</calculatedColumnFormula>
      <xmlColumnPr mapId="10" xpath="/Bookstore/books/book/marza" xmlDataType="string"/>
    </tableColumn>
    <tableColumn id="14" xr3:uid="{71A65C89-6CF7-4DEA-AA4D-39DD0AE70C52}" uniqueName="zisk_kus" name="zisk_kus" dataDxfId="8">
      <calculatedColumnFormula>M5-N5</calculatedColumnFormula>
      <xmlColumnPr mapId="10" xpath="/Bookstore/books/book/zisk_kus" xmlDataType="string"/>
    </tableColumn>
    <tableColumn id="15" xr3:uid="{740CC75D-C30A-4402-920E-8FEF19E71048}" uniqueName="obsah" name="obsah">
      <xmlColumnPr mapId="10" xpath="/Bookstore/books/book/obsah" xmlDataType="string"/>
    </tableColumn>
    <tableColumn id="16" xr3:uid="{90EA5BC9-A85F-4CBF-9DFC-A8D5C2AB2623}" uniqueName="priemerne_hodnotenie" name="priemerne_hodnotenie">
      <xmlColumnPr mapId="10" xpath="/Bookstore/books/book/priemerne_hodnotenie" xmlDataType="string"/>
    </tableColumn>
    <tableColumn id="18" xr3:uid="{8629A5B3-50D6-49E3-9639-CF947D1700F3}" uniqueName="obrazok" name="obrazok">
      <xmlColumnPr mapId="10" xpath="/Bookstore/books/book/obrazok"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99E21C-EA95-4A2D-84B5-033DCE5EE14C}" name="Tabuľka3" displayName="Tabuľka3" ref="D6:K6879" tableType="xml" totalsRowShown="0" connectionId="6">
  <autoFilter ref="D6:K6879" xr:uid="{5899E21C-EA95-4A2D-84B5-033DCE5EE14C}"/>
  <tableColumns count="8">
    <tableColumn id="1" xr3:uid="{8F293237-459E-4303-B0D6-3CEC2F1DF30C}" uniqueName="id_transakcie" name="id_transakcie">
      <xmlColumnPr mapId="8" xpath="/knihy_transakcie/transakcia/id_transakcie" xmlDataType="integer"/>
    </tableColumn>
    <tableColumn id="2" xr3:uid="{BA1A06A4-B69A-4EF4-A2E3-F4523D7BA052}" uniqueName="id_knihy" name="id_knihy">
      <xmlColumnPr mapId="8" xpath="/knihy_transakcie/transakcia/id_knihy" xmlDataType="integer"/>
    </tableColumn>
    <tableColumn id="3" xr3:uid="{68A56644-70EA-4923-BC75-90ADB98759D2}" uniqueName="datum" name="dátum" dataDxfId="1">
      <xmlColumnPr mapId="8" xpath="/knihy_transakcie/transakcia/datum" xmlDataType="date"/>
    </tableColumn>
    <tableColumn id="4" xr3:uid="{FF1D407E-8D57-4DC9-900F-0DDB627EA3F6}" uniqueName="typ_transakcie" name="typ_transakcie">
      <xmlColumnPr mapId="8" xpath="/knihy_transakcie/transakcia/typ_transakcie" xmlDataType="string"/>
    </tableColumn>
    <tableColumn id="5" xr3:uid="{67DCA360-4B68-4993-AC7E-7E48FB23183B}" uniqueName="mnozstvo" name="množstvo">
      <xmlColumnPr mapId="8" xpath="/knihy_transakcie/transakcia/mnozstvo" xmlDataType="integer"/>
    </tableColumn>
    <tableColumn id="6" xr3:uid="{7A794DB2-F682-4C3B-A0C4-E9E55B665E3E}" uniqueName="cena_za_jednotku" name="cena_za_jednotku" dataDxfId="0">
      <calculatedColumnFormula>IF(G7="nákup",VLOOKUP(E7,Tabuľka6[#All],13,FALSE),IF(G7="predaj",VLOOKUP(E7,Tabuľka6[#All],12,FALSE),"zadany neplatny typ transakie"))</calculatedColumnFormula>
      <xmlColumnPr mapId="8" xpath="/knihy_transakcie/transakcia/cena_za_jednotku" xmlDataType="string"/>
    </tableColumn>
    <tableColumn id="7" xr3:uid="{3C315C3E-3234-4D97-82A7-968152B728C4}" uniqueName="celkovo_cena" name="celkovo_cena">
      <calculatedColumnFormula>ABS(H7*I7)</calculatedColumnFormula>
      <xmlColumnPr mapId="8" xpath="/knihy_transakcie/transakcia/celkovo_cena" xmlDataType="integer"/>
    </tableColumn>
    <tableColumn id="8" xr3:uid="{57CCBC3C-D5F2-4637-9934-95A3A85F90B0}" uniqueName="aktualne_mnozstvo_na_sklade" name="množstvo_na_sklade">
      <calculatedColumnFormula>SUMIF($E$7:E7,E7,$H$7:H7)</calculatedColumnFormula>
      <xmlColumnPr mapId="8" xpath="/knihy_transakcie/transakcia/aktualne_mnozstvo_na_sklade" xmlDataType="integer"/>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árok1"/>
  <dimension ref="B3:S34"/>
  <sheetViews>
    <sheetView tabSelected="1" zoomScale="85" zoomScaleNormal="85" workbookViewId="0">
      <selection activeCell="G15" sqref="G15"/>
    </sheetView>
  </sheetViews>
  <sheetFormatPr defaultRowHeight="14.4" x14ac:dyDescent="0.3"/>
  <cols>
    <col min="2" max="2" width="5.21875" bestFit="1" customWidth="1"/>
    <col min="3" max="3" width="43" customWidth="1"/>
    <col min="4" max="4" width="35.33203125" customWidth="1"/>
    <col min="5" max="5" width="26.5546875" customWidth="1"/>
    <col min="6" max="6" width="25.109375" customWidth="1"/>
    <col min="7" max="7" width="18.109375" customWidth="1"/>
    <col min="8" max="8" width="24.33203125" customWidth="1"/>
    <col min="9" max="9" width="17.5546875" customWidth="1"/>
    <col min="10" max="10" width="20.88671875" customWidth="1"/>
    <col min="11" max="11" width="12.5546875" customWidth="1"/>
    <col min="12" max="12" width="29.44140625" bestFit="1" customWidth="1"/>
    <col min="13" max="13" width="14.109375" customWidth="1"/>
    <col min="14" max="15" width="34.5546875" customWidth="1"/>
    <col min="16" max="16" width="10.6640625" bestFit="1" customWidth="1"/>
    <col min="17" max="17" width="80.88671875" bestFit="1" customWidth="1"/>
    <col min="18" max="18" width="24.5546875" bestFit="1" customWidth="1"/>
    <col min="19" max="19" width="17.88671875" customWidth="1"/>
  </cols>
  <sheetData>
    <row r="3" spans="2:19" ht="20.100000000000001" customHeight="1" x14ac:dyDescent="0.3">
      <c r="D3" s="7" t="s">
        <v>157</v>
      </c>
      <c r="E3" s="7"/>
    </row>
    <row r="4" spans="2:19" ht="24.9" customHeight="1" x14ac:dyDescent="0.3">
      <c r="B4" t="s">
        <v>0</v>
      </c>
      <c r="C4" t="s">
        <v>1</v>
      </c>
      <c r="D4" t="s">
        <v>152</v>
      </c>
      <c r="E4" t="s">
        <v>153</v>
      </c>
      <c r="F4" t="s">
        <v>11</v>
      </c>
      <c r="G4" t="s">
        <v>2</v>
      </c>
      <c r="H4" t="s">
        <v>4</v>
      </c>
      <c r="I4" t="s">
        <v>5</v>
      </c>
      <c r="J4" t="s">
        <v>8</v>
      </c>
      <c r="K4" t="s">
        <v>14</v>
      </c>
      <c r="L4" t="s">
        <v>6</v>
      </c>
      <c r="M4" t="s">
        <v>144</v>
      </c>
      <c r="N4" t="s">
        <v>146</v>
      </c>
      <c r="O4" t="s">
        <v>145</v>
      </c>
      <c r="P4" t="s">
        <v>151</v>
      </c>
      <c r="Q4" t="s">
        <v>7</v>
      </c>
      <c r="R4" t="s">
        <v>3</v>
      </c>
      <c r="S4" t="s">
        <v>168</v>
      </c>
    </row>
    <row r="5" spans="2:19" ht="24.9" customHeight="1" x14ac:dyDescent="0.3">
      <c r="B5">
        <v>1</v>
      </c>
      <c r="C5" s="1" t="s">
        <v>9</v>
      </c>
      <c r="D5" s="1" t="s">
        <v>10</v>
      </c>
      <c r="E5" s="1"/>
      <c r="F5" s="1" t="s">
        <v>21</v>
      </c>
      <c r="G5" s="2">
        <v>9788055143088</v>
      </c>
      <c r="H5" s="1" t="s">
        <v>12</v>
      </c>
      <c r="I5">
        <v>360</v>
      </c>
      <c r="J5" s="1" t="s">
        <v>13</v>
      </c>
      <c r="K5">
        <v>2015</v>
      </c>
      <c r="L5" s="1" t="s">
        <v>15</v>
      </c>
      <c r="M5" s="1">
        <v>11.9</v>
      </c>
      <c r="N5" s="3">
        <v>8.25</v>
      </c>
      <c r="O5" s="3">
        <f>(M5-N5)/N5</f>
        <v>0.44242424242424244</v>
      </c>
      <c r="P5" s="3">
        <f>M5-N5</f>
        <v>3.6500000000000004</v>
      </c>
      <c r="Q5" s="1" t="s">
        <v>16</v>
      </c>
      <c r="R5" s="1">
        <v>4.7</v>
      </c>
      <c r="S5" s="1" t="s">
        <v>170</v>
      </c>
    </row>
    <row r="6" spans="2:19" ht="24.9" customHeight="1" x14ac:dyDescent="0.3">
      <c r="B6">
        <v>2</v>
      </c>
      <c r="C6" s="1" t="s">
        <v>17</v>
      </c>
      <c r="D6" s="1" t="s">
        <v>10</v>
      </c>
      <c r="E6" s="1"/>
      <c r="F6" s="1" t="s">
        <v>21</v>
      </c>
      <c r="G6" s="2" t="s">
        <v>18</v>
      </c>
      <c r="H6" s="1" t="s">
        <v>12</v>
      </c>
      <c r="I6">
        <v>712</v>
      </c>
      <c r="J6" s="1" t="s">
        <v>19</v>
      </c>
      <c r="K6">
        <v>2015</v>
      </c>
      <c r="L6" s="1" t="s">
        <v>15</v>
      </c>
      <c r="M6" s="1">
        <v>16.11</v>
      </c>
      <c r="N6" s="3">
        <v>10.25</v>
      </c>
      <c r="O6" s="3">
        <f t="shared" ref="O6:O34" si="0">(M6-N6)/N6</f>
        <v>0.57170731707317068</v>
      </c>
      <c r="P6" s="3">
        <f t="shared" ref="P6:P34" si="1">M6-N6</f>
        <v>5.8599999999999994</v>
      </c>
      <c r="Q6" s="1" t="s">
        <v>20</v>
      </c>
      <c r="R6" s="1">
        <v>4.5</v>
      </c>
      <c r="S6" s="1" t="s">
        <v>171</v>
      </c>
    </row>
    <row r="7" spans="2:19" ht="24.9" customHeight="1" x14ac:dyDescent="0.3">
      <c r="B7">
        <v>3</v>
      </c>
      <c r="C7" s="1" t="s">
        <v>22</v>
      </c>
      <c r="D7" s="1" t="s">
        <v>23</v>
      </c>
      <c r="E7" s="1"/>
      <c r="F7" s="1" t="s">
        <v>24</v>
      </c>
      <c r="G7" s="2" t="s">
        <v>25</v>
      </c>
      <c r="H7" s="1" t="s">
        <v>12</v>
      </c>
      <c r="I7">
        <v>165</v>
      </c>
      <c r="J7" s="1" t="s">
        <v>19</v>
      </c>
      <c r="K7">
        <v>2022</v>
      </c>
      <c r="L7" s="1" t="s">
        <v>26</v>
      </c>
      <c r="M7" s="1">
        <v>9.64</v>
      </c>
      <c r="N7" s="3">
        <v>6.24</v>
      </c>
      <c r="O7" s="3">
        <f t="shared" si="0"/>
        <v>0.54487179487179493</v>
      </c>
      <c r="P7" s="3">
        <f t="shared" si="1"/>
        <v>3.4000000000000004</v>
      </c>
      <c r="Q7" s="1" t="s">
        <v>33</v>
      </c>
      <c r="R7" s="1">
        <v>4.4000000000000004</v>
      </c>
      <c r="S7" s="1" t="s">
        <v>172</v>
      </c>
    </row>
    <row r="8" spans="2:19" ht="24.9" customHeight="1" x14ac:dyDescent="0.3">
      <c r="B8">
        <v>4</v>
      </c>
      <c r="C8" s="1" t="s">
        <v>27</v>
      </c>
      <c r="D8" s="1" t="s">
        <v>28</v>
      </c>
      <c r="E8" s="1"/>
      <c r="F8" s="1" t="s">
        <v>29</v>
      </c>
      <c r="G8" s="2" t="s">
        <v>36</v>
      </c>
      <c r="H8" s="1" t="s">
        <v>30</v>
      </c>
      <c r="I8">
        <v>200</v>
      </c>
      <c r="J8" s="1" t="s">
        <v>19</v>
      </c>
      <c r="K8">
        <v>2020</v>
      </c>
      <c r="L8" s="1" t="s">
        <v>31</v>
      </c>
      <c r="M8" s="1">
        <v>16</v>
      </c>
      <c r="N8" s="3">
        <v>8.36</v>
      </c>
      <c r="O8" s="3">
        <f t="shared" si="0"/>
        <v>0.91387559808612451</v>
      </c>
      <c r="P8" s="3">
        <f t="shared" si="1"/>
        <v>7.6400000000000006</v>
      </c>
      <c r="Q8" s="1" t="s">
        <v>32</v>
      </c>
      <c r="R8" s="1">
        <v>3.8</v>
      </c>
      <c r="S8" s="1" t="s">
        <v>173</v>
      </c>
    </row>
    <row r="9" spans="2:19" ht="24.9" customHeight="1" x14ac:dyDescent="0.3">
      <c r="B9">
        <v>5</v>
      </c>
      <c r="C9" s="1" t="s">
        <v>34</v>
      </c>
      <c r="D9" s="1" t="s">
        <v>35</v>
      </c>
      <c r="E9" s="1"/>
      <c r="F9" s="1" t="s">
        <v>21</v>
      </c>
      <c r="G9" s="2" t="s">
        <v>37</v>
      </c>
      <c r="H9" s="1" t="s">
        <v>30</v>
      </c>
      <c r="I9">
        <v>256</v>
      </c>
      <c r="J9" s="1" t="s">
        <v>19</v>
      </c>
      <c r="K9">
        <v>2022</v>
      </c>
      <c r="L9" s="1" t="s">
        <v>38</v>
      </c>
      <c r="M9" s="1">
        <v>15.56</v>
      </c>
      <c r="N9" s="3">
        <v>8.2899999999999991</v>
      </c>
      <c r="O9" s="3">
        <f t="shared" si="0"/>
        <v>0.87696019300361905</v>
      </c>
      <c r="P9" s="3">
        <f t="shared" si="1"/>
        <v>7.2700000000000014</v>
      </c>
      <c r="Q9" s="1" t="s">
        <v>39</v>
      </c>
      <c r="R9" s="1">
        <v>4.8</v>
      </c>
      <c r="S9" s="1" t="s">
        <v>195</v>
      </c>
    </row>
    <row r="10" spans="2:19" ht="24.9" customHeight="1" x14ac:dyDescent="0.3">
      <c r="B10">
        <v>6</v>
      </c>
      <c r="C10" s="1" t="s">
        <v>40</v>
      </c>
      <c r="D10" s="1" t="s">
        <v>35</v>
      </c>
      <c r="E10" s="1"/>
      <c r="F10" s="1" t="s">
        <v>21</v>
      </c>
      <c r="G10" s="2" t="s">
        <v>41</v>
      </c>
      <c r="H10" s="1" t="s">
        <v>30</v>
      </c>
      <c r="I10">
        <v>315</v>
      </c>
      <c r="J10" s="1" t="s">
        <v>19</v>
      </c>
      <c r="K10">
        <v>2017</v>
      </c>
      <c r="L10" s="1" t="s">
        <v>38</v>
      </c>
      <c r="M10" s="1">
        <v>13.24</v>
      </c>
      <c r="N10" s="3">
        <v>9.35</v>
      </c>
      <c r="O10" s="3">
        <f t="shared" si="0"/>
        <v>0.41604278074866319</v>
      </c>
      <c r="P10" s="3">
        <f t="shared" si="1"/>
        <v>3.8900000000000006</v>
      </c>
      <c r="Q10" s="1" t="s">
        <v>42</v>
      </c>
      <c r="R10" s="1">
        <v>2.9</v>
      </c>
      <c r="S10" s="1" t="s">
        <v>196</v>
      </c>
    </row>
    <row r="11" spans="2:19" ht="24.9" customHeight="1" x14ac:dyDescent="0.3">
      <c r="B11">
        <v>7</v>
      </c>
      <c r="C11" s="1" t="s">
        <v>43</v>
      </c>
      <c r="D11" s="1" t="s">
        <v>52</v>
      </c>
      <c r="E11" s="1"/>
      <c r="F11" s="1" t="s">
        <v>134</v>
      </c>
      <c r="G11" s="2" t="s">
        <v>44</v>
      </c>
      <c r="H11" s="1" t="s">
        <v>12</v>
      </c>
      <c r="I11">
        <v>296</v>
      </c>
      <c r="J11" s="1" t="s">
        <v>19</v>
      </c>
      <c r="K11">
        <v>2016</v>
      </c>
      <c r="L11" s="1" t="s">
        <v>45</v>
      </c>
      <c r="M11" s="1">
        <v>14.75</v>
      </c>
      <c r="N11" s="3">
        <v>8.56</v>
      </c>
      <c r="O11" s="3">
        <f t="shared" si="0"/>
        <v>0.72313084112149517</v>
      </c>
      <c r="P11" s="3">
        <f t="shared" si="1"/>
        <v>6.1899999999999995</v>
      </c>
      <c r="Q11" s="1" t="s">
        <v>46</v>
      </c>
      <c r="R11" s="1">
        <v>4.2</v>
      </c>
      <c r="S11" s="1" t="s">
        <v>174</v>
      </c>
    </row>
    <row r="12" spans="2:19" ht="24.9" customHeight="1" x14ac:dyDescent="0.3">
      <c r="B12">
        <v>8</v>
      </c>
      <c r="C12" s="1" t="s">
        <v>47</v>
      </c>
      <c r="D12" s="1" t="s">
        <v>48</v>
      </c>
      <c r="E12" s="1"/>
      <c r="F12" s="1" t="s">
        <v>134</v>
      </c>
      <c r="G12" s="2" t="s">
        <v>49</v>
      </c>
      <c r="H12" s="1" t="s">
        <v>30</v>
      </c>
      <c r="I12">
        <v>424</v>
      </c>
      <c r="J12" s="1" t="s">
        <v>13</v>
      </c>
      <c r="K12">
        <v>2020</v>
      </c>
      <c r="L12" s="1" t="s">
        <v>50</v>
      </c>
      <c r="M12" s="1">
        <v>17.89</v>
      </c>
      <c r="N12" s="3">
        <v>10.99</v>
      </c>
      <c r="O12" s="3">
        <f t="shared" si="0"/>
        <v>0.62784349408553231</v>
      </c>
      <c r="P12" s="3">
        <f t="shared" si="1"/>
        <v>6.9</v>
      </c>
      <c r="Q12" s="1" t="s">
        <v>51</v>
      </c>
      <c r="R12" s="1">
        <v>4.3</v>
      </c>
      <c r="S12" s="1" t="s">
        <v>175</v>
      </c>
    </row>
    <row r="13" spans="2:19" ht="24.9" customHeight="1" x14ac:dyDescent="0.3">
      <c r="B13">
        <v>9</v>
      </c>
      <c r="C13" s="1" t="s">
        <v>53</v>
      </c>
      <c r="D13" s="1" t="s">
        <v>54</v>
      </c>
      <c r="E13" s="1"/>
      <c r="F13" s="1" t="s">
        <v>134</v>
      </c>
      <c r="G13" s="2" t="s">
        <v>55</v>
      </c>
      <c r="H13" s="1" t="s">
        <v>57</v>
      </c>
      <c r="I13">
        <v>296</v>
      </c>
      <c r="J13" s="1" t="s">
        <v>13</v>
      </c>
      <c r="K13">
        <v>2012</v>
      </c>
      <c r="L13" s="1" t="s">
        <v>56</v>
      </c>
      <c r="M13" s="1">
        <v>41</v>
      </c>
      <c r="N13" s="3">
        <v>25.99</v>
      </c>
      <c r="O13" s="3">
        <f t="shared" si="0"/>
        <v>0.57752981916121593</v>
      </c>
      <c r="P13" s="3">
        <f t="shared" si="1"/>
        <v>15.010000000000002</v>
      </c>
      <c r="Q13" s="1" t="s">
        <v>58</v>
      </c>
      <c r="R13" s="1">
        <v>4.5999999999999996</v>
      </c>
      <c r="S13" s="1" t="s">
        <v>176</v>
      </c>
    </row>
    <row r="14" spans="2:19" ht="24.9" customHeight="1" x14ac:dyDescent="0.3">
      <c r="B14">
        <v>10</v>
      </c>
      <c r="C14" s="1" t="s">
        <v>59</v>
      </c>
      <c r="D14" s="1" t="s">
        <v>54</v>
      </c>
      <c r="E14" s="1" t="s">
        <v>156</v>
      </c>
      <c r="F14" s="1" t="s">
        <v>134</v>
      </c>
      <c r="G14" s="2">
        <v>8072267698</v>
      </c>
      <c r="H14" s="1" t="s">
        <v>30</v>
      </c>
      <c r="I14">
        <v>360</v>
      </c>
      <c r="J14" s="1" t="s">
        <v>13</v>
      </c>
      <c r="K14">
        <v>2003</v>
      </c>
      <c r="L14" s="1" t="s">
        <v>60</v>
      </c>
      <c r="M14" s="1">
        <v>18.5</v>
      </c>
      <c r="N14" s="3">
        <v>11.89</v>
      </c>
      <c r="O14" s="3">
        <f t="shared" si="0"/>
        <v>0.55592935239697217</v>
      </c>
      <c r="P14" s="3">
        <f t="shared" si="1"/>
        <v>6.6099999999999994</v>
      </c>
      <c r="Q14" s="1" t="s">
        <v>61</v>
      </c>
      <c r="R14" s="1">
        <v>5</v>
      </c>
      <c r="S14" s="1" t="s">
        <v>177</v>
      </c>
    </row>
    <row r="15" spans="2:19" ht="24.9" customHeight="1" x14ac:dyDescent="0.3">
      <c r="B15">
        <v>11</v>
      </c>
      <c r="C15" s="1" t="s">
        <v>62</v>
      </c>
      <c r="D15" s="1" t="s">
        <v>63</v>
      </c>
      <c r="E15" s="1"/>
      <c r="F15" s="1" t="s">
        <v>64</v>
      </c>
      <c r="G15" s="2" t="s">
        <v>65</v>
      </c>
      <c r="H15" s="1" t="s">
        <v>12</v>
      </c>
      <c r="I15">
        <v>352</v>
      </c>
      <c r="J15" s="1" t="s">
        <v>19</v>
      </c>
      <c r="K15">
        <v>2022</v>
      </c>
      <c r="L15" s="1" t="s">
        <v>66</v>
      </c>
      <c r="M15" s="1">
        <v>5</v>
      </c>
      <c r="N15" s="3">
        <v>3.26</v>
      </c>
      <c r="O15" s="3">
        <f t="shared" si="0"/>
        <v>0.5337423312883437</v>
      </c>
      <c r="P15" s="3">
        <f t="shared" si="1"/>
        <v>1.7400000000000002</v>
      </c>
      <c r="Q15" s="1" t="s">
        <v>79</v>
      </c>
      <c r="R15" s="1">
        <v>4.7</v>
      </c>
      <c r="S15" s="1" t="s">
        <v>178</v>
      </c>
    </row>
    <row r="16" spans="2:19" ht="24.9" customHeight="1" x14ac:dyDescent="0.3">
      <c r="B16">
        <v>12</v>
      </c>
      <c r="C16" s="1" t="s">
        <v>67</v>
      </c>
      <c r="D16" s="1" t="s">
        <v>63</v>
      </c>
      <c r="E16" s="1"/>
      <c r="F16" s="1" t="s">
        <v>64</v>
      </c>
      <c r="G16" s="2" t="s">
        <v>68</v>
      </c>
      <c r="H16" s="1" t="s">
        <v>12</v>
      </c>
      <c r="I16">
        <v>320</v>
      </c>
      <c r="J16" s="1" t="s">
        <v>19</v>
      </c>
      <c r="K16">
        <v>2016</v>
      </c>
      <c r="L16" s="1" t="s">
        <v>66</v>
      </c>
      <c r="M16" s="1">
        <v>13.25</v>
      </c>
      <c r="N16" s="3">
        <v>7.69</v>
      </c>
      <c r="O16" s="3">
        <f t="shared" si="0"/>
        <v>0.72301690507152139</v>
      </c>
      <c r="P16" s="3">
        <f t="shared" si="1"/>
        <v>5.56</v>
      </c>
      <c r="Q16" s="1" t="s">
        <v>69</v>
      </c>
      <c r="R16" s="1">
        <v>4.5999999999999996</v>
      </c>
      <c r="S16" s="1" t="s">
        <v>179</v>
      </c>
    </row>
    <row r="17" spans="2:19" ht="24.9" customHeight="1" x14ac:dyDescent="0.3">
      <c r="B17">
        <v>13</v>
      </c>
      <c r="C17" s="1" t="s">
        <v>70</v>
      </c>
      <c r="D17" s="1" t="s">
        <v>63</v>
      </c>
      <c r="E17" s="1"/>
      <c r="F17" s="1" t="s">
        <v>64</v>
      </c>
      <c r="G17" s="2">
        <v>9788080858650</v>
      </c>
      <c r="H17" s="1" t="s">
        <v>12</v>
      </c>
      <c r="I17">
        <v>312</v>
      </c>
      <c r="J17" s="1" t="s">
        <v>19</v>
      </c>
      <c r="K17">
        <v>2009</v>
      </c>
      <c r="L17" s="1" t="s">
        <v>66</v>
      </c>
      <c r="M17" s="1">
        <v>14.95</v>
      </c>
      <c r="N17" s="3">
        <v>8.89</v>
      </c>
      <c r="O17" s="3">
        <f t="shared" si="0"/>
        <v>0.68166479190101215</v>
      </c>
      <c r="P17" s="3">
        <f t="shared" si="1"/>
        <v>6.0599999999999987</v>
      </c>
      <c r="Q17" s="1" t="s">
        <v>143</v>
      </c>
      <c r="R17" s="1">
        <v>4.9000000000000004</v>
      </c>
      <c r="S17" s="1" t="s">
        <v>180</v>
      </c>
    </row>
    <row r="18" spans="2:19" ht="24.9" customHeight="1" x14ac:dyDescent="0.3">
      <c r="B18">
        <v>14</v>
      </c>
      <c r="C18" s="1" t="s">
        <v>71</v>
      </c>
      <c r="D18" s="1" t="s">
        <v>72</v>
      </c>
      <c r="E18" s="1"/>
      <c r="F18" s="1" t="s">
        <v>64</v>
      </c>
      <c r="G18" s="2" t="s">
        <v>73</v>
      </c>
      <c r="H18" s="1" t="s">
        <v>12</v>
      </c>
      <c r="I18">
        <v>232</v>
      </c>
      <c r="J18" s="1" t="s">
        <v>19</v>
      </c>
      <c r="K18">
        <v>2020</v>
      </c>
      <c r="L18" s="1" t="s">
        <v>74</v>
      </c>
      <c r="M18" s="1">
        <v>7.8</v>
      </c>
      <c r="N18" s="3">
        <v>5.68</v>
      </c>
      <c r="O18" s="3">
        <f t="shared" si="0"/>
        <v>0.37323943661971837</v>
      </c>
      <c r="P18" s="3">
        <f t="shared" si="1"/>
        <v>2.12</v>
      </c>
      <c r="Q18" s="1" t="s">
        <v>75</v>
      </c>
      <c r="R18" s="1">
        <v>4.8</v>
      </c>
      <c r="S18" s="1" t="s">
        <v>181</v>
      </c>
    </row>
    <row r="19" spans="2:19" ht="24.9" customHeight="1" x14ac:dyDescent="0.3">
      <c r="B19">
        <v>15</v>
      </c>
      <c r="C19" s="1" t="s">
        <v>76</v>
      </c>
      <c r="D19" s="1" t="s">
        <v>72</v>
      </c>
      <c r="E19" s="1"/>
      <c r="F19" s="1" t="s">
        <v>64</v>
      </c>
      <c r="G19" s="2" t="s">
        <v>77</v>
      </c>
      <c r="H19" s="1" t="s">
        <v>12</v>
      </c>
      <c r="I19">
        <v>184</v>
      </c>
      <c r="J19" s="1" t="s">
        <v>19</v>
      </c>
      <c r="K19">
        <v>2019</v>
      </c>
      <c r="L19" s="1" t="s">
        <v>74</v>
      </c>
      <c r="M19" s="1">
        <v>9.65</v>
      </c>
      <c r="N19" s="3">
        <v>4.5</v>
      </c>
      <c r="O19" s="3">
        <f t="shared" si="0"/>
        <v>1.1444444444444446</v>
      </c>
      <c r="P19" s="3">
        <f t="shared" si="1"/>
        <v>5.15</v>
      </c>
      <c r="Q19" s="1" t="s">
        <v>78</v>
      </c>
      <c r="R19" s="1">
        <v>4.0999999999999996</v>
      </c>
      <c r="S19" s="1" t="s">
        <v>182</v>
      </c>
    </row>
    <row r="20" spans="2:19" ht="24.9" customHeight="1" x14ac:dyDescent="0.3">
      <c r="B20">
        <v>16</v>
      </c>
      <c r="C20" s="1" t="s">
        <v>80</v>
      </c>
      <c r="D20" s="1" t="s">
        <v>81</v>
      </c>
      <c r="E20" s="1"/>
      <c r="F20" s="1" t="s">
        <v>82</v>
      </c>
      <c r="G20" s="2" t="s">
        <v>83</v>
      </c>
      <c r="H20" s="1" t="s">
        <v>12</v>
      </c>
      <c r="I20">
        <v>256</v>
      </c>
      <c r="J20" s="1" t="s">
        <v>19</v>
      </c>
      <c r="K20">
        <v>2022</v>
      </c>
      <c r="L20" s="1" t="s">
        <v>84</v>
      </c>
      <c r="M20" s="1">
        <v>14.49</v>
      </c>
      <c r="N20" s="3">
        <v>7.68</v>
      </c>
      <c r="O20" s="3">
        <f t="shared" si="0"/>
        <v>0.88671875000000011</v>
      </c>
      <c r="P20" s="3">
        <f t="shared" si="1"/>
        <v>6.8100000000000005</v>
      </c>
      <c r="Q20" s="1" t="s">
        <v>85</v>
      </c>
      <c r="R20" s="1">
        <v>4.2</v>
      </c>
      <c r="S20" s="1" t="s">
        <v>183</v>
      </c>
    </row>
    <row r="21" spans="2:19" ht="24.9" customHeight="1" x14ac:dyDescent="0.3">
      <c r="B21">
        <v>17</v>
      </c>
      <c r="C21" s="1" t="s">
        <v>86</v>
      </c>
      <c r="D21" s="1" t="s">
        <v>87</v>
      </c>
      <c r="E21" s="1"/>
      <c r="F21" s="1" t="s">
        <v>21</v>
      </c>
      <c r="G21" s="2" t="s">
        <v>88</v>
      </c>
      <c r="H21" s="1" t="s">
        <v>12</v>
      </c>
      <c r="I21">
        <v>432</v>
      </c>
      <c r="J21" s="1" t="s">
        <v>19</v>
      </c>
      <c r="K21">
        <v>2012</v>
      </c>
      <c r="L21" s="1" t="s">
        <v>66</v>
      </c>
      <c r="M21" s="1">
        <v>14.46</v>
      </c>
      <c r="N21" s="3">
        <v>7.58</v>
      </c>
      <c r="O21" s="3">
        <f t="shared" si="0"/>
        <v>0.90765171503957798</v>
      </c>
      <c r="P21" s="3">
        <f t="shared" si="1"/>
        <v>6.8800000000000008</v>
      </c>
      <c r="Q21" s="1" t="s">
        <v>89</v>
      </c>
      <c r="R21" s="1">
        <v>4.7</v>
      </c>
      <c r="S21" s="1" t="s">
        <v>184</v>
      </c>
    </row>
    <row r="22" spans="2:19" ht="24.9" customHeight="1" x14ac:dyDescent="0.3">
      <c r="B22">
        <v>18</v>
      </c>
      <c r="C22" s="1" t="s">
        <v>90</v>
      </c>
      <c r="D22" s="1" t="s">
        <v>91</v>
      </c>
      <c r="E22" s="1"/>
      <c r="F22" s="1" t="s">
        <v>82</v>
      </c>
      <c r="G22" s="2" t="s">
        <v>92</v>
      </c>
      <c r="H22" s="1" t="s">
        <v>12</v>
      </c>
      <c r="I22">
        <v>352</v>
      </c>
      <c r="J22" s="1" t="s">
        <v>13</v>
      </c>
      <c r="K22">
        <v>2020</v>
      </c>
      <c r="L22" s="1" t="s">
        <v>50</v>
      </c>
      <c r="M22" s="1">
        <v>13.99</v>
      </c>
      <c r="N22" s="3">
        <v>6.89</v>
      </c>
      <c r="O22" s="3">
        <f t="shared" si="0"/>
        <v>1.0304789550072571</v>
      </c>
      <c r="P22" s="3">
        <f t="shared" si="1"/>
        <v>7.1000000000000005</v>
      </c>
      <c r="Q22" s="1" t="s">
        <v>93</v>
      </c>
      <c r="R22" s="1">
        <v>4.5</v>
      </c>
      <c r="S22" s="1" t="s">
        <v>197</v>
      </c>
    </row>
    <row r="23" spans="2:19" ht="24.9" customHeight="1" x14ac:dyDescent="0.3">
      <c r="B23">
        <v>19</v>
      </c>
      <c r="C23" s="1" t="s">
        <v>94</v>
      </c>
      <c r="D23" s="1" t="s">
        <v>91</v>
      </c>
      <c r="E23" s="1"/>
      <c r="F23" s="1" t="s">
        <v>82</v>
      </c>
      <c r="G23" s="2" t="s">
        <v>95</v>
      </c>
      <c r="H23" s="1" t="s">
        <v>12</v>
      </c>
      <c r="I23">
        <v>344</v>
      </c>
      <c r="J23" s="1" t="s">
        <v>13</v>
      </c>
      <c r="K23">
        <v>2022</v>
      </c>
      <c r="L23" s="1" t="s">
        <v>96</v>
      </c>
      <c r="M23" s="1">
        <v>14.17</v>
      </c>
      <c r="N23" s="3">
        <v>9.16</v>
      </c>
      <c r="O23" s="3">
        <f t="shared" si="0"/>
        <v>0.54694323144104795</v>
      </c>
      <c r="P23" s="3">
        <f t="shared" si="1"/>
        <v>5.01</v>
      </c>
      <c r="Q23" s="1" t="s">
        <v>97</v>
      </c>
      <c r="R23" s="1">
        <v>4.5999999999999996</v>
      </c>
      <c r="S23" s="1" t="s">
        <v>199</v>
      </c>
    </row>
    <row r="24" spans="2:19" ht="24.9" customHeight="1" x14ac:dyDescent="0.3">
      <c r="B24">
        <v>20</v>
      </c>
      <c r="C24" s="1" t="s">
        <v>98</v>
      </c>
      <c r="D24" s="1" t="s">
        <v>100</v>
      </c>
      <c r="E24" s="1"/>
      <c r="F24" s="1" t="s">
        <v>99</v>
      </c>
      <c r="G24" s="2" t="s">
        <v>101</v>
      </c>
      <c r="H24" s="1" t="s">
        <v>12</v>
      </c>
      <c r="I24">
        <v>256</v>
      </c>
      <c r="J24" s="1" t="s">
        <v>19</v>
      </c>
      <c r="K24">
        <v>2016</v>
      </c>
      <c r="L24" s="1" t="s">
        <v>102</v>
      </c>
      <c r="M24" s="1">
        <v>10.050000000000001</v>
      </c>
      <c r="N24" s="3">
        <v>6.29</v>
      </c>
      <c r="O24" s="3">
        <f t="shared" si="0"/>
        <v>0.59777424483306851</v>
      </c>
      <c r="P24" s="3">
        <f t="shared" si="1"/>
        <v>3.7600000000000007</v>
      </c>
      <c r="Q24" s="1" t="s">
        <v>103</v>
      </c>
      <c r="R24" s="1">
        <v>4.5</v>
      </c>
      <c r="S24" s="1" t="s">
        <v>198</v>
      </c>
    </row>
    <row r="25" spans="2:19" ht="24.9" customHeight="1" x14ac:dyDescent="0.3">
      <c r="B25">
        <v>21</v>
      </c>
      <c r="C25" s="1" t="s">
        <v>104</v>
      </c>
      <c r="D25" s="1" t="s">
        <v>100</v>
      </c>
      <c r="E25" s="1"/>
      <c r="F25" s="1" t="s">
        <v>99</v>
      </c>
      <c r="G25" s="2" t="s">
        <v>105</v>
      </c>
      <c r="H25" s="1" t="s">
        <v>12</v>
      </c>
      <c r="I25">
        <v>320</v>
      </c>
      <c r="J25" s="1" t="s">
        <v>19</v>
      </c>
      <c r="K25">
        <v>2016</v>
      </c>
      <c r="L25" s="1" t="s">
        <v>102</v>
      </c>
      <c r="M25" s="1">
        <v>22.5</v>
      </c>
      <c r="N25" s="3">
        <v>14.17</v>
      </c>
      <c r="O25" s="3">
        <f t="shared" si="0"/>
        <v>0.58786167960479885</v>
      </c>
      <c r="P25" s="3">
        <f t="shared" si="1"/>
        <v>8.33</v>
      </c>
      <c r="Q25" s="1" t="s">
        <v>106</v>
      </c>
      <c r="R25" s="1">
        <v>4.9000000000000004</v>
      </c>
      <c r="S25" s="1" t="s">
        <v>185</v>
      </c>
    </row>
    <row r="26" spans="2:19" ht="24.9" customHeight="1" x14ac:dyDescent="0.3">
      <c r="B26">
        <v>22</v>
      </c>
      <c r="C26" s="1" t="s">
        <v>107</v>
      </c>
      <c r="D26" s="1" t="s">
        <v>108</v>
      </c>
      <c r="E26" s="1"/>
      <c r="F26" s="1" t="s">
        <v>109</v>
      </c>
      <c r="G26" s="2" t="s">
        <v>141</v>
      </c>
      <c r="H26" s="1" t="s">
        <v>30</v>
      </c>
      <c r="I26">
        <v>400</v>
      </c>
      <c r="J26" s="1" t="s">
        <v>19</v>
      </c>
      <c r="K26">
        <v>2022</v>
      </c>
      <c r="L26" s="1" t="s">
        <v>110</v>
      </c>
      <c r="M26" s="1">
        <v>22.58</v>
      </c>
      <c r="N26" s="3">
        <v>12.56</v>
      </c>
      <c r="O26" s="3">
        <f t="shared" si="0"/>
        <v>0.79777070063694244</v>
      </c>
      <c r="P26" s="3">
        <f t="shared" si="1"/>
        <v>10.019999999999998</v>
      </c>
      <c r="Q26" s="1" t="s">
        <v>111</v>
      </c>
      <c r="R26" s="1">
        <v>4.5</v>
      </c>
      <c r="S26" s="1" t="s">
        <v>186</v>
      </c>
    </row>
    <row r="27" spans="2:19" ht="24.9" customHeight="1" x14ac:dyDescent="0.3">
      <c r="B27">
        <v>23</v>
      </c>
      <c r="C27" s="1" t="s">
        <v>112</v>
      </c>
      <c r="D27" s="1" t="s">
        <v>113</v>
      </c>
      <c r="E27" s="1"/>
      <c r="F27" s="1" t="s">
        <v>109</v>
      </c>
      <c r="G27" s="2">
        <v>9788081091940</v>
      </c>
      <c r="H27" s="1" t="s">
        <v>12</v>
      </c>
      <c r="I27">
        <v>562</v>
      </c>
      <c r="J27" s="1" t="s">
        <v>19</v>
      </c>
      <c r="K27">
        <v>2011</v>
      </c>
      <c r="L27" s="1" t="s">
        <v>45</v>
      </c>
      <c r="M27" s="1">
        <v>22.55</v>
      </c>
      <c r="N27" s="3">
        <v>9.65</v>
      </c>
      <c r="O27" s="3">
        <f t="shared" si="0"/>
        <v>1.3367875647668395</v>
      </c>
      <c r="P27" s="3">
        <f t="shared" si="1"/>
        <v>12.9</v>
      </c>
      <c r="Q27" s="6" t="s">
        <v>200</v>
      </c>
      <c r="R27" s="1">
        <v>4.5999999999999996</v>
      </c>
      <c r="S27" s="1" t="s">
        <v>187</v>
      </c>
    </row>
    <row r="28" spans="2:19" ht="24.9" customHeight="1" x14ac:dyDescent="0.3">
      <c r="B28">
        <v>24</v>
      </c>
      <c r="C28" s="1" t="s">
        <v>114</v>
      </c>
      <c r="D28" s="1" t="s">
        <v>23</v>
      </c>
      <c r="E28" s="1" t="s">
        <v>155</v>
      </c>
      <c r="F28" s="1" t="s">
        <v>24</v>
      </c>
      <c r="G28" s="2" t="s">
        <v>115</v>
      </c>
      <c r="H28" s="1" t="s">
        <v>12</v>
      </c>
      <c r="I28">
        <v>137</v>
      </c>
      <c r="J28" s="1" t="s">
        <v>13</v>
      </c>
      <c r="K28">
        <v>2022</v>
      </c>
      <c r="L28" s="1" t="s">
        <v>26</v>
      </c>
      <c r="M28" s="1">
        <v>18.98</v>
      </c>
      <c r="N28" s="3" t="s">
        <v>147</v>
      </c>
      <c r="O28" s="3">
        <f t="shared" si="0"/>
        <v>1.161731207289294</v>
      </c>
      <c r="P28" s="3">
        <f t="shared" si="1"/>
        <v>10.200000000000001</v>
      </c>
      <c r="Q28" s="1" t="s">
        <v>116</v>
      </c>
      <c r="R28" s="1">
        <v>4.3</v>
      </c>
      <c r="S28" s="1" t="s">
        <v>188</v>
      </c>
    </row>
    <row r="29" spans="2:19" ht="24.9" customHeight="1" x14ac:dyDescent="0.3">
      <c r="B29">
        <v>25</v>
      </c>
      <c r="C29" s="1" t="s">
        <v>117</v>
      </c>
      <c r="D29" s="1" t="s">
        <v>118</v>
      </c>
      <c r="E29" s="1"/>
      <c r="F29" s="1" t="s">
        <v>119</v>
      </c>
      <c r="G29" s="2" t="s">
        <v>120</v>
      </c>
      <c r="H29" s="1" t="s">
        <v>12</v>
      </c>
      <c r="I29">
        <v>253</v>
      </c>
      <c r="J29" s="1" t="s">
        <v>19</v>
      </c>
      <c r="K29">
        <v>2019</v>
      </c>
      <c r="L29" s="1" t="s">
        <v>121</v>
      </c>
      <c r="M29" s="1">
        <v>14.95</v>
      </c>
      <c r="N29" s="3" t="s">
        <v>148</v>
      </c>
      <c r="O29" s="3">
        <f t="shared" si="0"/>
        <v>1.2481203007518795</v>
      </c>
      <c r="P29" s="3">
        <f t="shared" si="1"/>
        <v>8.2999999999999989</v>
      </c>
      <c r="Q29" s="1" t="s">
        <v>122</v>
      </c>
      <c r="R29" s="1">
        <v>4.8</v>
      </c>
      <c r="S29" s="1" t="s">
        <v>189</v>
      </c>
    </row>
    <row r="30" spans="2:19" ht="24.9" customHeight="1" x14ac:dyDescent="0.3">
      <c r="B30">
        <v>26</v>
      </c>
      <c r="C30" s="1" t="s">
        <v>169</v>
      </c>
      <c r="D30" s="1" t="s">
        <v>123</v>
      </c>
      <c r="E30" s="1"/>
      <c r="F30" s="1" t="s">
        <v>119</v>
      </c>
      <c r="G30" s="2">
        <v>9788055610832</v>
      </c>
      <c r="H30" s="1" t="s">
        <v>12</v>
      </c>
      <c r="I30">
        <v>253</v>
      </c>
      <c r="J30" s="1" t="s">
        <v>19</v>
      </c>
      <c r="K30">
        <v>2013</v>
      </c>
      <c r="L30" s="1" t="s">
        <v>66</v>
      </c>
      <c r="M30" s="1">
        <v>12.85</v>
      </c>
      <c r="N30" s="3">
        <v>8.89</v>
      </c>
      <c r="O30" s="3">
        <f t="shared" si="0"/>
        <v>0.44544431946006735</v>
      </c>
      <c r="P30" s="3">
        <f t="shared" si="1"/>
        <v>3.9599999999999991</v>
      </c>
      <c r="Q30" s="1" t="s">
        <v>124</v>
      </c>
      <c r="R30" s="1">
        <v>4.7</v>
      </c>
      <c r="S30" s="1" t="s">
        <v>190</v>
      </c>
    </row>
    <row r="31" spans="2:19" ht="24.9" customHeight="1" x14ac:dyDescent="0.3">
      <c r="B31">
        <v>27</v>
      </c>
      <c r="C31" s="1" t="s">
        <v>127</v>
      </c>
      <c r="D31" s="1" t="s">
        <v>125</v>
      </c>
      <c r="E31" s="1"/>
      <c r="F31" s="1" t="s">
        <v>126</v>
      </c>
      <c r="G31" s="2">
        <v>9788072985852</v>
      </c>
      <c r="H31" s="1" t="s">
        <v>30</v>
      </c>
      <c r="I31">
        <v>223</v>
      </c>
      <c r="J31" s="1" t="s">
        <v>19</v>
      </c>
      <c r="K31">
        <v>2021</v>
      </c>
      <c r="L31" s="1" t="s">
        <v>128</v>
      </c>
      <c r="M31" s="1">
        <v>16.36</v>
      </c>
      <c r="N31" s="3">
        <v>8.89</v>
      </c>
      <c r="O31" s="3">
        <f t="shared" si="0"/>
        <v>0.84026996625421801</v>
      </c>
      <c r="P31" s="3">
        <f t="shared" si="1"/>
        <v>7.4699999999999989</v>
      </c>
      <c r="Q31" s="1" t="s">
        <v>129</v>
      </c>
      <c r="R31" s="1">
        <v>4</v>
      </c>
      <c r="S31" s="1" t="s">
        <v>191</v>
      </c>
    </row>
    <row r="32" spans="2:19" ht="24.9" customHeight="1" x14ac:dyDescent="0.3">
      <c r="B32">
        <v>28</v>
      </c>
      <c r="C32" s="1" t="s">
        <v>130</v>
      </c>
      <c r="D32" s="1" t="s">
        <v>131</v>
      </c>
      <c r="E32" s="1"/>
      <c r="F32" s="1" t="s">
        <v>126</v>
      </c>
      <c r="G32" s="2">
        <v>9788072984947</v>
      </c>
      <c r="H32" s="1" t="s">
        <v>30</v>
      </c>
      <c r="I32">
        <v>60</v>
      </c>
      <c r="J32" s="1" t="s">
        <v>19</v>
      </c>
      <c r="K32">
        <v>2014</v>
      </c>
      <c r="L32" s="1" t="s">
        <v>128</v>
      </c>
      <c r="M32" s="1">
        <v>14.38</v>
      </c>
      <c r="N32" s="3">
        <v>6.9</v>
      </c>
      <c r="O32" s="3">
        <f t="shared" si="0"/>
        <v>1.0840579710144929</v>
      </c>
      <c r="P32" s="3">
        <f t="shared" si="1"/>
        <v>7.48</v>
      </c>
      <c r="Q32" s="1" t="s">
        <v>142</v>
      </c>
      <c r="R32" s="1">
        <v>4.4000000000000004</v>
      </c>
      <c r="S32" s="1" t="s">
        <v>192</v>
      </c>
    </row>
    <row r="33" spans="2:19" ht="24.9" customHeight="1" x14ac:dyDescent="0.3">
      <c r="B33">
        <v>29</v>
      </c>
      <c r="C33" s="1" t="s">
        <v>132</v>
      </c>
      <c r="D33" s="1" t="s">
        <v>133</v>
      </c>
      <c r="E33" s="1"/>
      <c r="F33" s="1" t="s">
        <v>134</v>
      </c>
      <c r="G33" s="2">
        <v>9788097023072</v>
      </c>
      <c r="H33" s="1" t="s">
        <v>12</v>
      </c>
      <c r="I33">
        <v>344</v>
      </c>
      <c r="J33" s="1" t="s">
        <v>19</v>
      </c>
      <c r="K33">
        <v>2012</v>
      </c>
      <c r="L33" s="1" t="s">
        <v>135</v>
      </c>
      <c r="M33" s="1">
        <v>24.99</v>
      </c>
      <c r="N33" s="3" t="s">
        <v>149</v>
      </c>
      <c r="O33" s="3">
        <f t="shared" si="0"/>
        <v>0.66822429906542036</v>
      </c>
      <c r="P33" s="3">
        <f t="shared" si="1"/>
        <v>10.009999999999998</v>
      </c>
      <c r="Q33" s="1" t="s">
        <v>136</v>
      </c>
      <c r="R33" s="1">
        <v>4.8</v>
      </c>
      <c r="S33" s="1" t="s">
        <v>193</v>
      </c>
    </row>
    <row r="34" spans="2:19" ht="24.9" customHeight="1" x14ac:dyDescent="0.3">
      <c r="B34">
        <v>30</v>
      </c>
      <c r="C34" s="1" t="s">
        <v>137</v>
      </c>
      <c r="D34" s="1" t="s">
        <v>138</v>
      </c>
      <c r="E34" s="1" t="s">
        <v>154</v>
      </c>
      <c r="F34" s="1" t="s">
        <v>29</v>
      </c>
      <c r="G34" s="2">
        <v>9788081540660</v>
      </c>
      <c r="H34" s="1" t="s">
        <v>12</v>
      </c>
      <c r="I34">
        <v>192</v>
      </c>
      <c r="J34" s="1" t="s">
        <v>19</v>
      </c>
      <c r="K34">
        <v>2014</v>
      </c>
      <c r="L34" s="1" t="s">
        <v>139</v>
      </c>
      <c r="M34" s="1">
        <v>11.5</v>
      </c>
      <c r="N34" s="3" t="s">
        <v>150</v>
      </c>
      <c r="O34" s="3">
        <f t="shared" si="0"/>
        <v>1.6376146788990824</v>
      </c>
      <c r="P34" s="3">
        <f t="shared" si="1"/>
        <v>7.14</v>
      </c>
      <c r="Q34" s="1" t="s">
        <v>140</v>
      </c>
      <c r="R34" s="1">
        <v>3.9</v>
      </c>
      <c r="S34" s="1" t="s">
        <v>194</v>
      </c>
    </row>
  </sheetData>
  <mergeCells count="1">
    <mergeCell ref="D3:E3"/>
  </mergeCells>
  <phoneticPr fontId="1" type="noConversion"/>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89760-21C7-4F5C-AB33-B3BDDF17310F}">
  <dimension ref="D6:K6879"/>
  <sheetViews>
    <sheetView topLeftCell="B100" zoomScale="79" zoomScaleNormal="79" workbookViewId="0">
      <selection activeCell="D34" sqref="D34"/>
    </sheetView>
  </sheetViews>
  <sheetFormatPr defaultRowHeight="14.4" x14ac:dyDescent="0.3"/>
  <cols>
    <col min="4" max="4" width="18.6640625" customWidth="1"/>
    <col min="5" max="5" width="11.21875" bestFit="1" customWidth="1"/>
    <col min="6" max="6" width="10.33203125" style="4" bestFit="1" customWidth="1"/>
    <col min="7" max="7" width="17.6640625" customWidth="1"/>
    <col min="8" max="8" width="22.109375" customWidth="1"/>
    <col min="9" max="9" width="19.33203125" customWidth="1"/>
    <col min="10" max="10" width="19.6640625" customWidth="1"/>
    <col min="11" max="11" width="29.88671875" customWidth="1"/>
  </cols>
  <sheetData>
    <row r="6" spans="4:11" x14ac:dyDescent="0.3">
      <c r="D6" t="s">
        <v>158</v>
      </c>
      <c r="E6" t="s">
        <v>159</v>
      </c>
      <c r="F6" s="4" t="s">
        <v>160</v>
      </c>
      <c r="G6" t="s">
        <v>161</v>
      </c>
      <c r="H6" t="s">
        <v>162</v>
      </c>
      <c r="I6" t="s">
        <v>163</v>
      </c>
      <c r="J6" t="s">
        <v>165</v>
      </c>
      <c r="K6" t="s">
        <v>164</v>
      </c>
    </row>
    <row r="7" spans="4:11" x14ac:dyDescent="0.3">
      <c r="D7">
        <v>1</v>
      </c>
      <c r="E7">
        <v>1</v>
      </c>
      <c r="F7" s="4">
        <v>43838</v>
      </c>
      <c r="G7" s="1" t="s">
        <v>166</v>
      </c>
      <c r="H7">
        <v>120</v>
      </c>
      <c r="I7" s="5">
        <f>IF(G7="nákup",VLOOKUP(E7,Tabuľka6[#All],13,FALSE),IF(G7="predaj",VLOOKUP(E7,Tabuľka6[#All],12,FALSE),"zadany neplatny typ transakie"))</f>
        <v>8.25</v>
      </c>
      <c r="J7">
        <f>ABS(H7*I7)</f>
        <v>990</v>
      </c>
      <c r="K7">
        <f>SUMIF($E$7:E7,E7,$H$7:H7)</f>
        <v>120</v>
      </c>
    </row>
    <row r="8" spans="4:11" x14ac:dyDescent="0.3">
      <c r="D8">
        <v>2</v>
      </c>
      <c r="E8">
        <v>2</v>
      </c>
      <c r="F8" s="4">
        <v>43838</v>
      </c>
      <c r="G8" s="1" t="s">
        <v>166</v>
      </c>
      <c r="H8">
        <v>120</v>
      </c>
      <c r="I8" s="5">
        <f>IF(G8="nákup",VLOOKUP(E8,Tabuľka6[#All],13,FALSE),IF(G8="predaj",VLOOKUP(E8,Tabuľka6[#All],12,FALSE),"zadany neplatny typ transakie"))</f>
        <v>10.25</v>
      </c>
      <c r="J8">
        <f t="shared" ref="J8:J71" si="0">ABS(H8*I8)</f>
        <v>1230</v>
      </c>
      <c r="K8">
        <f>SUMIF($E$7:E8,E8,$H$7:H8)</f>
        <v>120</v>
      </c>
    </row>
    <row r="9" spans="4:11" x14ac:dyDescent="0.3">
      <c r="D9">
        <v>3</v>
      </c>
      <c r="E9">
        <v>3</v>
      </c>
      <c r="F9" s="4">
        <v>43838</v>
      </c>
      <c r="G9" s="1" t="s">
        <v>166</v>
      </c>
      <c r="H9">
        <v>120</v>
      </c>
      <c r="I9" s="5">
        <f>IF(G9="nákup",VLOOKUP(E9,Tabuľka6[#All],13,FALSE),IF(G9="predaj",VLOOKUP(E9,Tabuľka6[#All],12,FALSE),"zadany neplatny typ transakie"))</f>
        <v>6.24</v>
      </c>
      <c r="J9">
        <f t="shared" si="0"/>
        <v>748.80000000000007</v>
      </c>
      <c r="K9">
        <f>SUMIF($E$7:E9,E9,$H$7:H9)</f>
        <v>120</v>
      </c>
    </row>
    <row r="10" spans="4:11" x14ac:dyDescent="0.3">
      <c r="D10">
        <v>4</v>
      </c>
      <c r="E10">
        <v>4</v>
      </c>
      <c r="F10" s="4">
        <v>43838</v>
      </c>
      <c r="G10" s="1" t="s">
        <v>166</v>
      </c>
      <c r="H10">
        <v>120</v>
      </c>
      <c r="I10" s="5">
        <f>IF(G10="nákup",VLOOKUP(E10,Tabuľka6[#All],13,FALSE),IF(G10="predaj",VLOOKUP(E10,Tabuľka6[#All],12,FALSE),"zadany neplatny typ transakie"))</f>
        <v>8.36</v>
      </c>
      <c r="J10">
        <f t="shared" si="0"/>
        <v>1003.1999999999999</v>
      </c>
      <c r="K10">
        <f>SUMIF($E$7:E10,E10,$H$7:H10)</f>
        <v>120</v>
      </c>
    </row>
    <row r="11" spans="4:11" x14ac:dyDescent="0.3">
      <c r="D11">
        <v>5</v>
      </c>
      <c r="E11">
        <v>5</v>
      </c>
      <c r="F11" s="4">
        <v>43838</v>
      </c>
      <c r="G11" s="1" t="s">
        <v>166</v>
      </c>
      <c r="H11">
        <v>120</v>
      </c>
      <c r="I11" s="5">
        <f>IF(G11="nákup",VLOOKUP(E11,Tabuľka6[#All],13,FALSE),IF(G11="predaj",VLOOKUP(E11,Tabuľka6[#All],12,FALSE),"zadany neplatny typ transakie"))</f>
        <v>8.2899999999999991</v>
      </c>
      <c r="J11">
        <f t="shared" si="0"/>
        <v>994.8</v>
      </c>
      <c r="K11">
        <f>SUMIF($E$7:E11,E11,$H$7:H11)</f>
        <v>120</v>
      </c>
    </row>
    <row r="12" spans="4:11" x14ac:dyDescent="0.3">
      <c r="D12">
        <v>6</v>
      </c>
      <c r="E12">
        <v>6</v>
      </c>
      <c r="F12" s="4">
        <v>43838</v>
      </c>
      <c r="G12" s="1" t="s">
        <v>166</v>
      </c>
      <c r="H12">
        <v>120</v>
      </c>
      <c r="I12" s="5">
        <f>IF(G12="nákup",VLOOKUP(E12,Tabuľka6[#All],13,FALSE),IF(G12="predaj",VLOOKUP(E12,Tabuľka6[#All],12,FALSE),"zadany neplatny typ transakie"))</f>
        <v>9.35</v>
      </c>
      <c r="J12">
        <f t="shared" si="0"/>
        <v>1122</v>
      </c>
      <c r="K12">
        <f>SUMIF($E$7:E12,E12,$H$7:H12)</f>
        <v>120</v>
      </c>
    </row>
    <row r="13" spans="4:11" x14ac:dyDescent="0.3">
      <c r="D13">
        <v>7</v>
      </c>
      <c r="E13">
        <v>7</v>
      </c>
      <c r="F13" s="4">
        <v>43838</v>
      </c>
      <c r="G13" s="1" t="s">
        <v>166</v>
      </c>
      <c r="H13">
        <v>120</v>
      </c>
      <c r="I13" s="5">
        <f>IF(G13="nákup",VLOOKUP(E13,Tabuľka6[#All],13,FALSE),IF(G13="predaj",VLOOKUP(E13,Tabuľka6[#All],12,FALSE),"zadany neplatny typ transakie"))</f>
        <v>8.56</v>
      </c>
      <c r="J13">
        <f t="shared" si="0"/>
        <v>1027.2</v>
      </c>
      <c r="K13">
        <f>SUMIF($E$7:E13,E13,$H$7:H13)</f>
        <v>120</v>
      </c>
    </row>
    <row r="14" spans="4:11" x14ac:dyDescent="0.3">
      <c r="D14">
        <v>8</v>
      </c>
      <c r="E14">
        <v>8</v>
      </c>
      <c r="F14" s="4">
        <v>43838</v>
      </c>
      <c r="G14" s="1" t="s">
        <v>166</v>
      </c>
      <c r="H14">
        <v>120</v>
      </c>
      <c r="I14" s="5">
        <f>IF(G14="nákup",VLOOKUP(E14,Tabuľka6[#All],13,FALSE),IF(G14="predaj",VLOOKUP(E14,Tabuľka6[#All],12,FALSE),"zadany neplatny typ transakie"))</f>
        <v>10.99</v>
      </c>
      <c r="J14">
        <f t="shared" si="0"/>
        <v>1318.8</v>
      </c>
      <c r="K14">
        <f>SUMIF($E$7:E14,E14,$H$7:H14)</f>
        <v>120</v>
      </c>
    </row>
    <row r="15" spans="4:11" x14ac:dyDescent="0.3">
      <c r="D15">
        <v>9</v>
      </c>
      <c r="E15">
        <v>9</v>
      </c>
      <c r="F15" s="4">
        <v>43838</v>
      </c>
      <c r="G15" s="1" t="s">
        <v>166</v>
      </c>
      <c r="H15">
        <v>120</v>
      </c>
      <c r="I15" s="5">
        <f>IF(G15="nákup",VLOOKUP(E15,Tabuľka6[#All],13,FALSE),IF(G15="predaj",VLOOKUP(E15,Tabuľka6[#All],12,FALSE),"zadany neplatny typ transakie"))</f>
        <v>25.99</v>
      </c>
      <c r="J15">
        <f t="shared" si="0"/>
        <v>3118.7999999999997</v>
      </c>
      <c r="K15">
        <f>SUMIF($E$7:E15,E15,$H$7:H15)</f>
        <v>120</v>
      </c>
    </row>
    <row r="16" spans="4:11" x14ac:dyDescent="0.3">
      <c r="D16">
        <v>10</v>
      </c>
      <c r="E16">
        <v>10</v>
      </c>
      <c r="F16" s="4">
        <v>43838</v>
      </c>
      <c r="G16" s="1" t="s">
        <v>166</v>
      </c>
      <c r="H16">
        <v>120</v>
      </c>
      <c r="I16" s="5">
        <f>IF(G16="nákup",VLOOKUP(E16,Tabuľka6[#All],13,FALSE),IF(G16="predaj",VLOOKUP(E16,Tabuľka6[#All],12,FALSE),"zadany neplatny typ transakie"))</f>
        <v>11.89</v>
      </c>
      <c r="J16">
        <f t="shared" si="0"/>
        <v>1426.8000000000002</v>
      </c>
      <c r="K16">
        <f>SUMIF($E$7:E16,E16,$H$7:H16)</f>
        <v>120</v>
      </c>
    </row>
    <row r="17" spans="4:11" x14ac:dyDescent="0.3">
      <c r="D17">
        <v>11</v>
      </c>
      <c r="E17">
        <v>11</v>
      </c>
      <c r="F17" s="4">
        <v>43838</v>
      </c>
      <c r="G17" s="1" t="s">
        <v>166</v>
      </c>
      <c r="H17">
        <v>120</v>
      </c>
      <c r="I17" s="5">
        <f>IF(G17="nákup",VLOOKUP(E17,Tabuľka6[#All],13,FALSE),IF(G17="predaj",VLOOKUP(E17,Tabuľka6[#All],12,FALSE),"zadany neplatny typ transakie"))</f>
        <v>3.26</v>
      </c>
      <c r="J17">
        <f t="shared" si="0"/>
        <v>391.2</v>
      </c>
      <c r="K17">
        <f>SUMIF($E$7:E17,E17,$H$7:H17)</f>
        <v>120</v>
      </c>
    </row>
    <row r="18" spans="4:11" x14ac:dyDescent="0.3">
      <c r="D18">
        <v>12</v>
      </c>
      <c r="E18">
        <v>12</v>
      </c>
      <c r="F18" s="4">
        <v>43838</v>
      </c>
      <c r="G18" s="1" t="s">
        <v>166</v>
      </c>
      <c r="H18">
        <v>120</v>
      </c>
      <c r="I18" s="5">
        <f>IF(G18="nákup",VLOOKUP(E18,Tabuľka6[#All],13,FALSE),IF(G18="predaj",VLOOKUP(E18,Tabuľka6[#All],12,FALSE),"zadany neplatny typ transakie"))</f>
        <v>7.69</v>
      </c>
      <c r="J18">
        <f t="shared" si="0"/>
        <v>922.80000000000007</v>
      </c>
      <c r="K18">
        <f>SUMIF($E$7:E18,E18,$H$7:H18)</f>
        <v>120</v>
      </c>
    </row>
    <row r="19" spans="4:11" x14ac:dyDescent="0.3">
      <c r="D19">
        <v>13</v>
      </c>
      <c r="E19">
        <v>13</v>
      </c>
      <c r="F19" s="4">
        <v>43838</v>
      </c>
      <c r="G19" s="1" t="s">
        <v>166</v>
      </c>
      <c r="H19">
        <v>120</v>
      </c>
      <c r="I19" s="5">
        <f>IF(G19="nákup",VLOOKUP(E19,Tabuľka6[#All],13,FALSE),IF(G19="predaj",VLOOKUP(E19,Tabuľka6[#All],12,FALSE),"zadany neplatny typ transakie"))</f>
        <v>8.89</v>
      </c>
      <c r="J19">
        <f t="shared" si="0"/>
        <v>1066.8000000000002</v>
      </c>
      <c r="K19">
        <f>SUMIF($E$7:E19,E19,$H$7:H19)</f>
        <v>120</v>
      </c>
    </row>
    <row r="20" spans="4:11" x14ac:dyDescent="0.3">
      <c r="D20">
        <v>14</v>
      </c>
      <c r="E20">
        <v>14</v>
      </c>
      <c r="F20" s="4">
        <v>43838</v>
      </c>
      <c r="G20" s="1" t="s">
        <v>166</v>
      </c>
      <c r="H20">
        <v>120</v>
      </c>
      <c r="I20" s="5">
        <f>IF(G20="nákup",VLOOKUP(E20,Tabuľka6[#All],13,FALSE),IF(G20="predaj",VLOOKUP(E20,Tabuľka6[#All],12,FALSE),"zadany neplatny typ transakie"))</f>
        <v>5.68</v>
      </c>
      <c r="J20">
        <f t="shared" si="0"/>
        <v>681.59999999999991</v>
      </c>
      <c r="K20">
        <f>SUMIF($E$7:E20,E20,$H$7:H20)</f>
        <v>120</v>
      </c>
    </row>
    <row r="21" spans="4:11" x14ac:dyDescent="0.3">
      <c r="D21">
        <v>15</v>
      </c>
      <c r="E21">
        <v>15</v>
      </c>
      <c r="F21" s="4">
        <v>43838</v>
      </c>
      <c r="G21" s="1" t="s">
        <v>166</v>
      </c>
      <c r="H21">
        <v>120</v>
      </c>
      <c r="I21" s="5">
        <f>IF(G21="nákup",VLOOKUP(E21,Tabuľka6[#All],13,FALSE),IF(G21="predaj",VLOOKUP(E21,Tabuľka6[#All],12,FALSE),"zadany neplatny typ transakie"))</f>
        <v>4.5</v>
      </c>
      <c r="J21">
        <f t="shared" si="0"/>
        <v>540</v>
      </c>
      <c r="K21">
        <f>SUMIF($E$7:E21,E21,$H$7:H21)</f>
        <v>120</v>
      </c>
    </row>
    <row r="22" spans="4:11" x14ac:dyDescent="0.3">
      <c r="D22">
        <v>16</v>
      </c>
      <c r="E22">
        <v>16</v>
      </c>
      <c r="F22" s="4">
        <v>43838</v>
      </c>
      <c r="G22" s="1" t="s">
        <v>166</v>
      </c>
      <c r="H22">
        <v>120</v>
      </c>
      <c r="I22" s="5">
        <f>IF(G22="nákup",VLOOKUP(E22,Tabuľka6[#All],13,FALSE),IF(G22="predaj",VLOOKUP(E22,Tabuľka6[#All],12,FALSE),"zadany neplatny typ transakie"))</f>
        <v>7.68</v>
      </c>
      <c r="J22">
        <f t="shared" si="0"/>
        <v>921.59999999999991</v>
      </c>
      <c r="K22">
        <f>SUMIF($E$7:E22,E22,$H$7:H22)</f>
        <v>120</v>
      </c>
    </row>
    <row r="23" spans="4:11" x14ac:dyDescent="0.3">
      <c r="D23">
        <v>17</v>
      </c>
      <c r="E23">
        <v>17</v>
      </c>
      <c r="F23" s="4">
        <v>43838</v>
      </c>
      <c r="G23" s="1" t="s">
        <v>166</v>
      </c>
      <c r="H23">
        <v>120</v>
      </c>
      <c r="I23" s="5">
        <f>IF(G23="nákup",VLOOKUP(E23,Tabuľka6[#All],13,FALSE),IF(G23="predaj",VLOOKUP(E23,Tabuľka6[#All],12,FALSE),"zadany neplatny typ transakie"))</f>
        <v>7.58</v>
      </c>
      <c r="J23">
        <f t="shared" si="0"/>
        <v>909.6</v>
      </c>
      <c r="K23">
        <f>SUMIF($E$7:E23,E23,$H$7:H23)</f>
        <v>120</v>
      </c>
    </row>
    <row r="24" spans="4:11" x14ac:dyDescent="0.3">
      <c r="D24">
        <v>18</v>
      </c>
      <c r="E24">
        <v>18</v>
      </c>
      <c r="F24" s="4">
        <v>43838</v>
      </c>
      <c r="G24" s="1" t="s">
        <v>166</v>
      </c>
      <c r="H24">
        <v>120</v>
      </c>
      <c r="I24" s="5">
        <f>IF(G24="nákup",VLOOKUP(E24,Tabuľka6[#All],13,FALSE),IF(G24="predaj",VLOOKUP(E24,Tabuľka6[#All],12,FALSE),"zadany neplatny typ transakie"))</f>
        <v>6.89</v>
      </c>
      <c r="J24">
        <f t="shared" si="0"/>
        <v>826.8</v>
      </c>
      <c r="K24">
        <f>SUMIF($E$7:E24,E24,$H$7:H24)</f>
        <v>120</v>
      </c>
    </row>
    <row r="25" spans="4:11" x14ac:dyDescent="0.3">
      <c r="D25">
        <v>19</v>
      </c>
      <c r="E25">
        <v>19</v>
      </c>
      <c r="F25" s="4">
        <v>43838</v>
      </c>
      <c r="G25" s="1" t="s">
        <v>166</v>
      </c>
      <c r="H25">
        <v>120</v>
      </c>
      <c r="I25" s="5">
        <f>IF(G25="nákup",VLOOKUP(E25,Tabuľka6[#All],13,FALSE),IF(G25="predaj",VLOOKUP(E25,Tabuľka6[#All],12,FALSE),"zadany neplatny typ transakie"))</f>
        <v>9.16</v>
      </c>
      <c r="J25">
        <f t="shared" si="0"/>
        <v>1099.2</v>
      </c>
      <c r="K25">
        <f>SUMIF($E$7:E25,E25,$H$7:H25)</f>
        <v>120</v>
      </c>
    </row>
    <row r="26" spans="4:11" x14ac:dyDescent="0.3">
      <c r="D26">
        <v>20</v>
      </c>
      <c r="E26">
        <v>20</v>
      </c>
      <c r="F26" s="4">
        <v>43838</v>
      </c>
      <c r="G26" s="1" t="s">
        <v>166</v>
      </c>
      <c r="H26">
        <v>120</v>
      </c>
      <c r="I26" s="5">
        <f>IF(G26="nákup",VLOOKUP(E26,Tabuľka6[#All],13,FALSE),IF(G26="predaj",VLOOKUP(E26,Tabuľka6[#All],12,FALSE),"zadany neplatny typ transakie"))</f>
        <v>6.29</v>
      </c>
      <c r="J26">
        <f t="shared" si="0"/>
        <v>754.8</v>
      </c>
      <c r="K26">
        <f>SUMIF($E$7:E26,E26,$H$7:H26)</f>
        <v>120</v>
      </c>
    </row>
    <row r="27" spans="4:11" x14ac:dyDescent="0.3">
      <c r="D27">
        <v>21</v>
      </c>
      <c r="E27">
        <v>21</v>
      </c>
      <c r="F27" s="4">
        <v>43838</v>
      </c>
      <c r="G27" s="1" t="s">
        <v>166</v>
      </c>
      <c r="H27">
        <v>120</v>
      </c>
      <c r="I27" s="5">
        <f>IF(G27="nákup",VLOOKUP(E27,Tabuľka6[#All],13,FALSE),IF(G27="predaj",VLOOKUP(E27,Tabuľka6[#All],12,FALSE),"zadany neplatny typ transakie"))</f>
        <v>14.17</v>
      </c>
      <c r="J27">
        <f t="shared" si="0"/>
        <v>1700.4</v>
      </c>
      <c r="K27">
        <f>SUMIF($E$7:E27,E27,$H$7:H27)</f>
        <v>120</v>
      </c>
    </row>
    <row r="28" spans="4:11" x14ac:dyDescent="0.3">
      <c r="D28">
        <v>22</v>
      </c>
      <c r="E28">
        <v>22</v>
      </c>
      <c r="F28" s="4">
        <v>43838</v>
      </c>
      <c r="G28" s="1" t="s">
        <v>166</v>
      </c>
      <c r="H28">
        <v>120</v>
      </c>
      <c r="I28" s="5">
        <f>IF(G28="nákup",VLOOKUP(E28,Tabuľka6[#All],13,FALSE),IF(G28="predaj",VLOOKUP(E28,Tabuľka6[#All],12,FALSE),"zadany neplatny typ transakie"))</f>
        <v>12.56</v>
      </c>
      <c r="J28">
        <f t="shared" si="0"/>
        <v>1507.2</v>
      </c>
      <c r="K28">
        <f>SUMIF($E$7:E28,E28,$H$7:H28)</f>
        <v>120</v>
      </c>
    </row>
    <row r="29" spans="4:11" x14ac:dyDescent="0.3">
      <c r="D29">
        <v>23</v>
      </c>
      <c r="E29">
        <v>23</v>
      </c>
      <c r="F29" s="4">
        <v>43838</v>
      </c>
      <c r="G29" s="1" t="s">
        <v>166</v>
      </c>
      <c r="H29">
        <v>120</v>
      </c>
      <c r="I29" s="5">
        <f>IF(G29="nákup",VLOOKUP(E29,Tabuľka6[#All],13,FALSE),IF(G29="predaj",VLOOKUP(E29,Tabuľka6[#All],12,FALSE),"zadany neplatny typ transakie"))</f>
        <v>9.65</v>
      </c>
      <c r="J29">
        <f t="shared" si="0"/>
        <v>1158</v>
      </c>
      <c r="K29">
        <f>SUMIF($E$7:E29,E29,$H$7:H29)</f>
        <v>120</v>
      </c>
    </row>
    <row r="30" spans="4:11" x14ac:dyDescent="0.3">
      <c r="D30">
        <v>24</v>
      </c>
      <c r="E30">
        <v>24</v>
      </c>
      <c r="F30" s="4">
        <v>43838</v>
      </c>
      <c r="G30" s="1" t="s">
        <v>166</v>
      </c>
      <c r="H30">
        <v>120</v>
      </c>
      <c r="I30" s="5" t="str">
        <f>IF(G30="nákup",VLOOKUP(E30,Tabuľka6[#All],13,FALSE),IF(G30="predaj",VLOOKUP(E30,Tabuľka6[#All],12,FALSE),"zadany neplatny typ transakie"))</f>
        <v>8,78</v>
      </c>
      <c r="J30">
        <f t="shared" si="0"/>
        <v>1053.5999999999999</v>
      </c>
      <c r="K30">
        <f>SUMIF($E$7:E30,E30,$H$7:H30)</f>
        <v>120</v>
      </c>
    </row>
    <row r="31" spans="4:11" x14ac:dyDescent="0.3">
      <c r="D31">
        <v>25</v>
      </c>
      <c r="E31">
        <v>25</v>
      </c>
      <c r="F31" s="4">
        <v>43838</v>
      </c>
      <c r="G31" s="1" t="s">
        <v>166</v>
      </c>
      <c r="H31">
        <v>120</v>
      </c>
      <c r="I31" s="5" t="str">
        <f>IF(G31="nákup",VLOOKUP(E31,Tabuľka6[#All],13,FALSE),IF(G31="predaj",VLOOKUP(E31,Tabuľka6[#All],12,FALSE),"zadany neplatny typ transakie"))</f>
        <v>6,65</v>
      </c>
      <c r="J31">
        <f t="shared" si="0"/>
        <v>798</v>
      </c>
      <c r="K31">
        <f>SUMIF($E$7:E31,E31,$H$7:H31)</f>
        <v>120</v>
      </c>
    </row>
    <row r="32" spans="4:11" x14ac:dyDescent="0.3">
      <c r="D32">
        <v>26</v>
      </c>
      <c r="E32">
        <v>26</v>
      </c>
      <c r="F32" s="4">
        <v>43838</v>
      </c>
      <c r="G32" s="1" t="s">
        <v>166</v>
      </c>
      <c r="H32">
        <v>120</v>
      </c>
      <c r="I32" s="5">
        <f>IF(G32="nákup",VLOOKUP(E32,Tabuľka6[#All],13,FALSE),IF(G32="predaj",VLOOKUP(E32,Tabuľka6[#All],12,FALSE),"zadany neplatny typ transakie"))</f>
        <v>8.89</v>
      </c>
      <c r="J32">
        <f t="shared" si="0"/>
        <v>1066.8000000000002</v>
      </c>
      <c r="K32">
        <f>SUMIF($E$7:E32,E32,$H$7:H32)</f>
        <v>120</v>
      </c>
    </row>
    <row r="33" spans="4:11" x14ac:dyDescent="0.3">
      <c r="D33">
        <v>27</v>
      </c>
      <c r="E33">
        <v>27</v>
      </c>
      <c r="F33" s="4">
        <v>43838</v>
      </c>
      <c r="G33" s="1" t="s">
        <v>166</v>
      </c>
      <c r="H33">
        <v>120</v>
      </c>
      <c r="I33" s="5">
        <f>IF(G33="nákup",VLOOKUP(E33,Tabuľka6[#All],13,FALSE),IF(G33="predaj",VLOOKUP(E33,Tabuľka6[#All],12,FALSE),"zadany neplatny typ transakie"))</f>
        <v>8.89</v>
      </c>
      <c r="J33">
        <f t="shared" si="0"/>
        <v>1066.8000000000002</v>
      </c>
      <c r="K33">
        <f>SUMIF($E$7:E33,E33,$H$7:H33)</f>
        <v>120</v>
      </c>
    </row>
    <row r="34" spans="4:11" x14ac:dyDescent="0.3">
      <c r="D34">
        <v>28</v>
      </c>
      <c r="E34">
        <v>28</v>
      </c>
      <c r="F34" s="4">
        <v>43838</v>
      </c>
      <c r="G34" s="1" t="s">
        <v>166</v>
      </c>
      <c r="H34">
        <v>120</v>
      </c>
      <c r="I34" s="5">
        <f>IF(G34="nákup",VLOOKUP(E34,Tabuľka6[#All],13,FALSE),IF(G34="predaj",VLOOKUP(E34,Tabuľka6[#All],12,FALSE),"zadany neplatny typ transakie"))</f>
        <v>6.9</v>
      </c>
      <c r="J34">
        <f t="shared" si="0"/>
        <v>828</v>
      </c>
      <c r="K34">
        <f>SUMIF($E$7:E34,E34,$H$7:H34)</f>
        <v>120</v>
      </c>
    </row>
    <row r="35" spans="4:11" x14ac:dyDescent="0.3">
      <c r="D35">
        <v>29</v>
      </c>
      <c r="E35">
        <v>29</v>
      </c>
      <c r="F35" s="4">
        <v>43838</v>
      </c>
      <c r="G35" s="1" t="s">
        <v>166</v>
      </c>
      <c r="H35">
        <v>120</v>
      </c>
      <c r="I35" s="5" t="str">
        <f>IF(G35="nákup",VLOOKUP(E35,Tabuľka6[#All],13,FALSE),IF(G35="predaj",VLOOKUP(E35,Tabuľka6[#All],12,FALSE),"zadany neplatny typ transakie"))</f>
        <v>14,98</v>
      </c>
      <c r="J35">
        <f t="shared" si="0"/>
        <v>1797.6000000000001</v>
      </c>
      <c r="K35">
        <f>SUMIF($E$7:E35,E35,$H$7:H35)</f>
        <v>120</v>
      </c>
    </row>
    <row r="36" spans="4:11" x14ac:dyDescent="0.3">
      <c r="D36">
        <v>30</v>
      </c>
      <c r="E36">
        <v>30</v>
      </c>
      <c r="F36" s="4">
        <v>43838</v>
      </c>
      <c r="G36" s="1" t="s">
        <v>166</v>
      </c>
      <c r="H36">
        <v>120</v>
      </c>
      <c r="I36" s="5" t="str">
        <f>IF(G36="nákup",VLOOKUP(E36,Tabuľka6[#All],13,FALSE),IF(G36="predaj",VLOOKUP(E36,Tabuľka6[#All],12,FALSE),"zadany neplatny typ transakie"))</f>
        <v>4,36</v>
      </c>
      <c r="J36">
        <f t="shared" si="0"/>
        <v>523.20000000000005</v>
      </c>
      <c r="K36">
        <f>SUMIF($E$7:E36,E36,$H$7:H36)</f>
        <v>120</v>
      </c>
    </row>
    <row r="37" spans="4:11" x14ac:dyDescent="0.3">
      <c r="D37">
        <v>31</v>
      </c>
      <c r="E37">
        <v>1</v>
      </c>
      <c r="F37" s="4">
        <v>43839</v>
      </c>
      <c r="G37" s="1" t="s">
        <v>167</v>
      </c>
      <c r="H37">
        <v>-10</v>
      </c>
      <c r="I37" s="5">
        <f>IF(G37="nákup",VLOOKUP(E37,Tabuľka6[#All],13,FALSE),IF(G37="predaj",VLOOKUP(E37,Tabuľka6[#All],12,FALSE),"zadany neplatny typ transakie"))</f>
        <v>11.9</v>
      </c>
      <c r="J37">
        <f t="shared" si="0"/>
        <v>119</v>
      </c>
      <c r="K37">
        <f>SUMIF($E$7:E37,E37,$H$7:H37)</f>
        <v>110</v>
      </c>
    </row>
    <row r="38" spans="4:11" x14ac:dyDescent="0.3">
      <c r="D38">
        <v>32</v>
      </c>
      <c r="E38">
        <v>1</v>
      </c>
      <c r="F38" s="4">
        <v>43839</v>
      </c>
      <c r="G38" s="1" t="s">
        <v>167</v>
      </c>
      <c r="H38">
        <v>-6</v>
      </c>
      <c r="I38" s="5">
        <f>IF(G38="nákup",VLOOKUP(E38,Tabuľka6[#All],13,FALSE),IF(G38="predaj",VLOOKUP(E38,Tabuľka6[#All],12,FALSE),"zadany neplatny typ transakie"))</f>
        <v>11.9</v>
      </c>
      <c r="J38">
        <f t="shared" si="0"/>
        <v>71.400000000000006</v>
      </c>
      <c r="K38">
        <f>SUMIF($E$7:E38,E38,$H$7:H38)</f>
        <v>104</v>
      </c>
    </row>
    <row r="39" spans="4:11" x14ac:dyDescent="0.3">
      <c r="D39">
        <v>33</v>
      </c>
      <c r="E39">
        <v>29</v>
      </c>
      <c r="F39" s="4">
        <v>43839</v>
      </c>
      <c r="G39" s="1" t="s">
        <v>167</v>
      </c>
      <c r="H39">
        <v>-4</v>
      </c>
      <c r="I39" s="5">
        <f>IF(G39="nákup",VLOOKUP(E39,Tabuľka6[#All],13,FALSE),IF(G39="predaj",VLOOKUP(E39,Tabuľka6[#All],12,FALSE),"zadany neplatny typ transakie"))</f>
        <v>24.99</v>
      </c>
      <c r="J39">
        <f t="shared" si="0"/>
        <v>99.96</v>
      </c>
      <c r="K39">
        <f>SUMIF($E$7:E39,E39,$H$7:H39)</f>
        <v>116</v>
      </c>
    </row>
    <row r="40" spans="4:11" x14ac:dyDescent="0.3">
      <c r="D40">
        <v>34</v>
      </c>
      <c r="E40">
        <v>15</v>
      </c>
      <c r="F40" s="4">
        <v>43839</v>
      </c>
      <c r="G40" s="1" t="s">
        <v>167</v>
      </c>
      <c r="H40">
        <v>-20</v>
      </c>
      <c r="I40" s="5">
        <f>IF(G40="nákup",VLOOKUP(E40,Tabuľka6[#All],13,FALSE),IF(G40="predaj",VLOOKUP(E40,Tabuľka6[#All],12,FALSE),"zadany neplatny typ transakie"))</f>
        <v>9.65</v>
      </c>
      <c r="J40">
        <f t="shared" si="0"/>
        <v>193</v>
      </c>
      <c r="K40">
        <f>SUMIF($E$7:E40,E40,$H$7:H40)</f>
        <v>100</v>
      </c>
    </row>
    <row r="41" spans="4:11" x14ac:dyDescent="0.3">
      <c r="D41">
        <v>35</v>
      </c>
      <c r="E41">
        <v>19</v>
      </c>
      <c r="F41" s="4">
        <v>43839</v>
      </c>
      <c r="G41" s="1" t="s">
        <v>167</v>
      </c>
      <c r="H41">
        <v>-8</v>
      </c>
      <c r="I41" s="5">
        <f>IF(G41="nákup",VLOOKUP(E41,Tabuľka6[#All],13,FALSE),IF(G41="predaj",VLOOKUP(E41,Tabuľka6[#All],12,FALSE),"zadany neplatny typ transakie"))</f>
        <v>14.17</v>
      </c>
      <c r="J41">
        <f t="shared" si="0"/>
        <v>113.36</v>
      </c>
      <c r="K41">
        <f>SUMIF($E$7:E41,E41,$H$7:H41)</f>
        <v>112</v>
      </c>
    </row>
    <row r="42" spans="4:11" x14ac:dyDescent="0.3">
      <c r="D42">
        <v>36</v>
      </c>
      <c r="E42">
        <v>3</v>
      </c>
      <c r="F42" s="4">
        <v>43839</v>
      </c>
      <c r="G42" s="1" t="s">
        <v>167</v>
      </c>
      <c r="H42">
        <v>-1</v>
      </c>
      <c r="I42" s="5">
        <f>IF(G42="nákup",VLOOKUP(E42,Tabuľka6[#All],13,FALSE),IF(G42="predaj",VLOOKUP(E42,Tabuľka6[#All],12,FALSE),"zadany neplatny typ transakie"))</f>
        <v>9.64</v>
      </c>
      <c r="J42">
        <f t="shared" si="0"/>
        <v>9.64</v>
      </c>
      <c r="K42">
        <f>SUMIF($E$7:E42,E42,$H$7:H42)</f>
        <v>119</v>
      </c>
    </row>
    <row r="43" spans="4:11" x14ac:dyDescent="0.3">
      <c r="D43">
        <v>37</v>
      </c>
      <c r="E43">
        <v>9</v>
      </c>
      <c r="F43" s="4">
        <v>43839</v>
      </c>
      <c r="G43" s="1" t="s">
        <v>167</v>
      </c>
      <c r="H43">
        <v>-7</v>
      </c>
      <c r="I43" s="5">
        <f>IF(G43="nákup",VLOOKUP(E43,Tabuľka6[#All],13,FALSE),IF(G43="predaj",VLOOKUP(E43,Tabuľka6[#All],12,FALSE),"zadany neplatny typ transakie"))</f>
        <v>41</v>
      </c>
      <c r="J43">
        <f t="shared" si="0"/>
        <v>287</v>
      </c>
      <c r="K43">
        <f>SUMIF($E$7:E43,E43,$H$7:H43)</f>
        <v>113</v>
      </c>
    </row>
    <row r="44" spans="4:11" x14ac:dyDescent="0.3">
      <c r="D44">
        <v>38</v>
      </c>
      <c r="E44">
        <v>27</v>
      </c>
      <c r="F44" s="4">
        <v>43839</v>
      </c>
      <c r="G44" s="1" t="s">
        <v>167</v>
      </c>
      <c r="H44">
        <v>-3</v>
      </c>
      <c r="I44" s="5">
        <f>IF(G44="nákup",VLOOKUP(E44,Tabuľka6[#All],13,FALSE),IF(G44="predaj",VLOOKUP(E44,Tabuľka6[#All],12,FALSE),"zadany neplatny typ transakie"))</f>
        <v>16.36</v>
      </c>
      <c r="J44">
        <f t="shared" si="0"/>
        <v>49.08</v>
      </c>
      <c r="K44">
        <f>SUMIF($E$7:E44,E44,$H$7:H44)</f>
        <v>117</v>
      </c>
    </row>
    <row r="45" spans="4:11" x14ac:dyDescent="0.3">
      <c r="D45">
        <v>39</v>
      </c>
      <c r="E45">
        <v>9</v>
      </c>
      <c r="F45" s="4">
        <v>43839</v>
      </c>
      <c r="G45" s="1" t="s">
        <v>167</v>
      </c>
      <c r="H45">
        <v>-10</v>
      </c>
      <c r="I45" s="5">
        <f>IF(G45="nákup",VLOOKUP(E45,Tabuľka6[#All],13,FALSE),IF(G45="predaj",VLOOKUP(E45,Tabuľka6[#All],12,FALSE),"zadany neplatny typ transakie"))</f>
        <v>41</v>
      </c>
      <c r="J45">
        <f t="shared" si="0"/>
        <v>410</v>
      </c>
      <c r="K45">
        <f>SUMIF($E$7:E45,E45,$H$7:H45)</f>
        <v>103</v>
      </c>
    </row>
    <row r="46" spans="4:11" x14ac:dyDescent="0.3">
      <c r="D46">
        <v>40</v>
      </c>
      <c r="E46">
        <v>11</v>
      </c>
      <c r="F46" s="4">
        <v>43840</v>
      </c>
      <c r="G46" s="1" t="s">
        <v>167</v>
      </c>
      <c r="H46">
        <v>-8</v>
      </c>
      <c r="I46" s="5">
        <f>IF(G46="nákup",VLOOKUP(E46,Tabuľka6[#All],13,FALSE),IF(G46="predaj",VLOOKUP(E46,Tabuľka6[#All],12,FALSE),"zadany neplatny typ transakie"))</f>
        <v>5</v>
      </c>
      <c r="J46">
        <f t="shared" si="0"/>
        <v>40</v>
      </c>
      <c r="K46">
        <f>SUMIF($E$7:E46,E46,$H$7:H46)</f>
        <v>112</v>
      </c>
    </row>
    <row r="47" spans="4:11" x14ac:dyDescent="0.3">
      <c r="D47">
        <v>41</v>
      </c>
      <c r="E47">
        <v>12</v>
      </c>
      <c r="F47" s="4">
        <v>43840</v>
      </c>
      <c r="G47" s="1" t="s">
        <v>167</v>
      </c>
      <c r="H47">
        <v>-15</v>
      </c>
      <c r="I47" s="5">
        <f>IF(G47="nákup",VLOOKUP(E47,Tabuľka6[#All],13,FALSE),IF(G47="predaj",VLOOKUP(E47,Tabuľka6[#All],12,FALSE),"zadany neplatny typ transakie"))</f>
        <v>13.25</v>
      </c>
      <c r="J47">
        <f t="shared" si="0"/>
        <v>198.75</v>
      </c>
      <c r="K47">
        <f>SUMIF($E$7:E47,E47,$H$7:H47)</f>
        <v>105</v>
      </c>
    </row>
    <row r="48" spans="4:11" x14ac:dyDescent="0.3">
      <c r="D48">
        <v>42</v>
      </c>
      <c r="E48">
        <v>25</v>
      </c>
      <c r="F48" s="4">
        <v>43840</v>
      </c>
      <c r="G48" s="1" t="s">
        <v>167</v>
      </c>
      <c r="H48">
        <v>-7</v>
      </c>
      <c r="I48" s="5">
        <f>IF(G48="nákup",VLOOKUP(E48,Tabuľka6[#All],13,FALSE),IF(G48="predaj",VLOOKUP(E48,Tabuľka6[#All],12,FALSE),"zadany neplatny typ transakie"))</f>
        <v>14.95</v>
      </c>
      <c r="J48">
        <f t="shared" si="0"/>
        <v>104.64999999999999</v>
      </c>
      <c r="K48">
        <f>SUMIF($E$7:E48,E48,$H$7:H48)</f>
        <v>113</v>
      </c>
    </row>
    <row r="49" spans="4:11" x14ac:dyDescent="0.3">
      <c r="D49">
        <v>43</v>
      </c>
      <c r="E49">
        <v>27</v>
      </c>
      <c r="F49" s="4">
        <v>43840</v>
      </c>
      <c r="G49" s="1" t="s">
        <v>167</v>
      </c>
      <c r="H49">
        <v>-4</v>
      </c>
      <c r="I49" s="5">
        <f>IF(G49="nákup",VLOOKUP(E49,Tabuľka6[#All],13,FALSE),IF(G49="predaj",VLOOKUP(E49,Tabuľka6[#All],12,FALSE),"zadany neplatny typ transakie"))</f>
        <v>16.36</v>
      </c>
      <c r="J49">
        <f t="shared" si="0"/>
        <v>65.44</v>
      </c>
      <c r="K49">
        <f>SUMIF($E$7:E49,E49,$H$7:H49)</f>
        <v>113</v>
      </c>
    </row>
    <row r="50" spans="4:11" x14ac:dyDescent="0.3">
      <c r="D50">
        <v>44</v>
      </c>
      <c r="E50">
        <v>23</v>
      </c>
      <c r="F50" s="4">
        <v>43840</v>
      </c>
      <c r="G50" s="1" t="s">
        <v>167</v>
      </c>
      <c r="H50">
        <v>-5</v>
      </c>
      <c r="I50" s="5">
        <f>IF(G50="nákup",VLOOKUP(E50,Tabuľka6[#All],13,FALSE),IF(G50="predaj",VLOOKUP(E50,Tabuľka6[#All],12,FALSE),"zadany neplatny typ transakie"))</f>
        <v>22.55</v>
      </c>
      <c r="J50">
        <f t="shared" si="0"/>
        <v>112.75</v>
      </c>
      <c r="K50">
        <f>SUMIF($E$7:E50,E50,$H$7:H50)</f>
        <v>115</v>
      </c>
    </row>
    <row r="51" spans="4:11" x14ac:dyDescent="0.3">
      <c r="D51">
        <v>45</v>
      </c>
      <c r="E51">
        <v>5</v>
      </c>
      <c r="F51" s="4">
        <v>43840</v>
      </c>
      <c r="G51" s="1" t="s">
        <v>167</v>
      </c>
      <c r="H51">
        <v>-20</v>
      </c>
      <c r="I51" s="5">
        <f>IF(G51="nákup",VLOOKUP(E51,Tabuľka6[#All],13,FALSE),IF(G51="predaj",VLOOKUP(E51,Tabuľka6[#All],12,FALSE),"zadany neplatny typ transakie"))</f>
        <v>15.56</v>
      </c>
      <c r="J51">
        <f t="shared" si="0"/>
        <v>311.2</v>
      </c>
      <c r="K51">
        <f>SUMIF($E$7:E51,E51,$H$7:H51)</f>
        <v>100</v>
      </c>
    </row>
    <row r="52" spans="4:11" x14ac:dyDescent="0.3">
      <c r="D52">
        <v>46</v>
      </c>
      <c r="E52">
        <v>18</v>
      </c>
      <c r="F52" s="4">
        <v>43840</v>
      </c>
      <c r="G52" s="1" t="s">
        <v>167</v>
      </c>
      <c r="H52">
        <v>-1</v>
      </c>
      <c r="I52" s="5">
        <f>IF(G52="nákup",VLOOKUP(E52,Tabuľka6[#All],13,FALSE),IF(G52="predaj",VLOOKUP(E52,Tabuľka6[#All],12,FALSE),"zadany neplatny typ transakie"))</f>
        <v>13.99</v>
      </c>
      <c r="J52">
        <f t="shared" si="0"/>
        <v>13.99</v>
      </c>
      <c r="K52">
        <f>SUMIF($E$7:E52,E52,$H$7:H52)</f>
        <v>119</v>
      </c>
    </row>
    <row r="53" spans="4:11" x14ac:dyDescent="0.3">
      <c r="D53">
        <v>47</v>
      </c>
      <c r="E53">
        <v>22</v>
      </c>
      <c r="F53" s="4">
        <v>43840</v>
      </c>
      <c r="G53" s="1" t="s">
        <v>167</v>
      </c>
      <c r="H53">
        <v>-9</v>
      </c>
      <c r="I53" s="5">
        <f>IF(G53="nákup",VLOOKUP(E53,Tabuľka6[#All],13,FALSE),IF(G53="predaj",VLOOKUP(E53,Tabuľka6[#All],12,FALSE),"zadany neplatny typ transakie"))</f>
        <v>22.58</v>
      </c>
      <c r="J53">
        <f t="shared" si="0"/>
        <v>203.21999999999997</v>
      </c>
      <c r="K53">
        <f>SUMIF($E$7:E53,E53,$H$7:H53)</f>
        <v>111</v>
      </c>
    </row>
    <row r="54" spans="4:11" x14ac:dyDescent="0.3">
      <c r="D54">
        <v>48</v>
      </c>
      <c r="E54">
        <v>12</v>
      </c>
      <c r="F54" s="4">
        <v>43840</v>
      </c>
      <c r="G54" s="1" t="s">
        <v>167</v>
      </c>
      <c r="H54">
        <v>-14</v>
      </c>
      <c r="I54" s="5">
        <f>IF(G54="nákup",VLOOKUP(E54,Tabuľka6[#All],13,FALSE),IF(G54="predaj",VLOOKUP(E54,Tabuľka6[#All],12,FALSE),"zadany neplatny typ transakie"))</f>
        <v>13.25</v>
      </c>
      <c r="J54">
        <f t="shared" si="0"/>
        <v>185.5</v>
      </c>
      <c r="K54">
        <f>SUMIF($E$7:E54,E54,$H$7:H54)</f>
        <v>91</v>
      </c>
    </row>
    <row r="55" spans="4:11" x14ac:dyDescent="0.3">
      <c r="D55">
        <v>49</v>
      </c>
      <c r="E55">
        <v>12</v>
      </c>
      <c r="F55" s="4">
        <v>43841</v>
      </c>
      <c r="G55" s="1" t="s">
        <v>167</v>
      </c>
      <c r="H55">
        <v>-7</v>
      </c>
      <c r="I55" s="5">
        <f>IF(G55="nákup",VLOOKUP(E55,Tabuľka6[#All],13,FALSE),IF(G55="predaj",VLOOKUP(E55,Tabuľka6[#All],12,FALSE),"zadany neplatny typ transakie"))</f>
        <v>13.25</v>
      </c>
      <c r="J55">
        <f t="shared" si="0"/>
        <v>92.75</v>
      </c>
      <c r="K55">
        <f>SUMIF($E$7:E55,E55,$H$7:H55)</f>
        <v>84</v>
      </c>
    </row>
    <row r="56" spans="4:11" x14ac:dyDescent="0.3">
      <c r="D56">
        <v>50</v>
      </c>
      <c r="E56">
        <v>10</v>
      </c>
      <c r="F56" s="4">
        <v>43841</v>
      </c>
      <c r="G56" s="1" t="s">
        <v>167</v>
      </c>
      <c r="H56">
        <v>-8</v>
      </c>
      <c r="I56" s="5">
        <f>IF(G56="nákup",VLOOKUP(E56,Tabuľka6[#All],13,FALSE),IF(G56="predaj",VLOOKUP(E56,Tabuľka6[#All],12,FALSE),"zadany neplatny typ transakie"))</f>
        <v>18.5</v>
      </c>
      <c r="J56">
        <f t="shared" si="0"/>
        <v>148</v>
      </c>
      <c r="K56">
        <f>SUMIF($E$7:E56,E56,$H$7:H56)</f>
        <v>112</v>
      </c>
    </row>
    <row r="57" spans="4:11" x14ac:dyDescent="0.3">
      <c r="D57">
        <v>51</v>
      </c>
      <c r="E57">
        <v>7</v>
      </c>
      <c r="F57" s="4">
        <v>43841</v>
      </c>
      <c r="G57" s="1" t="s">
        <v>167</v>
      </c>
      <c r="H57">
        <v>-10</v>
      </c>
      <c r="I57" s="5">
        <f>IF(G57="nákup",VLOOKUP(E57,Tabuľka6[#All],13,FALSE),IF(G57="predaj",VLOOKUP(E57,Tabuľka6[#All],12,FALSE),"zadany neplatny typ transakie"))</f>
        <v>14.75</v>
      </c>
      <c r="J57">
        <f t="shared" si="0"/>
        <v>147.5</v>
      </c>
      <c r="K57">
        <f>SUMIF($E$7:E57,E57,$H$7:H57)</f>
        <v>110</v>
      </c>
    </row>
    <row r="58" spans="4:11" x14ac:dyDescent="0.3">
      <c r="D58">
        <v>52</v>
      </c>
      <c r="E58">
        <v>19</v>
      </c>
      <c r="F58" s="4">
        <v>43841</v>
      </c>
      <c r="G58" s="1" t="s">
        <v>167</v>
      </c>
      <c r="H58">
        <v>-10</v>
      </c>
      <c r="I58" s="5">
        <f>IF(G58="nákup",VLOOKUP(E58,Tabuľka6[#All],13,FALSE),IF(G58="predaj",VLOOKUP(E58,Tabuľka6[#All],12,FALSE),"zadany neplatny typ transakie"))</f>
        <v>14.17</v>
      </c>
      <c r="J58">
        <f t="shared" si="0"/>
        <v>141.69999999999999</v>
      </c>
      <c r="K58">
        <f>SUMIF($E$7:E58,E58,$H$7:H58)</f>
        <v>102</v>
      </c>
    </row>
    <row r="59" spans="4:11" x14ac:dyDescent="0.3">
      <c r="D59">
        <v>53</v>
      </c>
      <c r="E59">
        <v>14</v>
      </c>
      <c r="F59" s="4">
        <v>43841</v>
      </c>
      <c r="G59" s="1" t="s">
        <v>167</v>
      </c>
      <c r="H59">
        <v>-9</v>
      </c>
      <c r="I59" s="5">
        <f>IF(G59="nákup",VLOOKUP(E59,Tabuľka6[#All],13,FALSE),IF(G59="predaj",VLOOKUP(E59,Tabuľka6[#All],12,FALSE),"zadany neplatny typ transakie"))</f>
        <v>7.8</v>
      </c>
      <c r="J59">
        <f t="shared" si="0"/>
        <v>70.2</v>
      </c>
      <c r="K59">
        <f>SUMIF($E$7:E59,E59,$H$7:H59)</f>
        <v>111</v>
      </c>
    </row>
    <row r="60" spans="4:11" x14ac:dyDescent="0.3">
      <c r="D60">
        <v>54</v>
      </c>
      <c r="E60">
        <v>12</v>
      </c>
      <c r="F60" s="4">
        <v>43841</v>
      </c>
      <c r="G60" s="1" t="s">
        <v>167</v>
      </c>
      <c r="H60">
        <v>-25</v>
      </c>
      <c r="I60" s="5">
        <f>IF(G60="nákup",VLOOKUP(E60,Tabuľka6[#All],13,FALSE),IF(G60="predaj",VLOOKUP(E60,Tabuľka6[#All],12,FALSE),"zadany neplatny typ transakie"))</f>
        <v>13.25</v>
      </c>
      <c r="J60">
        <f t="shared" si="0"/>
        <v>331.25</v>
      </c>
      <c r="K60">
        <f>SUMIF($E$7:E60,E60,$H$7:H60)</f>
        <v>59</v>
      </c>
    </row>
    <row r="61" spans="4:11" x14ac:dyDescent="0.3">
      <c r="D61">
        <v>55</v>
      </c>
      <c r="E61">
        <v>2</v>
      </c>
      <c r="F61" s="4">
        <v>43841</v>
      </c>
      <c r="G61" s="1" t="s">
        <v>167</v>
      </c>
      <c r="H61">
        <v>-8</v>
      </c>
      <c r="I61" s="5">
        <f>IF(G61="nákup",VLOOKUP(E61,Tabuľka6[#All],13,FALSE),IF(G61="predaj",VLOOKUP(E61,Tabuľka6[#All],12,FALSE),"zadany neplatny typ transakie"))</f>
        <v>16.11</v>
      </c>
      <c r="J61">
        <f t="shared" si="0"/>
        <v>128.88</v>
      </c>
      <c r="K61">
        <f>SUMIF($E$7:E61,E61,$H$7:H61)</f>
        <v>112</v>
      </c>
    </row>
    <row r="62" spans="4:11" x14ac:dyDescent="0.3">
      <c r="D62">
        <v>56</v>
      </c>
      <c r="E62">
        <v>11</v>
      </c>
      <c r="F62" s="4">
        <v>43841</v>
      </c>
      <c r="G62" s="1" t="s">
        <v>167</v>
      </c>
      <c r="H62">
        <v>-10</v>
      </c>
      <c r="I62" s="5">
        <f>IF(G62="nákup",VLOOKUP(E62,Tabuľka6[#All],13,FALSE),IF(G62="predaj",VLOOKUP(E62,Tabuľka6[#All],12,FALSE),"zadany neplatny typ transakie"))</f>
        <v>5</v>
      </c>
      <c r="J62">
        <f t="shared" si="0"/>
        <v>50</v>
      </c>
      <c r="K62">
        <f>SUMIF($E$7:E62,E62,$H$7:H62)</f>
        <v>102</v>
      </c>
    </row>
    <row r="63" spans="4:11" x14ac:dyDescent="0.3">
      <c r="D63">
        <v>57</v>
      </c>
      <c r="E63">
        <v>9</v>
      </c>
      <c r="F63" s="4">
        <v>43841</v>
      </c>
      <c r="G63" s="1" t="s">
        <v>167</v>
      </c>
      <c r="H63">
        <v>-18</v>
      </c>
      <c r="I63" s="5">
        <f>IF(G63="nákup",VLOOKUP(E63,Tabuľka6[#All],13,FALSE),IF(G63="predaj",VLOOKUP(E63,Tabuľka6[#All],12,FALSE),"zadany neplatny typ transakie"))</f>
        <v>41</v>
      </c>
      <c r="J63">
        <f t="shared" si="0"/>
        <v>738</v>
      </c>
      <c r="K63">
        <f>SUMIF($E$7:E63,E63,$H$7:H63)</f>
        <v>85</v>
      </c>
    </row>
    <row r="64" spans="4:11" x14ac:dyDescent="0.3">
      <c r="D64">
        <v>58</v>
      </c>
      <c r="E64">
        <v>11</v>
      </c>
      <c r="F64" s="4">
        <v>43841</v>
      </c>
      <c r="G64" s="1" t="s">
        <v>167</v>
      </c>
      <c r="H64">
        <v>-9</v>
      </c>
      <c r="I64" s="5">
        <f>IF(G64="nákup",VLOOKUP(E64,Tabuľka6[#All],13,FALSE),IF(G64="predaj",VLOOKUP(E64,Tabuľka6[#All],12,FALSE),"zadany neplatny typ transakie"))</f>
        <v>5</v>
      </c>
      <c r="J64">
        <f t="shared" si="0"/>
        <v>45</v>
      </c>
      <c r="K64">
        <f>SUMIF($E$7:E64,E64,$H$7:H64)</f>
        <v>93</v>
      </c>
    </row>
    <row r="65" spans="4:11" x14ac:dyDescent="0.3">
      <c r="D65">
        <v>59</v>
      </c>
      <c r="E65">
        <v>1</v>
      </c>
      <c r="F65" s="4">
        <v>43842</v>
      </c>
      <c r="G65" s="1" t="s">
        <v>167</v>
      </c>
      <c r="H65">
        <v>-10</v>
      </c>
      <c r="I65" s="5">
        <f>IF(G65="nákup",VLOOKUP(E65,Tabuľka6[#All],13,FALSE),IF(G65="predaj",VLOOKUP(E65,Tabuľka6[#All],12,FALSE),"zadany neplatny typ transakie"))</f>
        <v>11.9</v>
      </c>
      <c r="J65">
        <f t="shared" si="0"/>
        <v>119</v>
      </c>
      <c r="K65">
        <f>SUMIF($E$7:E65,E65,$H$7:H65)</f>
        <v>94</v>
      </c>
    </row>
    <row r="66" spans="4:11" x14ac:dyDescent="0.3">
      <c r="D66">
        <v>60</v>
      </c>
      <c r="E66">
        <v>24</v>
      </c>
      <c r="F66" s="4">
        <v>43842</v>
      </c>
      <c r="G66" s="1" t="s">
        <v>167</v>
      </c>
      <c r="H66">
        <v>-7</v>
      </c>
      <c r="I66" s="5">
        <f>IF(G66="nákup",VLOOKUP(E66,Tabuľka6[#All],13,FALSE),IF(G66="predaj",VLOOKUP(E66,Tabuľka6[#All],12,FALSE),"zadany neplatny typ transakie"))</f>
        <v>18.98</v>
      </c>
      <c r="J66">
        <f t="shared" si="0"/>
        <v>132.86000000000001</v>
      </c>
      <c r="K66">
        <f>SUMIF($E$7:E66,E66,$H$7:H66)</f>
        <v>113</v>
      </c>
    </row>
    <row r="67" spans="4:11" x14ac:dyDescent="0.3">
      <c r="D67">
        <v>61</v>
      </c>
      <c r="E67">
        <v>4</v>
      </c>
      <c r="F67" s="4">
        <v>43842</v>
      </c>
      <c r="G67" s="1" t="s">
        <v>167</v>
      </c>
      <c r="H67">
        <v>-9</v>
      </c>
      <c r="I67" s="5">
        <f>IF(G67="nákup",VLOOKUP(E67,Tabuľka6[#All],13,FALSE),IF(G67="predaj",VLOOKUP(E67,Tabuľka6[#All],12,FALSE),"zadany neplatny typ transakie"))</f>
        <v>16</v>
      </c>
      <c r="J67">
        <f t="shared" si="0"/>
        <v>144</v>
      </c>
      <c r="K67">
        <f>SUMIF($E$7:E67,E67,$H$7:H67)</f>
        <v>111</v>
      </c>
    </row>
    <row r="68" spans="4:11" x14ac:dyDescent="0.3">
      <c r="D68">
        <v>62</v>
      </c>
      <c r="E68">
        <v>3</v>
      </c>
      <c r="F68" s="4">
        <v>43842</v>
      </c>
      <c r="G68" s="1" t="s">
        <v>167</v>
      </c>
      <c r="H68">
        <v>-5</v>
      </c>
      <c r="I68" s="5">
        <f>IF(G68="nákup",VLOOKUP(E68,Tabuľka6[#All],13,FALSE),IF(G68="predaj",VLOOKUP(E68,Tabuľka6[#All],12,FALSE),"zadany neplatny typ transakie"))</f>
        <v>9.64</v>
      </c>
      <c r="J68">
        <f t="shared" si="0"/>
        <v>48.2</v>
      </c>
      <c r="K68">
        <f>SUMIF($E$7:E68,E68,$H$7:H68)</f>
        <v>114</v>
      </c>
    </row>
    <row r="69" spans="4:11" x14ac:dyDescent="0.3">
      <c r="D69">
        <v>63</v>
      </c>
      <c r="E69">
        <v>28</v>
      </c>
      <c r="F69" s="4">
        <v>43842</v>
      </c>
      <c r="G69" s="1" t="s">
        <v>167</v>
      </c>
      <c r="H69">
        <v>-10</v>
      </c>
      <c r="I69" s="5">
        <f>IF(G69="nákup",VLOOKUP(E69,Tabuľka6[#All],13,FALSE),IF(G69="predaj",VLOOKUP(E69,Tabuľka6[#All],12,FALSE),"zadany neplatny typ transakie"))</f>
        <v>14.38</v>
      </c>
      <c r="J69">
        <f t="shared" si="0"/>
        <v>143.80000000000001</v>
      </c>
      <c r="K69">
        <f>SUMIF($E$7:E69,E69,$H$7:H69)</f>
        <v>110</v>
      </c>
    </row>
    <row r="70" spans="4:11" x14ac:dyDescent="0.3">
      <c r="D70">
        <v>64</v>
      </c>
      <c r="E70">
        <v>28</v>
      </c>
      <c r="F70" s="4">
        <v>43842</v>
      </c>
      <c r="G70" s="1" t="s">
        <v>167</v>
      </c>
      <c r="H70">
        <v>-9</v>
      </c>
      <c r="I70" s="5">
        <f>IF(G70="nákup",VLOOKUP(E70,Tabuľka6[#All],13,FALSE),IF(G70="predaj",VLOOKUP(E70,Tabuľka6[#All],12,FALSE),"zadany neplatny typ transakie"))</f>
        <v>14.38</v>
      </c>
      <c r="J70">
        <f t="shared" si="0"/>
        <v>129.42000000000002</v>
      </c>
      <c r="K70">
        <f>SUMIF($E$7:E70,E70,$H$7:H70)</f>
        <v>101</v>
      </c>
    </row>
    <row r="71" spans="4:11" x14ac:dyDescent="0.3">
      <c r="D71">
        <v>65</v>
      </c>
      <c r="E71">
        <v>14</v>
      </c>
      <c r="F71" s="4">
        <v>43842</v>
      </c>
      <c r="G71" s="1" t="s">
        <v>167</v>
      </c>
      <c r="H71">
        <v>-6</v>
      </c>
      <c r="I71" s="5">
        <f>IF(G71="nákup",VLOOKUP(E71,Tabuľka6[#All],13,FALSE),IF(G71="predaj",VLOOKUP(E71,Tabuľka6[#All],12,FALSE),"zadany neplatny typ transakie"))</f>
        <v>7.8</v>
      </c>
      <c r="J71">
        <f t="shared" si="0"/>
        <v>46.8</v>
      </c>
      <c r="K71">
        <f>SUMIF($E$7:E71,E71,$H$7:H71)</f>
        <v>105</v>
      </c>
    </row>
    <row r="72" spans="4:11" x14ac:dyDescent="0.3">
      <c r="D72">
        <v>66</v>
      </c>
      <c r="E72">
        <v>12</v>
      </c>
      <c r="F72" s="4">
        <v>43842</v>
      </c>
      <c r="G72" s="1" t="s">
        <v>167</v>
      </c>
      <c r="H72">
        <v>-7</v>
      </c>
      <c r="I72" s="5">
        <f>IF(G72="nákup",VLOOKUP(E72,Tabuľka6[#All],13,FALSE),IF(G72="predaj",VLOOKUP(E72,Tabuľka6[#All],12,FALSE),"zadany neplatny typ transakie"))</f>
        <v>13.25</v>
      </c>
      <c r="J72">
        <f t="shared" ref="J72:J135" si="1">ABS(H72*I72)</f>
        <v>92.75</v>
      </c>
      <c r="K72">
        <f>SUMIF($E$7:E72,E72,$H$7:H72)</f>
        <v>52</v>
      </c>
    </row>
    <row r="73" spans="4:11" x14ac:dyDescent="0.3">
      <c r="D73">
        <v>67</v>
      </c>
      <c r="E73">
        <v>24</v>
      </c>
      <c r="F73" s="4">
        <v>43842</v>
      </c>
      <c r="G73" s="1" t="s">
        <v>167</v>
      </c>
      <c r="H73">
        <v>-9</v>
      </c>
      <c r="I73" s="5">
        <f>IF(G73="nákup",VLOOKUP(E73,Tabuľka6[#All],13,FALSE),IF(G73="predaj",VLOOKUP(E73,Tabuľka6[#All],12,FALSE),"zadany neplatny typ transakie"))</f>
        <v>18.98</v>
      </c>
      <c r="J73">
        <f t="shared" si="1"/>
        <v>170.82</v>
      </c>
      <c r="K73">
        <f>SUMIF($E$7:E73,E73,$H$7:H73)</f>
        <v>104</v>
      </c>
    </row>
    <row r="74" spans="4:11" x14ac:dyDescent="0.3">
      <c r="D74">
        <v>68</v>
      </c>
      <c r="E74">
        <v>22</v>
      </c>
      <c r="F74" s="4">
        <v>43842</v>
      </c>
      <c r="G74" s="1" t="s">
        <v>167</v>
      </c>
      <c r="H74">
        <v>-5</v>
      </c>
      <c r="I74" s="5">
        <f>IF(G74="nákup",VLOOKUP(E74,Tabuľka6[#All],13,FALSE),IF(G74="predaj",VLOOKUP(E74,Tabuľka6[#All],12,FALSE),"zadany neplatny typ transakie"))</f>
        <v>22.58</v>
      </c>
      <c r="J74">
        <f t="shared" si="1"/>
        <v>112.89999999999999</v>
      </c>
      <c r="K74">
        <f>SUMIF($E$7:E74,E74,$H$7:H74)</f>
        <v>106</v>
      </c>
    </row>
    <row r="75" spans="4:11" x14ac:dyDescent="0.3">
      <c r="D75">
        <v>69</v>
      </c>
      <c r="E75">
        <v>20</v>
      </c>
      <c r="F75" s="4">
        <v>43843</v>
      </c>
      <c r="G75" s="1" t="s">
        <v>167</v>
      </c>
      <c r="H75">
        <v>-2</v>
      </c>
      <c r="I75" s="5">
        <f>IF(G75="nákup",VLOOKUP(E75,Tabuľka6[#All],13,FALSE),IF(G75="predaj",VLOOKUP(E75,Tabuľka6[#All],12,FALSE),"zadany neplatny typ transakie"))</f>
        <v>10.050000000000001</v>
      </c>
      <c r="J75">
        <f t="shared" si="1"/>
        <v>20.100000000000001</v>
      </c>
      <c r="K75">
        <f>SUMIF($E$7:E75,E75,$H$7:H75)</f>
        <v>118</v>
      </c>
    </row>
    <row r="76" spans="4:11" x14ac:dyDescent="0.3">
      <c r="D76">
        <v>70</v>
      </c>
      <c r="E76">
        <v>21</v>
      </c>
      <c r="F76" s="4">
        <v>43843</v>
      </c>
      <c r="G76" s="1" t="s">
        <v>167</v>
      </c>
      <c r="H76">
        <v>-14</v>
      </c>
      <c r="I76" s="5">
        <f>IF(G76="nákup",VLOOKUP(E76,Tabuľka6[#All],13,FALSE),IF(G76="predaj",VLOOKUP(E76,Tabuľka6[#All],12,FALSE),"zadany neplatny typ transakie"))</f>
        <v>22.5</v>
      </c>
      <c r="J76">
        <f t="shared" si="1"/>
        <v>315</v>
      </c>
      <c r="K76">
        <f>SUMIF($E$7:E76,E76,$H$7:H76)</f>
        <v>106</v>
      </c>
    </row>
    <row r="77" spans="4:11" x14ac:dyDescent="0.3">
      <c r="D77">
        <v>71</v>
      </c>
      <c r="E77">
        <v>10</v>
      </c>
      <c r="F77" s="4">
        <v>43843</v>
      </c>
      <c r="G77" s="1" t="s">
        <v>167</v>
      </c>
      <c r="H77">
        <v>-3</v>
      </c>
      <c r="I77" s="5">
        <f>IF(G77="nákup",VLOOKUP(E77,Tabuľka6[#All],13,FALSE),IF(G77="predaj",VLOOKUP(E77,Tabuľka6[#All],12,FALSE),"zadany neplatny typ transakie"))</f>
        <v>18.5</v>
      </c>
      <c r="J77">
        <f t="shared" si="1"/>
        <v>55.5</v>
      </c>
      <c r="K77">
        <f>SUMIF($E$7:E77,E77,$H$7:H77)</f>
        <v>109</v>
      </c>
    </row>
    <row r="78" spans="4:11" x14ac:dyDescent="0.3">
      <c r="D78">
        <v>72</v>
      </c>
      <c r="E78">
        <v>20</v>
      </c>
      <c r="F78" s="4">
        <v>43843</v>
      </c>
      <c r="G78" s="1" t="s">
        <v>167</v>
      </c>
      <c r="H78">
        <v>-5</v>
      </c>
      <c r="I78" s="5">
        <f>IF(G78="nákup",VLOOKUP(E78,Tabuľka6[#All],13,FALSE),IF(G78="predaj",VLOOKUP(E78,Tabuľka6[#All],12,FALSE),"zadany neplatny typ transakie"))</f>
        <v>10.050000000000001</v>
      </c>
      <c r="J78">
        <f t="shared" si="1"/>
        <v>50.25</v>
      </c>
      <c r="K78">
        <f>SUMIF($E$7:E78,E78,$H$7:H78)</f>
        <v>113</v>
      </c>
    </row>
    <row r="79" spans="4:11" x14ac:dyDescent="0.3">
      <c r="D79">
        <v>73</v>
      </c>
      <c r="E79">
        <v>20</v>
      </c>
      <c r="F79" s="4">
        <v>43843</v>
      </c>
      <c r="G79" s="1" t="s">
        <v>167</v>
      </c>
      <c r="H79">
        <v>-1</v>
      </c>
      <c r="I79" s="5">
        <f>IF(G79="nákup",VLOOKUP(E79,Tabuľka6[#All],13,FALSE),IF(G79="predaj",VLOOKUP(E79,Tabuľka6[#All],12,FALSE),"zadany neplatny typ transakie"))</f>
        <v>10.050000000000001</v>
      </c>
      <c r="J79">
        <f t="shared" si="1"/>
        <v>10.050000000000001</v>
      </c>
      <c r="K79">
        <f>SUMIF($E$7:E79,E79,$H$7:H79)</f>
        <v>112</v>
      </c>
    </row>
    <row r="80" spans="4:11" x14ac:dyDescent="0.3">
      <c r="D80">
        <v>74</v>
      </c>
      <c r="E80">
        <v>22</v>
      </c>
      <c r="F80" s="4">
        <v>43843</v>
      </c>
      <c r="G80" s="1" t="s">
        <v>167</v>
      </c>
      <c r="H80">
        <v>-10</v>
      </c>
      <c r="I80" s="5">
        <f>IF(G80="nákup",VLOOKUP(E80,Tabuľka6[#All],13,FALSE),IF(G80="predaj",VLOOKUP(E80,Tabuľka6[#All],12,FALSE),"zadany neplatny typ transakie"))</f>
        <v>22.58</v>
      </c>
      <c r="J80">
        <f t="shared" si="1"/>
        <v>225.79999999999998</v>
      </c>
      <c r="K80">
        <f>SUMIF($E$7:E80,E80,$H$7:H80)</f>
        <v>96</v>
      </c>
    </row>
    <row r="81" spans="4:11" x14ac:dyDescent="0.3">
      <c r="D81">
        <v>75</v>
      </c>
      <c r="E81">
        <v>13</v>
      </c>
      <c r="F81" s="4">
        <v>43843</v>
      </c>
      <c r="G81" s="1" t="s">
        <v>167</v>
      </c>
      <c r="H81">
        <v>-5</v>
      </c>
      <c r="I81" s="5">
        <f>IF(G81="nákup",VLOOKUP(E81,Tabuľka6[#All],13,FALSE),IF(G81="predaj",VLOOKUP(E81,Tabuľka6[#All],12,FALSE),"zadany neplatny typ transakie"))</f>
        <v>14.95</v>
      </c>
      <c r="J81">
        <f t="shared" si="1"/>
        <v>74.75</v>
      </c>
      <c r="K81">
        <f>SUMIF($E$7:E81,E81,$H$7:H81)</f>
        <v>115</v>
      </c>
    </row>
    <row r="82" spans="4:11" x14ac:dyDescent="0.3">
      <c r="D82">
        <v>76</v>
      </c>
      <c r="E82">
        <v>7</v>
      </c>
      <c r="F82" s="4">
        <v>43843</v>
      </c>
      <c r="G82" s="1" t="s">
        <v>167</v>
      </c>
      <c r="H82">
        <v>-6</v>
      </c>
      <c r="I82" s="5">
        <f>IF(G82="nákup",VLOOKUP(E82,Tabuľka6[#All],13,FALSE),IF(G82="predaj",VLOOKUP(E82,Tabuľka6[#All],12,FALSE),"zadany neplatny typ transakie"))</f>
        <v>14.75</v>
      </c>
      <c r="J82">
        <f t="shared" si="1"/>
        <v>88.5</v>
      </c>
      <c r="K82">
        <f>SUMIF($E$7:E82,E82,$H$7:H82)</f>
        <v>104</v>
      </c>
    </row>
    <row r="83" spans="4:11" x14ac:dyDescent="0.3">
      <c r="D83">
        <v>77</v>
      </c>
      <c r="E83">
        <v>18</v>
      </c>
      <c r="F83" s="4">
        <v>43843</v>
      </c>
      <c r="G83" s="1" t="s">
        <v>167</v>
      </c>
      <c r="H83">
        <v>-13</v>
      </c>
      <c r="I83" s="5">
        <f>IF(G83="nákup",VLOOKUP(E83,Tabuľka6[#All],13,FALSE),IF(G83="predaj",VLOOKUP(E83,Tabuľka6[#All],12,FALSE),"zadany neplatny typ transakie"))</f>
        <v>13.99</v>
      </c>
      <c r="J83">
        <f t="shared" si="1"/>
        <v>181.87</v>
      </c>
      <c r="K83">
        <f>SUMIF($E$7:E83,E83,$H$7:H83)</f>
        <v>106</v>
      </c>
    </row>
    <row r="84" spans="4:11" x14ac:dyDescent="0.3">
      <c r="D84">
        <v>78</v>
      </c>
      <c r="E84">
        <v>9</v>
      </c>
      <c r="F84" s="4">
        <v>43843</v>
      </c>
      <c r="G84" s="1" t="s">
        <v>167</v>
      </c>
      <c r="H84">
        <v>-5</v>
      </c>
      <c r="I84" s="5">
        <f>IF(G84="nákup",VLOOKUP(E84,Tabuľka6[#All],13,FALSE),IF(G84="predaj",VLOOKUP(E84,Tabuľka6[#All],12,FALSE),"zadany neplatny typ transakie"))</f>
        <v>41</v>
      </c>
      <c r="J84">
        <f t="shared" si="1"/>
        <v>205</v>
      </c>
      <c r="K84">
        <f>SUMIF($E$7:E84,E84,$H$7:H84)</f>
        <v>80</v>
      </c>
    </row>
    <row r="85" spans="4:11" x14ac:dyDescent="0.3">
      <c r="D85">
        <v>79</v>
      </c>
      <c r="E85">
        <v>29</v>
      </c>
      <c r="F85" s="4">
        <v>43843</v>
      </c>
      <c r="G85" s="1" t="s">
        <v>167</v>
      </c>
      <c r="H85">
        <v>-25</v>
      </c>
      <c r="I85" s="5">
        <f>IF(G85="nákup",VLOOKUP(E85,Tabuľka6[#All],13,FALSE),IF(G85="predaj",VLOOKUP(E85,Tabuľka6[#All],12,FALSE),"zadany neplatny typ transakie"))</f>
        <v>24.99</v>
      </c>
      <c r="J85">
        <f t="shared" si="1"/>
        <v>624.75</v>
      </c>
      <c r="K85">
        <f>SUMIF($E$7:E85,E85,$H$7:H85)</f>
        <v>91</v>
      </c>
    </row>
    <row r="86" spans="4:11" x14ac:dyDescent="0.3">
      <c r="D86">
        <v>80</v>
      </c>
      <c r="E86">
        <v>25</v>
      </c>
      <c r="F86" s="4">
        <v>43843</v>
      </c>
      <c r="G86" s="1" t="s">
        <v>167</v>
      </c>
      <c r="H86">
        <v>-25</v>
      </c>
      <c r="I86" s="5">
        <f>IF(G86="nákup",VLOOKUP(E86,Tabuľka6[#All],13,FALSE),IF(G86="predaj",VLOOKUP(E86,Tabuľka6[#All],12,FALSE),"zadany neplatny typ transakie"))</f>
        <v>14.95</v>
      </c>
      <c r="J86">
        <f t="shared" si="1"/>
        <v>373.75</v>
      </c>
      <c r="K86">
        <f>SUMIF($E$7:E86,E86,$H$7:H86)</f>
        <v>88</v>
      </c>
    </row>
    <row r="87" spans="4:11" x14ac:dyDescent="0.3">
      <c r="D87">
        <v>81</v>
      </c>
      <c r="E87">
        <v>18</v>
      </c>
      <c r="F87" s="4">
        <v>43844</v>
      </c>
      <c r="G87" s="1" t="s">
        <v>167</v>
      </c>
      <c r="H87">
        <v>-7</v>
      </c>
      <c r="I87" s="5">
        <f>IF(G87="nákup",VLOOKUP(E87,Tabuľka6[#All],13,FALSE),IF(G87="predaj",VLOOKUP(E87,Tabuľka6[#All],12,FALSE),"zadany neplatny typ transakie"))</f>
        <v>13.99</v>
      </c>
      <c r="J87">
        <f t="shared" si="1"/>
        <v>97.93</v>
      </c>
      <c r="K87">
        <f>SUMIF($E$7:E87,E87,$H$7:H87)</f>
        <v>99</v>
      </c>
    </row>
    <row r="88" spans="4:11" x14ac:dyDescent="0.3">
      <c r="D88">
        <v>82</v>
      </c>
      <c r="E88">
        <v>27</v>
      </c>
      <c r="F88" s="4">
        <v>43844</v>
      </c>
      <c r="G88" s="1" t="s">
        <v>167</v>
      </c>
      <c r="H88">
        <v>-3</v>
      </c>
      <c r="I88" s="5">
        <f>IF(G88="nákup",VLOOKUP(E88,Tabuľka6[#All],13,FALSE),IF(G88="predaj",VLOOKUP(E88,Tabuľka6[#All],12,FALSE),"zadany neplatny typ transakie"))</f>
        <v>16.36</v>
      </c>
      <c r="J88">
        <f t="shared" si="1"/>
        <v>49.08</v>
      </c>
      <c r="K88">
        <f>SUMIF($E$7:E88,E88,$H$7:H88)</f>
        <v>110</v>
      </c>
    </row>
    <row r="89" spans="4:11" x14ac:dyDescent="0.3">
      <c r="D89">
        <v>83</v>
      </c>
      <c r="E89">
        <v>5</v>
      </c>
      <c r="F89" s="4">
        <v>43844</v>
      </c>
      <c r="G89" s="1" t="s">
        <v>167</v>
      </c>
      <c r="H89">
        <v>-2</v>
      </c>
      <c r="I89" s="5">
        <f>IF(G89="nákup",VLOOKUP(E89,Tabuľka6[#All],13,FALSE),IF(G89="predaj",VLOOKUP(E89,Tabuľka6[#All],12,FALSE),"zadany neplatny typ transakie"))</f>
        <v>15.56</v>
      </c>
      <c r="J89">
        <f t="shared" si="1"/>
        <v>31.12</v>
      </c>
      <c r="K89">
        <f>SUMIF($E$7:E89,E89,$H$7:H89)</f>
        <v>98</v>
      </c>
    </row>
    <row r="90" spans="4:11" x14ac:dyDescent="0.3">
      <c r="D90">
        <v>84</v>
      </c>
      <c r="E90">
        <v>25</v>
      </c>
      <c r="F90" s="4">
        <v>43844</v>
      </c>
      <c r="G90" s="1" t="s">
        <v>167</v>
      </c>
      <c r="H90">
        <v>-10</v>
      </c>
      <c r="I90" s="5">
        <f>IF(G90="nákup",VLOOKUP(E90,Tabuľka6[#All],13,FALSE),IF(G90="predaj",VLOOKUP(E90,Tabuľka6[#All],12,FALSE),"zadany neplatny typ transakie"))</f>
        <v>14.95</v>
      </c>
      <c r="J90">
        <f t="shared" si="1"/>
        <v>149.5</v>
      </c>
      <c r="K90">
        <f>SUMIF($E$7:E90,E90,$H$7:H90)</f>
        <v>78</v>
      </c>
    </row>
    <row r="91" spans="4:11" x14ac:dyDescent="0.3">
      <c r="D91">
        <v>85</v>
      </c>
      <c r="E91">
        <v>3</v>
      </c>
      <c r="F91" s="4">
        <v>43845</v>
      </c>
      <c r="G91" s="1" t="s">
        <v>167</v>
      </c>
      <c r="H91">
        <v>-8</v>
      </c>
      <c r="I91" s="5">
        <f>IF(G91="nákup",VLOOKUP(E91,Tabuľka6[#All],13,FALSE),IF(G91="predaj",VLOOKUP(E91,Tabuľka6[#All],12,FALSE),"zadany neplatny typ transakie"))</f>
        <v>9.64</v>
      </c>
      <c r="J91">
        <f t="shared" si="1"/>
        <v>77.12</v>
      </c>
      <c r="K91">
        <f>SUMIF($E$7:E91,E91,$H$7:H91)</f>
        <v>106</v>
      </c>
    </row>
    <row r="92" spans="4:11" x14ac:dyDescent="0.3">
      <c r="D92">
        <v>86</v>
      </c>
      <c r="E92">
        <v>14</v>
      </c>
      <c r="F92" s="4">
        <v>43845</v>
      </c>
      <c r="G92" s="1" t="s">
        <v>167</v>
      </c>
      <c r="H92">
        <v>-5</v>
      </c>
      <c r="I92" s="5">
        <f>IF(G92="nákup",VLOOKUP(E92,Tabuľka6[#All],13,FALSE),IF(G92="predaj",VLOOKUP(E92,Tabuľka6[#All],12,FALSE),"zadany neplatny typ transakie"))</f>
        <v>7.8</v>
      </c>
      <c r="J92">
        <f t="shared" si="1"/>
        <v>39</v>
      </c>
      <c r="K92">
        <f>SUMIF($E$7:E92,E92,$H$7:H92)</f>
        <v>100</v>
      </c>
    </row>
    <row r="93" spans="4:11" x14ac:dyDescent="0.3">
      <c r="D93">
        <v>87</v>
      </c>
      <c r="E93">
        <v>8</v>
      </c>
      <c r="F93" s="4">
        <v>43845</v>
      </c>
      <c r="G93" s="1" t="s">
        <v>167</v>
      </c>
      <c r="H93">
        <v>-4</v>
      </c>
      <c r="I93" s="5">
        <f>IF(G93="nákup",VLOOKUP(E93,Tabuľka6[#All],13,FALSE),IF(G93="predaj",VLOOKUP(E93,Tabuľka6[#All],12,FALSE),"zadany neplatny typ transakie"))</f>
        <v>17.89</v>
      </c>
      <c r="J93">
        <f t="shared" si="1"/>
        <v>71.56</v>
      </c>
      <c r="K93">
        <f>SUMIF($E$7:E93,E93,$H$7:H93)</f>
        <v>116</v>
      </c>
    </row>
    <row r="94" spans="4:11" x14ac:dyDescent="0.3">
      <c r="D94">
        <v>88</v>
      </c>
      <c r="E94">
        <v>18</v>
      </c>
      <c r="F94" s="4">
        <v>43845</v>
      </c>
      <c r="G94" s="1" t="s">
        <v>167</v>
      </c>
      <c r="H94">
        <v>-5</v>
      </c>
      <c r="I94" s="5">
        <f>IF(G94="nákup",VLOOKUP(E94,Tabuľka6[#All],13,FALSE),IF(G94="predaj",VLOOKUP(E94,Tabuľka6[#All],12,FALSE),"zadany neplatny typ transakie"))</f>
        <v>13.99</v>
      </c>
      <c r="J94">
        <f t="shared" si="1"/>
        <v>69.95</v>
      </c>
      <c r="K94">
        <f>SUMIF($E$7:E94,E94,$H$7:H94)</f>
        <v>94</v>
      </c>
    </row>
    <row r="95" spans="4:11" x14ac:dyDescent="0.3">
      <c r="D95">
        <v>89</v>
      </c>
      <c r="E95">
        <v>10</v>
      </c>
      <c r="F95" s="4">
        <v>43845</v>
      </c>
      <c r="G95" s="1" t="s">
        <v>167</v>
      </c>
      <c r="H95">
        <v>-10</v>
      </c>
      <c r="I95" s="5">
        <f>IF(G95="nákup",VLOOKUP(E95,Tabuľka6[#All],13,FALSE),IF(G95="predaj",VLOOKUP(E95,Tabuľka6[#All],12,FALSE),"zadany neplatny typ transakie"))</f>
        <v>18.5</v>
      </c>
      <c r="J95">
        <f t="shared" si="1"/>
        <v>185</v>
      </c>
      <c r="K95">
        <f>SUMIF($E$7:E95,E95,$H$7:H95)</f>
        <v>99</v>
      </c>
    </row>
    <row r="96" spans="4:11" x14ac:dyDescent="0.3">
      <c r="D96">
        <v>90</v>
      </c>
      <c r="E96">
        <v>15</v>
      </c>
      <c r="F96" s="4">
        <v>43846</v>
      </c>
      <c r="G96" s="1" t="s">
        <v>167</v>
      </c>
      <c r="H96">
        <v>-5</v>
      </c>
      <c r="I96" s="5">
        <f>IF(G96="nákup",VLOOKUP(E96,Tabuľka6[#All],13,FALSE),IF(G96="predaj",VLOOKUP(E96,Tabuľka6[#All],12,FALSE),"zadany neplatny typ transakie"))</f>
        <v>9.65</v>
      </c>
      <c r="J96">
        <f t="shared" si="1"/>
        <v>48.25</v>
      </c>
      <c r="K96">
        <f>SUMIF($E$7:E96,E96,$H$7:H96)</f>
        <v>95</v>
      </c>
    </row>
    <row r="97" spans="4:11" x14ac:dyDescent="0.3">
      <c r="D97">
        <v>91</v>
      </c>
      <c r="E97">
        <v>4</v>
      </c>
      <c r="F97" s="4">
        <v>43846</v>
      </c>
      <c r="G97" s="1" t="s">
        <v>167</v>
      </c>
      <c r="H97">
        <v>-8</v>
      </c>
      <c r="I97" s="5">
        <f>IF(G97="nákup",VLOOKUP(E97,Tabuľka6[#All],13,FALSE),IF(G97="predaj",VLOOKUP(E97,Tabuľka6[#All],12,FALSE),"zadany neplatny typ transakie"))</f>
        <v>16</v>
      </c>
      <c r="J97">
        <f t="shared" si="1"/>
        <v>128</v>
      </c>
      <c r="K97">
        <f>SUMIF($E$7:E97,E97,$H$7:H97)</f>
        <v>103</v>
      </c>
    </row>
    <row r="98" spans="4:11" x14ac:dyDescent="0.3">
      <c r="D98">
        <v>92</v>
      </c>
      <c r="E98">
        <v>16</v>
      </c>
      <c r="F98" s="4">
        <v>43846</v>
      </c>
      <c r="G98" s="1" t="s">
        <v>167</v>
      </c>
      <c r="H98">
        <v>-6</v>
      </c>
      <c r="I98" s="5">
        <f>IF(G98="nákup",VLOOKUP(E98,Tabuľka6[#All],13,FALSE),IF(G98="predaj",VLOOKUP(E98,Tabuľka6[#All],12,FALSE),"zadany neplatny typ transakie"))</f>
        <v>14.49</v>
      </c>
      <c r="J98">
        <f t="shared" si="1"/>
        <v>86.94</v>
      </c>
      <c r="K98">
        <f>SUMIF($E$7:E98,E98,$H$7:H98)</f>
        <v>114</v>
      </c>
    </row>
    <row r="99" spans="4:11" x14ac:dyDescent="0.3">
      <c r="D99">
        <v>93</v>
      </c>
      <c r="E99">
        <v>12</v>
      </c>
      <c r="F99" s="4">
        <v>43846</v>
      </c>
      <c r="G99" s="1" t="s">
        <v>167</v>
      </c>
      <c r="H99">
        <v>-6</v>
      </c>
      <c r="I99" s="5">
        <f>IF(G99="nákup",VLOOKUP(E99,Tabuľka6[#All],13,FALSE),IF(G99="predaj",VLOOKUP(E99,Tabuľka6[#All],12,FALSE),"zadany neplatny typ transakie"))</f>
        <v>13.25</v>
      </c>
      <c r="J99">
        <f t="shared" si="1"/>
        <v>79.5</v>
      </c>
      <c r="K99">
        <f>SUMIF($E$7:E99,E99,$H$7:H99)</f>
        <v>46</v>
      </c>
    </row>
    <row r="100" spans="4:11" x14ac:dyDescent="0.3">
      <c r="D100">
        <v>94</v>
      </c>
      <c r="E100">
        <v>12</v>
      </c>
      <c r="F100" s="4">
        <v>43846</v>
      </c>
      <c r="G100" s="1" t="s">
        <v>167</v>
      </c>
      <c r="H100">
        <v>-6</v>
      </c>
      <c r="I100" s="5">
        <f>IF(G100="nákup",VLOOKUP(E100,Tabuľka6[#All],13,FALSE),IF(G100="predaj",VLOOKUP(E100,Tabuľka6[#All],12,FALSE),"zadany neplatny typ transakie"))</f>
        <v>13.25</v>
      </c>
      <c r="J100">
        <f t="shared" si="1"/>
        <v>79.5</v>
      </c>
      <c r="K100">
        <f>SUMIF($E$7:E100,E100,$H$7:H100)</f>
        <v>40</v>
      </c>
    </row>
    <row r="101" spans="4:11" x14ac:dyDescent="0.3">
      <c r="D101">
        <v>95</v>
      </c>
      <c r="E101">
        <v>25</v>
      </c>
      <c r="F101" s="4">
        <v>43847</v>
      </c>
      <c r="G101" s="1" t="s">
        <v>167</v>
      </c>
      <c r="H101">
        <v>-3</v>
      </c>
      <c r="I101" s="5">
        <f>IF(G101="nákup",VLOOKUP(E101,Tabuľka6[#All],13,FALSE),IF(G101="predaj",VLOOKUP(E101,Tabuľka6[#All],12,FALSE),"zadany neplatny typ transakie"))</f>
        <v>14.95</v>
      </c>
      <c r="J101">
        <f t="shared" si="1"/>
        <v>44.849999999999994</v>
      </c>
      <c r="K101">
        <f>SUMIF($E$7:E101,E101,$H$7:H101)</f>
        <v>75</v>
      </c>
    </row>
    <row r="102" spans="4:11" x14ac:dyDescent="0.3">
      <c r="D102">
        <v>96</v>
      </c>
      <c r="E102">
        <v>18</v>
      </c>
      <c r="F102" s="4">
        <v>43847</v>
      </c>
      <c r="G102" s="1" t="s">
        <v>167</v>
      </c>
      <c r="H102">
        <v>-3</v>
      </c>
      <c r="I102" s="5">
        <f>IF(G102="nákup",VLOOKUP(E102,Tabuľka6[#All],13,FALSE),IF(G102="predaj",VLOOKUP(E102,Tabuľka6[#All],12,FALSE),"zadany neplatny typ transakie"))</f>
        <v>13.99</v>
      </c>
      <c r="J102">
        <f t="shared" si="1"/>
        <v>41.97</v>
      </c>
      <c r="K102">
        <f>SUMIF($E$7:E102,E102,$H$7:H102)</f>
        <v>91</v>
      </c>
    </row>
    <row r="103" spans="4:11" x14ac:dyDescent="0.3">
      <c r="D103">
        <v>97</v>
      </c>
      <c r="E103">
        <v>11</v>
      </c>
      <c r="F103" s="4">
        <v>43847</v>
      </c>
      <c r="G103" s="1" t="s">
        <v>167</v>
      </c>
      <c r="H103">
        <v>-9</v>
      </c>
      <c r="I103" s="5">
        <f>IF(G103="nákup",VLOOKUP(E103,Tabuľka6[#All],13,FALSE),IF(G103="predaj",VLOOKUP(E103,Tabuľka6[#All],12,FALSE),"zadany neplatny typ transakie"))</f>
        <v>5</v>
      </c>
      <c r="J103">
        <f t="shared" si="1"/>
        <v>45</v>
      </c>
      <c r="K103">
        <f>SUMIF($E$7:E103,E103,$H$7:H103)</f>
        <v>84</v>
      </c>
    </row>
    <row r="104" spans="4:11" x14ac:dyDescent="0.3">
      <c r="D104">
        <v>98</v>
      </c>
      <c r="E104">
        <v>28</v>
      </c>
      <c r="F104" s="4">
        <v>43847</v>
      </c>
      <c r="G104" s="1" t="s">
        <v>167</v>
      </c>
      <c r="H104">
        <v>-2</v>
      </c>
      <c r="I104" s="5">
        <f>IF(G104="nákup",VLOOKUP(E104,Tabuľka6[#All],13,FALSE),IF(G104="predaj",VLOOKUP(E104,Tabuľka6[#All],12,FALSE),"zadany neplatny typ transakie"))</f>
        <v>14.38</v>
      </c>
      <c r="J104">
        <f t="shared" si="1"/>
        <v>28.76</v>
      </c>
      <c r="K104">
        <f>SUMIF($E$7:E104,E104,$H$7:H104)</f>
        <v>99</v>
      </c>
    </row>
    <row r="105" spans="4:11" x14ac:dyDescent="0.3">
      <c r="D105">
        <v>99</v>
      </c>
      <c r="E105">
        <v>20</v>
      </c>
      <c r="F105" s="4">
        <v>43847</v>
      </c>
      <c r="G105" s="1" t="s">
        <v>167</v>
      </c>
      <c r="H105">
        <v>-1</v>
      </c>
      <c r="I105" s="5">
        <f>IF(G105="nákup",VLOOKUP(E105,Tabuľka6[#All],13,FALSE),IF(G105="predaj",VLOOKUP(E105,Tabuľka6[#All],12,FALSE),"zadany neplatny typ transakie"))</f>
        <v>10.050000000000001</v>
      </c>
      <c r="J105">
        <f t="shared" si="1"/>
        <v>10.050000000000001</v>
      </c>
      <c r="K105">
        <f>SUMIF($E$7:E105,E105,$H$7:H105)</f>
        <v>111</v>
      </c>
    </row>
    <row r="106" spans="4:11" x14ac:dyDescent="0.3">
      <c r="D106">
        <v>100</v>
      </c>
      <c r="E106">
        <v>11</v>
      </c>
      <c r="F106" s="4">
        <v>43847</v>
      </c>
      <c r="G106" s="1" t="s">
        <v>167</v>
      </c>
      <c r="H106">
        <v>-3</v>
      </c>
      <c r="I106" s="5">
        <f>IF(G106="nákup",VLOOKUP(E106,Tabuľka6[#All],13,FALSE),IF(G106="predaj",VLOOKUP(E106,Tabuľka6[#All],12,FALSE),"zadany neplatny typ transakie"))</f>
        <v>5</v>
      </c>
      <c r="J106">
        <f t="shared" si="1"/>
        <v>15</v>
      </c>
      <c r="K106">
        <f>SUMIF($E$7:E106,E106,$H$7:H106)</f>
        <v>81</v>
      </c>
    </row>
    <row r="107" spans="4:11" x14ac:dyDescent="0.3">
      <c r="D107">
        <v>101</v>
      </c>
      <c r="E107">
        <v>10</v>
      </c>
      <c r="F107" s="4">
        <v>43848</v>
      </c>
      <c r="G107" s="1" t="s">
        <v>167</v>
      </c>
      <c r="H107">
        <v>-8</v>
      </c>
      <c r="I107" s="5">
        <f>IF(G107="nákup",VLOOKUP(E107,Tabuľka6[#All],13,FALSE),IF(G107="predaj",VLOOKUP(E107,Tabuľka6[#All],12,FALSE),"zadany neplatny typ transakie"))</f>
        <v>18.5</v>
      </c>
      <c r="J107">
        <f t="shared" si="1"/>
        <v>148</v>
      </c>
      <c r="K107">
        <f>SUMIF($E$7:E107,E107,$H$7:H107)</f>
        <v>91</v>
      </c>
    </row>
    <row r="108" spans="4:11" x14ac:dyDescent="0.3">
      <c r="D108">
        <v>102</v>
      </c>
      <c r="E108">
        <v>16</v>
      </c>
      <c r="F108" s="4">
        <v>43848</v>
      </c>
      <c r="G108" s="1" t="s">
        <v>167</v>
      </c>
      <c r="H108">
        <v>-6</v>
      </c>
      <c r="I108" s="5">
        <f>IF(G108="nákup",VLOOKUP(E108,Tabuľka6[#All],13,FALSE),IF(G108="predaj",VLOOKUP(E108,Tabuľka6[#All],12,FALSE),"zadany neplatny typ transakie"))</f>
        <v>14.49</v>
      </c>
      <c r="J108">
        <f t="shared" si="1"/>
        <v>86.94</v>
      </c>
      <c r="K108">
        <f>SUMIF($E$7:E108,E108,$H$7:H108)</f>
        <v>108</v>
      </c>
    </row>
    <row r="109" spans="4:11" x14ac:dyDescent="0.3">
      <c r="D109">
        <v>103</v>
      </c>
      <c r="E109">
        <v>2</v>
      </c>
      <c r="F109" s="4">
        <v>43848</v>
      </c>
      <c r="G109" s="1" t="s">
        <v>167</v>
      </c>
      <c r="H109">
        <v>-10</v>
      </c>
      <c r="I109" s="5">
        <f>IF(G109="nákup",VLOOKUP(E109,Tabuľka6[#All],13,FALSE),IF(G109="predaj",VLOOKUP(E109,Tabuľka6[#All],12,FALSE),"zadany neplatny typ transakie"))</f>
        <v>16.11</v>
      </c>
      <c r="J109">
        <f t="shared" si="1"/>
        <v>161.1</v>
      </c>
      <c r="K109">
        <f>SUMIF($E$7:E109,E109,$H$7:H109)</f>
        <v>102</v>
      </c>
    </row>
    <row r="110" spans="4:11" x14ac:dyDescent="0.3">
      <c r="D110">
        <v>104</v>
      </c>
      <c r="E110">
        <v>21</v>
      </c>
      <c r="F110" s="4">
        <v>43848</v>
      </c>
      <c r="G110" s="1" t="s">
        <v>167</v>
      </c>
      <c r="H110">
        <v>-5</v>
      </c>
      <c r="I110" s="5">
        <f>IF(G110="nákup",VLOOKUP(E110,Tabuľka6[#All],13,FALSE),IF(G110="predaj",VLOOKUP(E110,Tabuľka6[#All],12,FALSE),"zadany neplatny typ transakie"))</f>
        <v>22.5</v>
      </c>
      <c r="J110">
        <f t="shared" si="1"/>
        <v>112.5</v>
      </c>
      <c r="K110">
        <f>SUMIF($E$7:E110,E110,$H$7:H110)</f>
        <v>101</v>
      </c>
    </row>
    <row r="111" spans="4:11" x14ac:dyDescent="0.3">
      <c r="D111">
        <v>105</v>
      </c>
      <c r="E111">
        <v>28</v>
      </c>
      <c r="F111" s="4">
        <v>43848</v>
      </c>
      <c r="G111" s="1" t="s">
        <v>167</v>
      </c>
      <c r="H111">
        <v>-10</v>
      </c>
      <c r="I111" s="5">
        <f>IF(G111="nákup",VLOOKUP(E111,Tabuľka6[#All],13,FALSE),IF(G111="predaj",VLOOKUP(E111,Tabuľka6[#All],12,FALSE),"zadany neplatny typ transakie"))</f>
        <v>14.38</v>
      </c>
      <c r="J111">
        <f t="shared" si="1"/>
        <v>143.80000000000001</v>
      </c>
      <c r="K111">
        <f>SUMIF($E$7:E111,E111,$H$7:H111)</f>
        <v>89</v>
      </c>
    </row>
    <row r="112" spans="4:11" x14ac:dyDescent="0.3">
      <c r="D112">
        <v>106</v>
      </c>
      <c r="E112">
        <v>23</v>
      </c>
      <c r="F112" s="4">
        <v>43848</v>
      </c>
      <c r="G112" s="1" t="s">
        <v>166</v>
      </c>
      <c r="H112">
        <v>28</v>
      </c>
      <c r="I112" s="5">
        <f>IF(G112="nákup",VLOOKUP(E112,Tabuľka6[#All],13,FALSE),IF(G112="predaj",VLOOKUP(E112,Tabuľka6[#All],12,FALSE),"zadany neplatny typ transakie"))</f>
        <v>9.65</v>
      </c>
      <c r="J112">
        <f t="shared" si="1"/>
        <v>270.2</v>
      </c>
      <c r="K112">
        <f>SUMIF($E$7:E112,E112,$H$7:H112)</f>
        <v>143</v>
      </c>
    </row>
    <row r="113" spans="4:11" x14ac:dyDescent="0.3">
      <c r="D113">
        <v>107</v>
      </c>
      <c r="E113">
        <v>29</v>
      </c>
      <c r="F113" s="4">
        <v>43848</v>
      </c>
      <c r="G113" s="1" t="s">
        <v>166</v>
      </c>
      <c r="H113">
        <v>43</v>
      </c>
      <c r="I113" s="5" t="str">
        <f>IF(G113="nákup",VLOOKUP(E113,Tabuľka6[#All],13,FALSE),IF(G113="predaj",VLOOKUP(E113,Tabuľka6[#All],12,FALSE),"zadany neplatny typ transakie"))</f>
        <v>14,98</v>
      </c>
      <c r="J113">
        <f t="shared" si="1"/>
        <v>644.14</v>
      </c>
      <c r="K113">
        <f>SUMIF($E$7:E113,E113,$H$7:H113)</f>
        <v>134</v>
      </c>
    </row>
    <row r="114" spans="4:11" x14ac:dyDescent="0.3">
      <c r="D114">
        <v>108</v>
      </c>
      <c r="E114">
        <v>26</v>
      </c>
      <c r="F114" s="4">
        <f>DATE(2020,1,19+INT(ROWS($1:1)/8))</f>
        <v>43849</v>
      </c>
      <c r="G114" s="1" t="s">
        <v>166</v>
      </c>
      <c r="H114">
        <v>23</v>
      </c>
      <c r="I114" s="5">
        <f>IF(G114="nákup",VLOOKUP(E114,Tabuľka6[#All],13,FALSE),IF(G114="predaj",VLOOKUP(E114,Tabuľka6[#All],12,FALSE),"zadany neplatny typ transakie"))</f>
        <v>8.89</v>
      </c>
      <c r="J114">
        <f t="shared" si="1"/>
        <v>204.47000000000003</v>
      </c>
      <c r="K114">
        <f>SUMIF($E$7:E114,E114,$H$7:H114)</f>
        <v>143</v>
      </c>
    </row>
    <row r="115" spans="4:11" x14ac:dyDescent="0.3">
      <c r="D115">
        <v>109</v>
      </c>
      <c r="E115">
        <v>11</v>
      </c>
      <c r="F115" s="4">
        <f>DATE(2020,1,19+INT(ROWS($1:2)/8))</f>
        <v>43849</v>
      </c>
      <c r="G115" s="1" t="s">
        <v>166</v>
      </c>
      <c r="H115">
        <v>24</v>
      </c>
      <c r="I115" s="5">
        <f>IF(G115="nákup",VLOOKUP(E115,Tabuľka6[#All],13,FALSE),IF(G115="predaj",VLOOKUP(E115,Tabuľka6[#All],12,FALSE),"zadany neplatny typ transakie"))</f>
        <v>3.26</v>
      </c>
      <c r="J115">
        <f t="shared" si="1"/>
        <v>78.239999999999995</v>
      </c>
      <c r="K115">
        <f>SUMIF($E$7:E115,E115,$H$7:H115)</f>
        <v>105</v>
      </c>
    </row>
    <row r="116" spans="4:11" x14ac:dyDescent="0.3">
      <c r="D116">
        <v>110</v>
      </c>
      <c r="E116">
        <v>6</v>
      </c>
      <c r="F116" s="4">
        <f>DATE(2020,1,19+INT(ROWS($1:3)/8))</f>
        <v>43849</v>
      </c>
      <c r="G116" s="1" t="s">
        <v>166</v>
      </c>
      <c r="H116">
        <v>24</v>
      </c>
      <c r="I116" s="5">
        <f>IF(G116="nákup",VLOOKUP(E116,Tabuľka6[#All],13,FALSE),IF(G116="predaj",VLOOKUP(E116,Tabuľka6[#All],12,FALSE),"zadany neplatny typ transakie"))</f>
        <v>9.35</v>
      </c>
      <c r="J116">
        <f t="shared" si="1"/>
        <v>224.39999999999998</v>
      </c>
      <c r="K116">
        <f>SUMIF($E$7:E116,E116,$H$7:H116)</f>
        <v>144</v>
      </c>
    </row>
    <row r="117" spans="4:11" x14ac:dyDescent="0.3">
      <c r="D117">
        <v>111</v>
      </c>
      <c r="E117">
        <v>11</v>
      </c>
      <c r="F117" s="4">
        <f>DATE(2020,1,19+INT(ROWS($1:4)/8))</f>
        <v>43849</v>
      </c>
      <c r="G117" s="1" t="s">
        <v>166</v>
      </c>
      <c r="H117">
        <v>39</v>
      </c>
      <c r="I117" s="5">
        <f>IF(G117="nákup",VLOOKUP(E117,Tabuľka6[#All],13,FALSE),IF(G117="predaj",VLOOKUP(E117,Tabuľka6[#All],12,FALSE),"zadany neplatny typ transakie"))</f>
        <v>3.26</v>
      </c>
      <c r="J117">
        <f t="shared" si="1"/>
        <v>127.13999999999999</v>
      </c>
      <c r="K117">
        <f>SUMIF($E$7:E117,E117,$H$7:H117)</f>
        <v>144</v>
      </c>
    </row>
    <row r="118" spans="4:11" x14ac:dyDescent="0.3">
      <c r="D118">
        <v>112</v>
      </c>
      <c r="E118">
        <v>19</v>
      </c>
      <c r="F118" s="4">
        <f>DATE(2020,1,19+INT(ROWS($1:5)/8))</f>
        <v>43849</v>
      </c>
      <c r="G118" s="1" t="s">
        <v>166</v>
      </c>
      <c r="H118">
        <v>22</v>
      </c>
      <c r="I118" s="5">
        <f>IF(G118="nákup",VLOOKUP(E118,Tabuľka6[#All],13,FALSE),IF(G118="predaj",VLOOKUP(E118,Tabuľka6[#All],12,FALSE),"zadany neplatny typ transakie"))</f>
        <v>9.16</v>
      </c>
      <c r="J118">
        <f t="shared" si="1"/>
        <v>201.52</v>
      </c>
      <c r="K118">
        <f>SUMIF($E$7:E118,E118,$H$7:H118)</f>
        <v>124</v>
      </c>
    </row>
    <row r="119" spans="4:11" x14ac:dyDescent="0.3">
      <c r="D119">
        <v>113</v>
      </c>
      <c r="E119">
        <v>21</v>
      </c>
      <c r="F119" s="4">
        <f>DATE(2020,1,19+INT(ROWS($1:6)/8))</f>
        <v>43849</v>
      </c>
      <c r="G119" s="1" t="s">
        <v>166</v>
      </c>
      <c r="H119">
        <v>28</v>
      </c>
      <c r="I119" s="5">
        <f>IF(G119="nákup",VLOOKUP(E119,Tabuľka6[#All],13,FALSE),IF(G119="predaj",VLOOKUP(E119,Tabuľka6[#All],12,FALSE),"zadany neplatny typ transakie"))</f>
        <v>14.17</v>
      </c>
      <c r="J119">
        <f t="shared" si="1"/>
        <v>396.76</v>
      </c>
      <c r="K119">
        <f>SUMIF($E$7:E119,E119,$H$7:H119)</f>
        <v>129</v>
      </c>
    </row>
    <row r="120" spans="4:11" x14ac:dyDescent="0.3">
      <c r="D120">
        <v>114</v>
      </c>
      <c r="E120">
        <v>5</v>
      </c>
      <c r="F120" s="4">
        <f>DATE(2020,1,19+INT(ROWS($1:7)/8))</f>
        <v>43849</v>
      </c>
      <c r="G120" s="1" t="s">
        <v>166</v>
      </c>
      <c r="H120">
        <v>30</v>
      </c>
      <c r="I120" s="5">
        <f>IF(G120="nákup",VLOOKUP(E120,Tabuľka6[#All],13,FALSE),IF(G120="predaj",VLOOKUP(E120,Tabuľka6[#All],12,FALSE),"zadany neplatny typ transakie"))</f>
        <v>8.2899999999999991</v>
      </c>
      <c r="J120">
        <f t="shared" si="1"/>
        <v>248.7</v>
      </c>
      <c r="K120">
        <f>SUMIF($E$7:E120,E120,$H$7:H120)</f>
        <v>128</v>
      </c>
    </row>
    <row r="121" spans="4:11" x14ac:dyDescent="0.3">
      <c r="D121">
        <v>115</v>
      </c>
      <c r="E121">
        <v>1</v>
      </c>
      <c r="F121" s="4">
        <f>DATE(2020,1,19+INT(ROWS($1:8)/8))</f>
        <v>43850</v>
      </c>
      <c r="G121" s="1" t="s">
        <v>166</v>
      </c>
      <c r="H121">
        <v>39</v>
      </c>
      <c r="I121" s="5">
        <f>IF(G121="nákup",VLOOKUP(E121,Tabuľka6[#All],13,FALSE),IF(G121="predaj",VLOOKUP(E121,Tabuľka6[#All],12,FALSE),"zadany neplatny typ transakie"))</f>
        <v>8.25</v>
      </c>
      <c r="J121">
        <f t="shared" si="1"/>
        <v>321.75</v>
      </c>
      <c r="K121">
        <f>SUMIF($E$7:E121,E121,$H$7:H121)</f>
        <v>133</v>
      </c>
    </row>
    <row r="122" spans="4:11" x14ac:dyDescent="0.3">
      <c r="D122">
        <v>116</v>
      </c>
      <c r="E122">
        <v>15</v>
      </c>
      <c r="F122" s="4">
        <f>DATE(2020,1,19+INT(ROWS($1:9)/8))</f>
        <v>43850</v>
      </c>
      <c r="G122" s="1" t="s">
        <v>166</v>
      </c>
      <c r="H122">
        <v>48</v>
      </c>
      <c r="I122" s="5">
        <f>IF(G122="nákup",VLOOKUP(E122,Tabuľka6[#All],13,FALSE),IF(G122="predaj",VLOOKUP(E122,Tabuľka6[#All],12,FALSE),"zadany neplatny typ transakie"))</f>
        <v>4.5</v>
      </c>
      <c r="J122">
        <f t="shared" si="1"/>
        <v>216</v>
      </c>
      <c r="K122">
        <f>SUMIF($E$7:E122,E122,$H$7:H122)</f>
        <v>143</v>
      </c>
    </row>
    <row r="123" spans="4:11" x14ac:dyDescent="0.3">
      <c r="D123">
        <v>117</v>
      </c>
      <c r="E123">
        <v>4</v>
      </c>
      <c r="F123" s="4">
        <f>DATE(2020,1,19+INT(ROWS($1:10)/8))</f>
        <v>43850</v>
      </c>
      <c r="G123" s="1" t="s">
        <v>166</v>
      </c>
      <c r="H123">
        <v>50</v>
      </c>
      <c r="I123" s="5">
        <f>IF(G123="nákup",VLOOKUP(E123,Tabuľka6[#All],13,FALSE),IF(G123="predaj",VLOOKUP(E123,Tabuľka6[#All],12,FALSE),"zadany neplatny typ transakie"))</f>
        <v>8.36</v>
      </c>
      <c r="J123">
        <f t="shared" si="1"/>
        <v>418</v>
      </c>
      <c r="K123">
        <f>SUMIF($E$7:E123,E123,$H$7:H123)</f>
        <v>153</v>
      </c>
    </row>
    <row r="124" spans="4:11" x14ac:dyDescent="0.3">
      <c r="D124">
        <v>118</v>
      </c>
      <c r="E124">
        <v>29</v>
      </c>
      <c r="F124" s="4">
        <f>DATE(2020,1,19+INT(ROWS($1:11)/8))</f>
        <v>43850</v>
      </c>
      <c r="G124" s="1" t="s">
        <v>166</v>
      </c>
      <c r="H124">
        <v>45</v>
      </c>
      <c r="I124" s="5" t="str">
        <f>IF(G124="nákup",VLOOKUP(E124,Tabuľka6[#All],13,FALSE),IF(G124="predaj",VLOOKUP(E124,Tabuľka6[#All],12,FALSE),"zadany neplatny typ transakie"))</f>
        <v>14,98</v>
      </c>
      <c r="J124">
        <f t="shared" si="1"/>
        <v>674.1</v>
      </c>
      <c r="K124">
        <f>SUMIF($E$7:E124,E124,$H$7:H124)</f>
        <v>179</v>
      </c>
    </row>
    <row r="125" spans="4:11" x14ac:dyDescent="0.3">
      <c r="D125">
        <v>119</v>
      </c>
      <c r="E125">
        <v>20</v>
      </c>
      <c r="F125" s="4">
        <f>DATE(2020,1,19+INT(ROWS($1:12)/8))</f>
        <v>43850</v>
      </c>
      <c r="G125" s="1" t="s">
        <v>166</v>
      </c>
      <c r="H125">
        <v>35</v>
      </c>
      <c r="I125" s="5">
        <f>IF(G125="nákup",VLOOKUP(E125,Tabuľka6[#All],13,FALSE),IF(G125="predaj",VLOOKUP(E125,Tabuľka6[#All],12,FALSE),"zadany neplatny typ transakie"))</f>
        <v>6.29</v>
      </c>
      <c r="J125">
        <f t="shared" si="1"/>
        <v>220.15</v>
      </c>
      <c r="K125">
        <f>SUMIF($E$7:E125,E125,$H$7:H125)</f>
        <v>146</v>
      </c>
    </row>
    <row r="126" spans="4:11" x14ac:dyDescent="0.3">
      <c r="D126">
        <v>120</v>
      </c>
      <c r="E126">
        <v>15</v>
      </c>
      <c r="F126" s="4">
        <f>DATE(2020,1,19+INT(ROWS($1:13)/8))</f>
        <v>43850</v>
      </c>
      <c r="G126" s="1" t="s">
        <v>166</v>
      </c>
      <c r="H126">
        <v>35</v>
      </c>
      <c r="I126" s="5">
        <f>IF(G126="nákup",VLOOKUP(E126,Tabuľka6[#All],13,FALSE),IF(G126="predaj",VLOOKUP(E126,Tabuľka6[#All],12,FALSE),"zadany neplatny typ transakie"))</f>
        <v>4.5</v>
      </c>
      <c r="J126">
        <f t="shared" si="1"/>
        <v>157.5</v>
      </c>
      <c r="K126">
        <f>SUMIF($E$7:E126,E126,$H$7:H126)</f>
        <v>178</v>
      </c>
    </row>
    <row r="127" spans="4:11" x14ac:dyDescent="0.3">
      <c r="D127">
        <v>121</v>
      </c>
      <c r="E127">
        <v>6</v>
      </c>
      <c r="F127" s="4">
        <f>DATE(2020,1,19+INT(ROWS($1:14)/8))</f>
        <v>43850</v>
      </c>
      <c r="G127" s="1" t="s">
        <v>167</v>
      </c>
      <c r="H127">
        <v>-4</v>
      </c>
      <c r="I127" s="5">
        <f>IF(G127="nákup",VLOOKUP(E127,Tabuľka6[#All],13,FALSE),IF(G127="predaj",VLOOKUP(E127,Tabuľka6[#All],12,FALSE),"zadany neplatny typ transakie"))</f>
        <v>13.24</v>
      </c>
      <c r="J127">
        <f t="shared" si="1"/>
        <v>52.96</v>
      </c>
      <c r="K127">
        <f>SUMIF($E$7:E127,E127,$H$7:H127)</f>
        <v>140</v>
      </c>
    </row>
    <row r="128" spans="4:11" x14ac:dyDescent="0.3">
      <c r="D128">
        <v>122</v>
      </c>
      <c r="E128">
        <v>28</v>
      </c>
      <c r="F128" s="4">
        <f>DATE(2020,1,19+INT(ROWS($1:15)/8))</f>
        <v>43850</v>
      </c>
      <c r="G128" s="1" t="s">
        <v>167</v>
      </c>
      <c r="H128">
        <v>-8</v>
      </c>
      <c r="I128" s="5">
        <f>IF(G128="nákup",VLOOKUP(E128,Tabuľka6[#All],13,FALSE),IF(G128="predaj",VLOOKUP(E128,Tabuľka6[#All],12,FALSE),"zadany neplatny typ transakie"))</f>
        <v>14.38</v>
      </c>
      <c r="J128">
        <f t="shared" si="1"/>
        <v>115.04</v>
      </c>
      <c r="K128">
        <f>SUMIF($E$7:E128,E128,$H$7:H128)</f>
        <v>81</v>
      </c>
    </row>
    <row r="129" spans="4:11" x14ac:dyDescent="0.3">
      <c r="D129">
        <v>123</v>
      </c>
      <c r="E129">
        <v>11</v>
      </c>
      <c r="F129" s="4">
        <f>DATE(2020,1,19+INT(ROWS($1:16)/8))</f>
        <v>43851</v>
      </c>
      <c r="G129" s="1" t="s">
        <v>167</v>
      </c>
      <c r="H129">
        <v>-8</v>
      </c>
      <c r="I129" s="5">
        <f>IF(G129="nákup",VLOOKUP(E129,Tabuľka6[#All],13,FALSE),IF(G129="predaj",VLOOKUP(E129,Tabuľka6[#All],12,FALSE),"zadany neplatny typ transakie"))</f>
        <v>5</v>
      </c>
      <c r="J129">
        <f t="shared" si="1"/>
        <v>40</v>
      </c>
      <c r="K129">
        <f>SUMIF($E$7:E129,E129,$H$7:H129)</f>
        <v>136</v>
      </c>
    </row>
    <row r="130" spans="4:11" x14ac:dyDescent="0.3">
      <c r="D130">
        <v>124</v>
      </c>
      <c r="E130">
        <v>5</v>
      </c>
      <c r="F130" s="4">
        <f>DATE(2020,1,19+INT(ROWS($1:17)/8))</f>
        <v>43851</v>
      </c>
      <c r="G130" s="1" t="s">
        <v>167</v>
      </c>
      <c r="H130">
        <v>-9</v>
      </c>
      <c r="I130" s="5">
        <f>IF(G130="nákup",VLOOKUP(E130,Tabuľka6[#All],13,FALSE),IF(G130="predaj",VLOOKUP(E130,Tabuľka6[#All],12,FALSE),"zadany neplatny typ transakie"))</f>
        <v>15.56</v>
      </c>
      <c r="J130">
        <f t="shared" si="1"/>
        <v>140.04</v>
      </c>
      <c r="K130">
        <f>SUMIF($E$7:E130,E130,$H$7:H130)</f>
        <v>119</v>
      </c>
    </row>
    <row r="131" spans="4:11" x14ac:dyDescent="0.3">
      <c r="D131">
        <v>125</v>
      </c>
      <c r="E131">
        <v>30</v>
      </c>
      <c r="F131" s="4">
        <f>DATE(2020,1,19+INT(ROWS($1:18)/8))</f>
        <v>43851</v>
      </c>
      <c r="G131" s="1" t="s">
        <v>167</v>
      </c>
      <c r="H131">
        <v>-8</v>
      </c>
      <c r="I131" s="5">
        <f>IF(G131="nákup",VLOOKUP(E131,Tabuľka6[#All],13,FALSE),IF(G131="predaj",VLOOKUP(E131,Tabuľka6[#All],12,FALSE),"zadany neplatny typ transakie"))</f>
        <v>11.5</v>
      </c>
      <c r="J131">
        <f t="shared" si="1"/>
        <v>92</v>
      </c>
      <c r="K131">
        <f>SUMIF($E$7:E131,E131,$H$7:H131)</f>
        <v>112</v>
      </c>
    </row>
    <row r="132" spans="4:11" x14ac:dyDescent="0.3">
      <c r="D132">
        <v>126</v>
      </c>
      <c r="E132">
        <v>13</v>
      </c>
      <c r="F132" s="4">
        <f>DATE(2020,1,19+INT(ROWS($1:19)/8))</f>
        <v>43851</v>
      </c>
      <c r="G132" s="1" t="s">
        <v>167</v>
      </c>
      <c r="H132">
        <v>-3</v>
      </c>
      <c r="I132" s="5">
        <f>IF(G132="nákup",VLOOKUP(E132,Tabuľka6[#All],13,FALSE),IF(G132="predaj",VLOOKUP(E132,Tabuľka6[#All],12,FALSE),"zadany neplatny typ transakie"))</f>
        <v>14.95</v>
      </c>
      <c r="J132">
        <f t="shared" si="1"/>
        <v>44.849999999999994</v>
      </c>
      <c r="K132">
        <f>SUMIF($E$7:E132,E132,$H$7:H132)</f>
        <v>112</v>
      </c>
    </row>
    <row r="133" spans="4:11" x14ac:dyDescent="0.3">
      <c r="D133">
        <v>127</v>
      </c>
      <c r="E133">
        <v>16</v>
      </c>
      <c r="F133" s="4">
        <f>DATE(2020,1,19+INT(ROWS($1:20)/8))</f>
        <v>43851</v>
      </c>
      <c r="G133" s="1" t="s">
        <v>167</v>
      </c>
      <c r="H133">
        <v>-9</v>
      </c>
      <c r="I133" s="5">
        <f>IF(G133="nákup",VLOOKUP(E133,Tabuľka6[#All],13,FALSE),IF(G133="predaj",VLOOKUP(E133,Tabuľka6[#All],12,FALSE),"zadany neplatny typ transakie"))</f>
        <v>14.49</v>
      </c>
      <c r="J133">
        <f t="shared" si="1"/>
        <v>130.41</v>
      </c>
      <c r="K133">
        <f>SUMIF($E$7:E133,E133,$H$7:H133)</f>
        <v>99</v>
      </c>
    </row>
    <row r="134" spans="4:11" x14ac:dyDescent="0.3">
      <c r="D134">
        <v>128</v>
      </c>
      <c r="E134">
        <v>11</v>
      </c>
      <c r="F134" s="4">
        <f>DATE(2020,1,19+INT(ROWS($1:21)/8))</f>
        <v>43851</v>
      </c>
      <c r="G134" s="1" t="s">
        <v>167</v>
      </c>
      <c r="H134">
        <v>-7</v>
      </c>
      <c r="I134" s="5">
        <f>IF(G134="nákup",VLOOKUP(E134,Tabuľka6[#All],13,FALSE),IF(G134="predaj",VLOOKUP(E134,Tabuľka6[#All],12,FALSE),"zadany neplatny typ transakie"))</f>
        <v>5</v>
      </c>
      <c r="J134">
        <f t="shared" si="1"/>
        <v>35</v>
      </c>
      <c r="K134">
        <f>SUMIF($E$7:E134,E134,$H$7:H134)</f>
        <v>129</v>
      </c>
    </row>
    <row r="135" spans="4:11" x14ac:dyDescent="0.3">
      <c r="D135">
        <v>129</v>
      </c>
      <c r="E135">
        <v>9</v>
      </c>
      <c r="F135" s="4">
        <f>DATE(2020,1,19+INT(ROWS($1:22)/8))</f>
        <v>43851</v>
      </c>
      <c r="G135" s="1" t="s">
        <v>167</v>
      </c>
      <c r="H135">
        <v>-9</v>
      </c>
      <c r="I135" s="5">
        <f>IF(G135="nákup",VLOOKUP(E135,Tabuľka6[#All],13,FALSE),IF(G135="predaj",VLOOKUP(E135,Tabuľka6[#All],12,FALSE),"zadany neplatny typ transakie"))</f>
        <v>41</v>
      </c>
      <c r="J135">
        <f t="shared" si="1"/>
        <v>369</v>
      </c>
      <c r="K135">
        <f>SUMIF($E$7:E135,E135,$H$7:H135)</f>
        <v>71</v>
      </c>
    </row>
    <row r="136" spans="4:11" x14ac:dyDescent="0.3">
      <c r="D136">
        <v>130</v>
      </c>
      <c r="E136">
        <v>25</v>
      </c>
      <c r="F136" s="4">
        <f>DATE(2020,1,19+INT(ROWS($1:23)/8))</f>
        <v>43851</v>
      </c>
      <c r="G136" s="1" t="s">
        <v>167</v>
      </c>
      <c r="H136">
        <v>-3</v>
      </c>
      <c r="I136" s="5">
        <f>IF(G136="nákup",VLOOKUP(E136,Tabuľka6[#All],13,FALSE),IF(G136="predaj",VLOOKUP(E136,Tabuľka6[#All],12,FALSE),"zadany neplatny typ transakie"))</f>
        <v>14.95</v>
      </c>
      <c r="J136">
        <f t="shared" ref="J136:J199" si="2">ABS(H136*I136)</f>
        <v>44.849999999999994</v>
      </c>
      <c r="K136">
        <f>SUMIF($E$7:E136,E136,$H$7:H136)</f>
        <v>72</v>
      </c>
    </row>
    <row r="137" spans="4:11" x14ac:dyDescent="0.3">
      <c r="D137">
        <v>131</v>
      </c>
      <c r="E137">
        <v>5</v>
      </c>
      <c r="F137" s="4">
        <f>DATE(2020,1,19+INT(ROWS($1:24)/8))</f>
        <v>43852</v>
      </c>
      <c r="G137" s="1" t="s">
        <v>167</v>
      </c>
      <c r="H137">
        <v>-3</v>
      </c>
      <c r="I137" s="5">
        <f>IF(G137="nákup",VLOOKUP(E137,Tabuľka6[#All],13,FALSE),IF(G137="predaj",VLOOKUP(E137,Tabuľka6[#All],12,FALSE),"zadany neplatny typ transakie"))</f>
        <v>15.56</v>
      </c>
      <c r="J137">
        <f t="shared" si="2"/>
        <v>46.68</v>
      </c>
      <c r="K137">
        <f>SUMIF($E$7:E137,E137,$H$7:H137)</f>
        <v>116</v>
      </c>
    </row>
    <row r="138" spans="4:11" x14ac:dyDescent="0.3">
      <c r="D138">
        <v>132</v>
      </c>
      <c r="E138">
        <v>20</v>
      </c>
      <c r="F138" s="4">
        <f>DATE(2020,1,19+INT(ROWS($1:25)/8))</f>
        <v>43852</v>
      </c>
      <c r="G138" s="1" t="s">
        <v>167</v>
      </c>
      <c r="H138">
        <v>-5</v>
      </c>
      <c r="I138" s="5">
        <f>IF(G138="nákup",VLOOKUP(E138,Tabuľka6[#All],13,FALSE),IF(G138="predaj",VLOOKUP(E138,Tabuľka6[#All],12,FALSE),"zadany neplatny typ transakie"))</f>
        <v>10.050000000000001</v>
      </c>
      <c r="J138">
        <f t="shared" si="2"/>
        <v>50.25</v>
      </c>
      <c r="K138">
        <f>SUMIF($E$7:E138,E138,$H$7:H138)</f>
        <v>141</v>
      </c>
    </row>
    <row r="139" spans="4:11" x14ac:dyDescent="0.3">
      <c r="D139">
        <v>133</v>
      </c>
      <c r="E139">
        <v>7</v>
      </c>
      <c r="F139" s="4">
        <f>DATE(2020,1,19+INT(ROWS($1:26)/8))</f>
        <v>43852</v>
      </c>
      <c r="G139" s="1" t="s">
        <v>167</v>
      </c>
      <c r="H139">
        <v>-4</v>
      </c>
      <c r="I139" s="5">
        <f>IF(G139="nákup",VLOOKUP(E139,Tabuľka6[#All],13,FALSE),IF(G139="predaj",VLOOKUP(E139,Tabuľka6[#All],12,FALSE),"zadany neplatny typ transakie"))</f>
        <v>14.75</v>
      </c>
      <c r="J139">
        <f t="shared" si="2"/>
        <v>59</v>
      </c>
      <c r="K139">
        <f>SUMIF($E$7:E139,E139,$H$7:H139)</f>
        <v>100</v>
      </c>
    </row>
    <row r="140" spans="4:11" x14ac:dyDescent="0.3">
      <c r="D140">
        <v>134</v>
      </c>
      <c r="E140">
        <v>18</v>
      </c>
      <c r="F140" s="4">
        <f>DATE(2020,1,19+INT(ROWS($1:27)/8))</f>
        <v>43852</v>
      </c>
      <c r="G140" s="1" t="s">
        <v>167</v>
      </c>
      <c r="H140">
        <v>-1</v>
      </c>
      <c r="I140" s="5">
        <f>IF(G140="nákup",VLOOKUP(E140,Tabuľka6[#All],13,FALSE),IF(G140="predaj",VLOOKUP(E140,Tabuľka6[#All],12,FALSE),"zadany neplatny typ transakie"))</f>
        <v>13.99</v>
      </c>
      <c r="J140">
        <f t="shared" si="2"/>
        <v>13.99</v>
      </c>
      <c r="K140">
        <f>SUMIF($E$7:E140,E140,$H$7:H140)</f>
        <v>90</v>
      </c>
    </row>
    <row r="141" spans="4:11" x14ac:dyDescent="0.3">
      <c r="D141">
        <v>135</v>
      </c>
      <c r="E141">
        <v>30</v>
      </c>
      <c r="F141" s="4">
        <f>DATE(2020,1,19+INT(ROWS($1:28)/8))</f>
        <v>43852</v>
      </c>
      <c r="G141" s="1" t="s">
        <v>167</v>
      </c>
      <c r="H141">
        <v>-5</v>
      </c>
      <c r="I141" s="5">
        <f>IF(G141="nákup",VLOOKUP(E141,Tabuľka6[#All],13,FALSE),IF(G141="predaj",VLOOKUP(E141,Tabuľka6[#All],12,FALSE),"zadany neplatny typ transakie"))</f>
        <v>11.5</v>
      </c>
      <c r="J141">
        <f t="shared" si="2"/>
        <v>57.5</v>
      </c>
      <c r="K141">
        <f>SUMIF($E$7:E141,E141,$H$7:H141)</f>
        <v>107</v>
      </c>
    </row>
    <row r="142" spans="4:11" x14ac:dyDescent="0.3">
      <c r="D142">
        <v>136</v>
      </c>
      <c r="E142">
        <v>19</v>
      </c>
      <c r="F142" s="4">
        <f>DATE(2020,1,19+INT(ROWS($1:29)/8))</f>
        <v>43852</v>
      </c>
      <c r="G142" s="1" t="s">
        <v>167</v>
      </c>
      <c r="H142">
        <v>-10</v>
      </c>
      <c r="I142" s="5">
        <f>IF(G142="nákup",VLOOKUP(E142,Tabuľka6[#All],13,FALSE),IF(G142="predaj",VLOOKUP(E142,Tabuľka6[#All],12,FALSE),"zadany neplatny typ transakie"))</f>
        <v>14.17</v>
      </c>
      <c r="J142">
        <f t="shared" si="2"/>
        <v>141.69999999999999</v>
      </c>
      <c r="K142">
        <f>SUMIF($E$7:E142,E142,$H$7:H142)</f>
        <v>114</v>
      </c>
    </row>
    <row r="143" spans="4:11" x14ac:dyDescent="0.3">
      <c r="D143">
        <v>137</v>
      </c>
      <c r="E143">
        <v>16</v>
      </c>
      <c r="F143" s="4">
        <f>DATE(2020,1,19+INT(ROWS($1:30)/8))</f>
        <v>43852</v>
      </c>
      <c r="G143" s="1" t="s">
        <v>167</v>
      </c>
      <c r="H143">
        <v>-10</v>
      </c>
      <c r="I143" s="5">
        <f>IF(G143="nákup",VLOOKUP(E143,Tabuľka6[#All],13,FALSE),IF(G143="predaj",VLOOKUP(E143,Tabuľka6[#All],12,FALSE),"zadany neplatny typ transakie"))</f>
        <v>14.49</v>
      </c>
      <c r="J143">
        <f t="shared" si="2"/>
        <v>144.9</v>
      </c>
      <c r="K143">
        <f>SUMIF($E$7:E143,E143,$H$7:H143)</f>
        <v>89</v>
      </c>
    </row>
    <row r="144" spans="4:11" x14ac:dyDescent="0.3">
      <c r="D144">
        <v>138</v>
      </c>
      <c r="E144">
        <v>1</v>
      </c>
      <c r="F144" s="4">
        <f>DATE(2020,1,19+INT(ROWS($1:31)/8))</f>
        <v>43852</v>
      </c>
      <c r="G144" s="1" t="s">
        <v>167</v>
      </c>
      <c r="H144">
        <v>-9</v>
      </c>
      <c r="I144" s="5">
        <f>IF(G144="nákup",VLOOKUP(E144,Tabuľka6[#All],13,FALSE),IF(G144="predaj",VLOOKUP(E144,Tabuľka6[#All],12,FALSE),"zadany neplatny typ transakie"))</f>
        <v>11.9</v>
      </c>
      <c r="J144">
        <f t="shared" si="2"/>
        <v>107.10000000000001</v>
      </c>
      <c r="K144">
        <f>SUMIF($E$7:E144,E144,$H$7:H144)</f>
        <v>124</v>
      </c>
    </row>
    <row r="145" spans="4:11" x14ac:dyDescent="0.3">
      <c r="D145">
        <v>139</v>
      </c>
      <c r="E145">
        <v>17</v>
      </c>
      <c r="F145" s="4">
        <f>DATE(2020,1,19+INT(ROWS($1:32)/8))</f>
        <v>43853</v>
      </c>
      <c r="G145" s="1" t="s">
        <v>167</v>
      </c>
      <c r="H145">
        <v>-7</v>
      </c>
      <c r="I145" s="5">
        <f>IF(G145="nákup",VLOOKUP(E145,Tabuľka6[#All],13,FALSE),IF(G145="predaj",VLOOKUP(E145,Tabuľka6[#All],12,FALSE),"zadany neplatny typ transakie"))</f>
        <v>14.46</v>
      </c>
      <c r="J145">
        <f t="shared" si="2"/>
        <v>101.22</v>
      </c>
      <c r="K145">
        <f>SUMIF($E$7:E145,E145,$H$7:H145)</f>
        <v>113</v>
      </c>
    </row>
    <row r="146" spans="4:11" x14ac:dyDescent="0.3">
      <c r="D146">
        <v>140</v>
      </c>
      <c r="E146">
        <v>20</v>
      </c>
      <c r="F146" s="4">
        <f>DATE(2020,1,19+INT(ROWS($1:33)/8))</f>
        <v>43853</v>
      </c>
      <c r="G146" s="1" t="s">
        <v>167</v>
      </c>
      <c r="H146">
        <v>-5</v>
      </c>
      <c r="I146" s="5">
        <f>IF(G146="nákup",VLOOKUP(E146,Tabuľka6[#All],13,FALSE),IF(G146="predaj",VLOOKUP(E146,Tabuľka6[#All],12,FALSE),"zadany neplatny typ transakie"))</f>
        <v>10.050000000000001</v>
      </c>
      <c r="J146">
        <f t="shared" si="2"/>
        <v>50.25</v>
      </c>
      <c r="K146">
        <f>SUMIF($E$7:E146,E146,$H$7:H146)</f>
        <v>136</v>
      </c>
    </row>
    <row r="147" spans="4:11" x14ac:dyDescent="0.3">
      <c r="D147">
        <v>141</v>
      </c>
      <c r="E147">
        <v>4</v>
      </c>
      <c r="F147" s="4">
        <f>DATE(2020,1,19+INT(ROWS($1:34)/8))</f>
        <v>43853</v>
      </c>
      <c r="G147" s="1" t="s">
        <v>167</v>
      </c>
      <c r="H147">
        <v>-6</v>
      </c>
      <c r="I147" s="5">
        <f>IF(G147="nákup",VLOOKUP(E147,Tabuľka6[#All],13,FALSE),IF(G147="predaj",VLOOKUP(E147,Tabuľka6[#All],12,FALSE),"zadany neplatny typ transakie"))</f>
        <v>16</v>
      </c>
      <c r="J147">
        <f t="shared" si="2"/>
        <v>96</v>
      </c>
      <c r="K147">
        <f>SUMIF($E$7:E147,E147,$H$7:H147)</f>
        <v>147</v>
      </c>
    </row>
    <row r="148" spans="4:11" x14ac:dyDescent="0.3">
      <c r="D148">
        <v>142</v>
      </c>
      <c r="E148">
        <v>4</v>
      </c>
      <c r="F148" s="4">
        <f>DATE(2020,1,19+INT(ROWS($1:35)/8))</f>
        <v>43853</v>
      </c>
      <c r="G148" s="1" t="s">
        <v>167</v>
      </c>
      <c r="H148">
        <v>-1</v>
      </c>
      <c r="I148" s="5">
        <f>IF(G148="nákup",VLOOKUP(E148,Tabuľka6[#All],13,FALSE),IF(G148="predaj",VLOOKUP(E148,Tabuľka6[#All],12,FALSE),"zadany neplatny typ transakie"))</f>
        <v>16</v>
      </c>
      <c r="J148">
        <f t="shared" si="2"/>
        <v>16</v>
      </c>
      <c r="K148">
        <f>SUMIF($E$7:E148,E148,$H$7:H148)</f>
        <v>146</v>
      </c>
    </row>
    <row r="149" spans="4:11" x14ac:dyDescent="0.3">
      <c r="D149">
        <v>143</v>
      </c>
      <c r="E149">
        <v>5</v>
      </c>
      <c r="F149" s="4">
        <f>DATE(2020,1,19+INT(ROWS($1:36)/8))</f>
        <v>43853</v>
      </c>
      <c r="G149" s="1" t="s">
        <v>167</v>
      </c>
      <c r="H149">
        <v>-5</v>
      </c>
      <c r="I149" s="5">
        <f>IF(G149="nákup",VLOOKUP(E149,Tabuľka6[#All],13,FALSE),IF(G149="predaj",VLOOKUP(E149,Tabuľka6[#All],12,FALSE),"zadany neplatny typ transakie"))</f>
        <v>15.56</v>
      </c>
      <c r="J149">
        <f t="shared" si="2"/>
        <v>77.8</v>
      </c>
      <c r="K149">
        <f>SUMIF($E$7:E149,E149,$H$7:H149)</f>
        <v>111</v>
      </c>
    </row>
    <row r="150" spans="4:11" x14ac:dyDescent="0.3">
      <c r="D150">
        <v>144</v>
      </c>
      <c r="E150">
        <v>28</v>
      </c>
      <c r="F150" s="4">
        <f>DATE(2020,1,19+INT(ROWS($1:37)/8))</f>
        <v>43853</v>
      </c>
      <c r="G150" s="1" t="s">
        <v>167</v>
      </c>
      <c r="H150">
        <v>-10</v>
      </c>
      <c r="I150" s="5">
        <f>IF(G150="nákup",VLOOKUP(E150,Tabuľka6[#All],13,FALSE),IF(G150="predaj",VLOOKUP(E150,Tabuľka6[#All],12,FALSE),"zadany neplatny typ transakie"))</f>
        <v>14.38</v>
      </c>
      <c r="J150">
        <f t="shared" si="2"/>
        <v>143.80000000000001</v>
      </c>
      <c r="K150">
        <f>SUMIF($E$7:E150,E150,$H$7:H150)</f>
        <v>71</v>
      </c>
    </row>
    <row r="151" spans="4:11" x14ac:dyDescent="0.3">
      <c r="D151">
        <v>145</v>
      </c>
      <c r="E151">
        <v>14</v>
      </c>
      <c r="F151" s="4">
        <f>DATE(2020,1,19+INT(ROWS($1:38)/8))</f>
        <v>43853</v>
      </c>
      <c r="G151" s="1" t="s">
        <v>167</v>
      </c>
      <c r="H151">
        <v>-9</v>
      </c>
      <c r="I151" s="5">
        <f>IF(G151="nákup",VLOOKUP(E151,Tabuľka6[#All],13,FALSE),IF(G151="predaj",VLOOKUP(E151,Tabuľka6[#All],12,FALSE),"zadany neplatny typ transakie"))</f>
        <v>7.8</v>
      </c>
      <c r="J151">
        <f t="shared" si="2"/>
        <v>70.2</v>
      </c>
      <c r="K151">
        <f>SUMIF($E$7:E151,E151,$H$7:H151)</f>
        <v>91</v>
      </c>
    </row>
    <row r="152" spans="4:11" x14ac:dyDescent="0.3">
      <c r="D152">
        <v>146</v>
      </c>
      <c r="E152">
        <v>26</v>
      </c>
      <c r="F152" s="4">
        <f>DATE(2020,1,19+INT(ROWS($1:39)/8))</f>
        <v>43853</v>
      </c>
      <c r="G152" s="1" t="s">
        <v>167</v>
      </c>
      <c r="H152">
        <v>-5</v>
      </c>
      <c r="I152" s="5">
        <f>IF(G152="nákup",VLOOKUP(E152,Tabuľka6[#All],13,FALSE),IF(G152="predaj",VLOOKUP(E152,Tabuľka6[#All],12,FALSE),"zadany neplatny typ transakie"))</f>
        <v>12.85</v>
      </c>
      <c r="J152">
        <f t="shared" si="2"/>
        <v>64.25</v>
      </c>
      <c r="K152">
        <f>SUMIF($E$7:E152,E152,$H$7:H152)</f>
        <v>138</v>
      </c>
    </row>
    <row r="153" spans="4:11" x14ac:dyDescent="0.3">
      <c r="D153">
        <v>147</v>
      </c>
      <c r="E153">
        <v>14</v>
      </c>
      <c r="F153" s="4">
        <f>DATE(2020,1,19+INT(ROWS($1:40)/8))</f>
        <v>43854</v>
      </c>
      <c r="G153" s="1" t="s">
        <v>167</v>
      </c>
      <c r="H153">
        <v>-5</v>
      </c>
      <c r="I153" s="5">
        <f>IF(G153="nákup",VLOOKUP(E153,Tabuľka6[#All],13,FALSE),IF(G153="predaj",VLOOKUP(E153,Tabuľka6[#All],12,FALSE),"zadany neplatny typ transakie"))</f>
        <v>7.8</v>
      </c>
      <c r="J153">
        <f t="shared" si="2"/>
        <v>39</v>
      </c>
      <c r="K153">
        <f>SUMIF($E$7:E153,E153,$H$7:H153)</f>
        <v>86</v>
      </c>
    </row>
    <row r="154" spans="4:11" x14ac:dyDescent="0.3">
      <c r="D154">
        <v>148</v>
      </c>
      <c r="E154">
        <v>25</v>
      </c>
      <c r="F154" s="4">
        <f>DATE(2020,1,19+INT(ROWS($1:41)/8))</f>
        <v>43854</v>
      </c>
      <c r="G154" s="1" t="s">
        <v>167</v>
      </c>
      <c r="H154">
        <v>-2</v>
      </c>
      <c r="I154" s="5">
        <f>IF(G154="nákup",VLOOKUP(E154,Tabuľka6[#All],13,FALSE),IF(G154="predaj",VLOOKUP(E154,Tabuľka6[#All],12,FALSE),"zadany neplatny typ transakie"))</f>
        <v>14.95</v>
      </c>
      <c r="J154">
        <f t="shared" si="2"/>
        <v>29.9</v>
      </c>
      <c r="K154">
        <f>SUMIF($E$7:E154,E154,$H$7:H154)</f>
        <v>70</v>
      </c>
    </row>
    <row r="155" spans="4:11" x14ac:dyDescent="0.3">
      <c r="D155">
        <v>149</v>
      </c>
      <c r="E155">
        <v>21</v>
      </c>
      <c r="F155" s="4">
        <f>DATE(2020,1,19+INT(ROWS($1:42)/8))</f>
        <v>43854</v>
      </c>
      <c r="G155" s="1" t="s">
        <v>167</v>
      </c>
      <c r="H155">
        <v>-7</v>
      </c>
      <c r="I155" s="5">
        <f>IF(G155="nákup",VLOOKUP(E155,Tabuľka6[#All],13,FALSE),IF(G155="predaj",VLOOKUP(E155,Tabuľka6[#All],12,FALSE),"zadany neplatny typ transakie"))</f>
        <v>22.5</v>
      </c>
      <c r="J155">
        <f t="shared" si="2"/>
        <v>157.5</v>
      </c>
      <c r="K155">
        <f>SUMIF($E$7:E155,E155,$H$7:H155)</f>
        <v>122</v>
      </c>
    </row>
    <row r="156" spans="4:11" x14ac:dyDescent="0.3">
      <c r="D156">
        <v>150</v>
      </c>
      <c r="E156">
        <v>26</v>
      </c>
      <c r="F156" s="4">
        <f>DATE(2020,1,19+INT(ROWS($1:43)/8))</f>
        <v>43854</v>
      </c>
      <c r="G156" s="1" t="s">
        <v>167</v>
      </c>
      <c r="H156">
        <v>-4</v>
      </c>
      <c r="I156" s="5">
        <f>IF(G156="nákup",VLOOKUP(E156,Tabuľka6[#All],13,FALSE),IF(G156="predaj",VLOOKUP(E156,Tabuľka6[#All],12,FALSE),"zadany neplatny typ transakie"))</f>
        <v>12.85</v>
      </c>
      <c r="J156">
        <f t="shared" si="2"/>
        <v>51.4</v>
      </c>
      <c r="K156">
        <f>SUMIF($E$7:E156,E156,$H$7:H156)</f>
        <v>134</v>
      </c>
    </row>
    <row r="157" spans="4:11" x14ac:dyDescent="0.3">
      <c r="D157">
        <v>151</v>
      </c>
      <c r="E157">
        <v>23</v>
      </c>
      <c r="F157" s="4">
        <f>DATE(2020,1,19+INT(ROWS($1:44)/8))</f>
        <v>43854</v>
      </c>
      <c r="G157" s="1" t="s">
        <v>167</v>
      </c>
      <c r="H157">
        <v>-8</v>
      </c>
      <c r="I157" s="5">
        <f>IF(G157="nákup",VLOOKUP(E157,Tabuľka6[#All],13,FALSE),IF(G157="predaj",VLOOKUP(E157,Tabuľka6[#All],12,FALSE),"zadany neplatny typ transakie"))</f>
        <v>22.55</v>
      </c>
      <c r="J157">
        <f t="shared" si="2"/>
        <v>180.4</v>
      </c>
      <c r="K157">
        <f>SUMIF($E$7:E157,E157,$H$7:H157)</f>
        <v>135</v>
      </c>
    </row>
    <row r="158" spans="4:11" x14ac:dyDescent="0.3">
      <c r="D158">
        <v>152</v>
      </c>
      <c r="E158">
        <v>11</v>
      </c>
      <c r="F158" s="4">
        <f>DATE(2020,1,19+INT(ROWS($1:45)/8))</f>
        <v>43854</v>
      </c>
      <c r="G158" s="1" t="s">
        <v>167</v>
      </c>
      <c r="H158">
        <v>-5</v>
      </c>
      <c r="I158" s="5">
        <f>IF(G158="nákup",VLOOKUP(E158,Tabuľka6[#All],13,FALSE),IF(G158="predaj",VLOOKUP(E158,Tabuľka6[#All],12,FALSE),"zadany neplatny typ transakie"))</f>
        <v>5</v>
      </c>
      <c r="J158">
        <f t="shared" si="2"/>
        <v>25</v>
      </c>
      <c r="K158">
        <f>SUMIF($E$7:E158,E158,$H$7:H158)</f>
        <v>124</v>
      </c>
    </row>
    <row r="159" spans="4:11" x14ac:dyDescent="0.3">
      <c r="D159">
        <v>153</v>
      </c>
      <c r="E159">
        <v>3</v>
      </c>
      <c r="F159" s="4">
        <f>DATE(2020,1,19+INT(ROWS($1:46)/8))</f>
        <v>43854</v>
      </c>
      <c r="G159" s="1" t="s">
        <v>167</v>
      </c>
      <c r="H159">
        <v>-2</v>
      </c>
      <c r="I159" s="5">
        <f>IF(G159="nákup",VLOOKUP(E159,Tabuľka6[#All],13,FALSE),IF(G159="predaj",VLOOKUP(E159,Tabuľka6[#All],12,FALSE),"zadany neplatny typ transakie"))</f>
        <v>9.64</v>
      </c>
      <c r="J159">
        <f t="shared" si="2"/>
        <v>19.28</v>
      </c>
      <c r="K159">
        <f>SUMIF($E$7:E159,E159,$H$7:H159)</f>
        <v>104</v>
      </c>
    </row>
    <row r="160" spans="4:11" x14ac:dyDescent="0.3">
      <c r="D160">
        <v>154</v>
      </c>
      <c r="E160">
        <v>24</v>
      </c>
      <c r="F160" s="4">
        <f>DATE(2020,1,19+INT(ROWS($1:47)/8))</f>
        <v>43854</v>
      </c>
      <c r="G160" s="1" t="s">
        <v>167</v>
      </c>
      <c r="H160">
        <v>-4</v>
      </c>
      <c r="I160" s="5">
        <f>IF(G160="nákup",VLOOKUP(E160,Tabuľka6[#All],13,FALSE),IF(G160="predaj",VLOOKUP(E160,Tabuľka6[#All],12,FALSE),"zadany neplatny typ transakie"))</f>
        <v>18.98</v>
      </c>
      <c r="J160">
        <f t="shared" si="2"/>
        <v>75.92</v>
      </c>
      <c r="K160">
        <f>SUMIF($E$7:E160,E160,$H$7:H160)</f>
        <v>100</v>
      </c>
    </row>
    <row r="161" spans="4:11" x14ac:dyDescent="0.3">
      <c r="D161">
        <v>155</v>
      </c>
      <c r="E161">
        <v>11</v>
      </c>
      <c r="F161" s="4">
        <f>DATE(2020,1,19+INT(ROWS($1:48)/8))</f>
        <v>43855</v>
      </c>
      <c r="G161" s="1" t="s">
        <v>167</v>
      </c>
      <c r="H161">
        <v>-6</v>
      </c>
      <c r="I161" s="5">
        <f>IF(G161="nákup",VLOOKUP(E161,Tabuľka6[#All],13,FALSE),IF(G161="predaj",VLOOKUP(E161,Tabuľka6[#All],12,FALSE),"zadany neplatny typ transakie"))</f>
        <v>5</v>
      </c>
      <c r="J161">
        <f t="shared" si="2"/>
        <v>30</v>
      </c>
      <c r="K161">
        <f>SUMIF($E$7:E161,E161,$H$7:H161)</f>
        <v>118</v>
      </c>
    </row>
    <row r="162" spans="4:11" x14ac:dyDescent="0.3">
      <c r="D162">
        <v>156</v>
      </c>
      <c r="E162">
        <v>22</v>
      </c>
      <c r="F162" s="4">
        <f>DATE(2020,1,19+INT(ROWS($1:49)/8))</f>
        <v>43855</v>
      </c>
      <c r="G162" s="1" t="s">
        <v>167</v>
      </c>
      <c r="H162">
        <v>-8</v>
      </c>
      <c r="I162" s="5">
        <f>IF(G162="nákup",VLOOKUP(E162,Tabuľka6[#All],13,FALSE),IF(G162="predaj",VLOOKUP(E162,Tabuľka6[#All],12,FALSE),"zadany neplatny typ transakie"))</f>
        <v>22.58</v>
      </c>
      <c r="J162">
        <f t="shared" si="2"/>
        <v>180.64</v>
      </c>
      <c r="K162">
        <f>SUMIF($E$7:E162,E162,$H$7:H162)</f>
        <v>88</v>
      </c>
    </row>
    <row r="163" spans="4:11" x14ac:dyDescent="0.3">
      <c r="D163">
        <v>157</v>
      </c>
      <c r="E163">
        <v>8</v>
      </c>
      <c r="F163" s="4">
        <f>DATE(2020,1,19+INT(ROWS($1:50)/8))</f>
        <v>43855</v>
      </c>
      <c r="G163" s="1" t="s">
        <v>167</v>
      </c>
      <c r="H163">
        <v>-8</v>
      </c>
      <c r="I163" s="5">
        <f>IF(G163="nákup",VLOOKUP(E163,Tabuľka6[#All],13,FALSE),IF(G163="predaj",VLOOKUP(E163,Tabuľka6[#All],12,FALSE),"zadany neplatny typ transakie"))</f>
        <v>17.89</v>
      </c>
      <c r="J163">
        <f t="shared" si="2"/>
        <v>143.12</v>
      </c>
      <c r="K163">
        <f>SUMIF($E$7:E163,E163,$H$7:H163)</f>
        <v>108</v>
      </c>
    </row>
    <row r="164" spans="4:11" x14ac:dyDescent="0.3">
      <c r="D164">
        <v>158</v>
      </c>
      <c r="E164">
        <v>5</v>
      </c>
      <c r="F164" s="4">
        <f>DATE(2020,1,19+INT(ROWS($1:51)/8))</f>
        <v>43855</v>
      </c>
      <c r="G164" s="1" t="s">
        <v>167</v>
      </c>
      <c r="H164">
        <v>-7</v>
      </c>
      <c r="I164" s="5">
        <f>IF(G164="nákup",VLOOKUP(E164,Tabuľka6[#All],13,FALSE),IF(G164="predaj",VLOOKUP(E164,Tabuľka6[#All],12,FALSE),"zadany neplatny typ transakie"))</f>
        <v>15.56</v>
      </c>
      <c r="J164">
        <f t="shared" si="2"/>
        <v>108.92</v>
      </c>
      <c r="K164">
        <f>SUMIF($E$7:E164,E164,$H$7:H164)</f>
        <v>104</v>
      </c>
    </row>
    <row r="165" spans="4:11" x14ac:dyDescent="0.3">
      <c r="D165">
        <v>159</v>
      </c>
      <c r="E165">
        <v>28</v>
      </c>
      <c r="F165" s="4">
        <f>DATE(2020,1,19+INT(ROWS($1:52)/8))</f>
        <v>43855</v>
      </c>
      <c r="G165" s="1" t="s">
        <v>167</v>
      </c>
      <c r="H165">
        <v>-3</v>
      </c>
      <c r="I165" s="5">
        <f>IF(G165="nákup",VLOOKUP(E165,Tabuľka6[#All],13,FALSE),IF(G165="predaj",VLOOKUP(E165,Tabuľka6[#All],12,FALSE),"zadany neplatny typ transakie"))</f>
        <v>14.38</v>
      </c>
      <c r="J165">
        <f t="shared" si="2"/>
        <v>43.14</v>
      </c>
      <c r="K165">
        <f>SUMIF($E$7:E165,E165,$H$7:H165)</f>
        <v>68</v>
      </c>
    </row>
    <row r="166" spans="4:11" x14ac:dyDescent="0.3">
      <c r="D166">
        <v>160</v>
      </c>
      <c r="E166">
        <v>25</v>
      </c>
      <c r="F166" s="4">
        <f>DATE(2020,1,19+INT(ROWS($1:53)/8))</f>
        <v>43855</v>
      </c>
      <c r="G166" s="1" t="s">
        <v>167</v>
      </c>
      <c r="H166">
        <v>-10</v>
      </c>
      <c r="I166" s="5">
        <f>IF(G166="nákup",VLOOKUP(E166,Tabuľka6[#All],13,FALSE),IF(G166="predaj",VLOOKUP(E166,Tabuľka6[#All],12,FALSE),"zadany neplatny typ transakie"))</f>
        <v>14.95</v>
      </c>
      <c r="J166">
        <f t="shared" si="2"/>
        <v>149.5</v>
      </c>
      <c r="K166">
        <f>SUMIF($E$7:E166,E166,$H$7:H166)</f>
        <v>60</v>
      </c>
    </row>
    <row r="167" spans="4:11" x14ac:dyDescent="0.3">
      <c r="D167">
        <v>161</v>
      </c>
      <c r="E167">
        <v>19</v>
      </c>
      <c r="F167" s="4">
        <f>DATE(2020,1,19+INT(ROWS($1:54)/8))</f>
        <v>43855</v>
      </c>
      <c r="G167" s="1" t="s">
        <v>167</v>
      </c>
      <c r="H167">
        <v>-6</v>
      </c>
      <c r="I167" s="5">
        <f>IF(G167="nákup",VLOOKUP(E167,Tabuľka6[#All],13,FALSE),IF(G167="predaj",VLOOKUP(E167,Tabuľka6[#All],12,FALSE),"zadany neplatny typ transakie"))</f>
        <v>14.17</v>
      </c>
      <c r="J167">
        <f t="shared" si="2"/>
        <v>85.02</v>
      </c>
      <c r="K167">
        <f>SUMIF($E$7:E167,E167,$H$7:H167)</f>
        <v>108</v>
      </c>
    </row>
    <row r="168" spans="4:11" x14ac:dyDescent="0.3">
      <c r="D168">
        <v>162</v>
      </c>
      <c r="E168">
        <v>1</v>
      </c>
      <c r="F168" s="4">
        <f>DATE(2020,1,19+INT(ROWS($1:55)/8))</f>
        <v>43855</v>
      </c>
      <c r="G168" s="1" t="s">
        <v>167</v>
      </c>
      <c r="H168">
        <v>-9</v>
      </c>
      <c r="I168" s="5">
        <f>IF(G168="nákup",VLOOKUP(E168,Tabuľka6[#All],13,FALSE),IF(G168="predaj",VLOOKUP(E168,Tabuľka6[#All],12,FALSE),"zadany neplatny typ transakie"))</f>
        <v>11.9</v>
      </c>
      <c r="J168">
        <f t="shared" si="2"/>
        <v>107.10000000000001</v>
      </c>
      <c r="K168">
        <f>SUMIF($E$7:E168,E168,$H$7:H168)</f>
        <v>115</v>
      </c>
    </row>
    <row r="169" spans="4:11" x14ac:dyDescent="0.3">
      <c r="D169">
        <v>163</v>
      </c>
      <c r="E169">
        <v>16</v>
      </c>
      <c r="F169" s="4">
        <f>DATE(2020,1,19+INT(ROWS($1:56)/8))</f>
        <v>43856</v>
      </c>
      <c r="G169" s="1" t="s">
        <v>167</v>
      </c>
      <c r="H169">
        <v>-4</v>
      </c>
      <c r="I169" s="5">
        <f>IF(G169="nákup",VLOOKUP(E169,Tabuľka6[#All],13,FALSE),IF(G169="predaj",VLOOKUP(E169,Tabuľka6[#All],12,FALSE),"zadany neplatny typ transakie"))</f>
        <v>14.49</v>
      </c>
      <c r="J169">
        <f t="shared" si="2"/>
        <v>57.96</v>
      </c>
      <c r="K169">
        <f>SUMIF($E$7:E169,E169,$H$7:H169)</f>
        <v>85</v>
      </c>
    </row>
    <row r="170" spans="4:11" x14ac:dyDescent="0.3">
      <c r="D170">
        <v>164</v>
      </c>
      <c r="E170">
        <v>15</v>
      </c>
      <c r="F170" s="4">
        <f>DATE(2020,1,19+INT(ROWS($1:57)/8))</f>
        <v>43856</v>
      </c>
      <c r="G170" s="1" t="s">
        <v>167</v>
      </c>
      <c r="H170">
        <v>-9</v>
      </c>
      <c r="I170" s="5">
        <f>IF(G170="nákup",VLOOKUP(E170,Tabuľka6[#All],13,FALSE),IF(G170="predaj",VLOOKUP(E170,Tabuľka6[#All],12,FALSE),"zadany neplatny typ transakie"))</f>
        <v>9.65</v>
      </c>
      <c r="J170">
        <f t="shared" si="2"/>
        <v>86.850000000000009</v>
      </c>
      <c r="K170">
        <f>SUMIF($E$7:E170,E170,$H$7:H170)</f>
        <v>169</v>
      </c>
    </row>
    <row r="171" spans="4:11" x14ac:dyDescent="0.3">
      <c r="D171">
        <v>165</v>
      </c>
      <c r="E171">
        <v>28</v>
      </c>
      <c r="F171" s="4">
        <f>DATE(2020,1,19+INT(ROWS($1:58)/8))</f>
        <v>43856</v>
      </c>
      <c r="G171" s="1" t="s">
        <v>167</v>
      </c>
      <c r="H171">
        <v>-6</v>
      </c>
      <c r="I171" s="5">
        <f>IF(G171="nákup",VLOOKUP(E171,Tabuľka6[#All],13,FALSE),IF(G171="predaj",VLOOKUP(E171,Tabuľka6[#All],12,FALSE),"zadany neplatny typ transakie"))</f>
        <v>14.38</v>
      </c>
      <c r="J171">
        <f t="shared" si="2"/>
        <v>86.28</v>
      </c>
      <c r="K171">
        <f>SUMIF($E$7:E171,E171,$H$7:H171)</f>
        <v>62</v>
      </c>
    </row>
    <row r="172" spans="4:11" x14ac:dyDescent="0.3">
      <c r="D172">
        <v>166</v>
      </c>
      <c r="E172">
        <v>29</v>
      </c>
      <c r="F172" s="4">
        <f>DATE(2020,1,19+INT(ROWS($1:59)/8))</f>
        <v>43856</v>
      </c>
      <c r="G172" s="1" t="s">
        <v>167</v>
      </c>
      <c r="H172">
        <v>-7</v>
      </c>
      <c r="I172" s="5">
        <f>IF(G172="nákup",VLOOKUP(E172,Tabuľka6[#All],13,FALSE),IF(G172="predaj",VLOOKUP(E172,Tabuľka6[#All],12,FALSE),"zadany neplatny typ transakie"))</f>
        <v>24.99</v>
      </c>
      <c r="J172">
        <f t="shared" si="2"/>
        <v>174.92999999999998</v>
      </c>
      <c r="K172">
        <f>SUMIF($E$7:E172,E172,$H$7:H172)</f>
        <v>172</v>
      </c>
    </row>
    <row r="173" spans="4:11" x14ac:dyDescent="0.3">
      <c r="D173">
        <v>167</v>
      </c>
      <c r="E173">
        <v>23</v>
      </c>
      <c r="F173" s="4">
        <f>DATE(2020,1,19+INT(ROWS($1:60)/8))</f>
        <v>43856</v>
      </c>
      <c r="G173" s="1" t="s">
        <v>167</v>
      </c>
      <c r="H173">
        <v>-2</v>
      </c>
      <c r="I173" s="5">
        <f>IF(G173="nákup",VLOOKUP(E173,Tabuľka6[#All],13,FALSE),IF(G173="predaj",VLOOKUP(E173,Tabuľka6[#All],12,FALSE),"zadany neplatny typ transakie"))</f>
        <v>22.55</v>
      </c>
      <c r="J173">
        <f t="shared" si="2"/>
        <v>45.1</v>
      </c>
      <c r="K173">
        <f>SUMIF($E$7:E173,E173,$H$7:H173)</f>
        <v>133</v>
      </c>
    </row>
    <row r="174" spans="4:11" x14ac:dyDescent="0.3">
      <c r="D174">
        <v>168</v>
      </c>
      <c r="E174">
        <v>12</v>
      </c>
      <c r="F174" s="4">
        <f>DATE(2020,1,19+INT(ROWS($1:61)/8))</f>
        <v>43856</v>
      </c>
      <c r="G174" s="1" t="s">
        <v>167</v>
      </c>
      <c r="H174">
        <v>-5</v>
      </c>
      <c r="I174" s="5">
        <f>IF(G174="nákup",VLOOKUP(E174,Tabuľka6[#All],13,FALSE),IF(G174="predaj",VLOOKUP(E174,Tabuľka6[#All],12,FALSE),"zadany neplatny typ transakie"))</f>
        <v>13.25</v>
      </c>
      <c r="J174">
        <f t="shared" si="2"/>
        <v>66.25</v>
      </c>
      <c r="K174">
        <f>SUMIF($E$7:E174,E174,$H$7:H174)</f>
        <v>35</v>
      </c>
    </row>
    <row r="175" spans="4:11" x14ac:dyDescent="0.3">
      <c r="D175">
        <v>169</v>
      </c>
      <c r="E175">
        <v>12</v>
      </c>
      <c r="F175" s="4">
        <f>DATE(2020,1,19+INT(ROWS($1:62)/8))</f>
        <v>43856</v>
      </c>
      <c r="G175" s="1" t="s">
        <v>167</v>
      </c>
      <c r="H175">
        <v>-9</v>
      </c>
      <c r="I175" s="5">
        <f>IF(G175="nákup",VLOOKUP(E175,Tabuľka6[#All],13,FALSE),IF(G175="predaj",VLOOKUP(E175,Tabuľka6[#All],12,FALSE),"zadany neplatny typ transakie"))</f>
        <v>13.25</v>
      </c>
      <c r="J175">
        <f t="shared" si="2"/>
        <v>119.25</v>
      </c>
      <c r="K175">
        <f>SUMIF($E$7:E175,E175,$H$7:H175)</f>
        <v>26</v>
      </c>
    </row>
    <row r="176" spans="4:11" x14ac:dyDescent="0.3">
      <c r="D176">
        <v>170</v>
      </c>
      <c r="E176">
        <v>13</v>
      </c>
      <c r="F176" s="4">
        <f>DATE(2020,1,19+INT(ROWS($1:63)/8))</f>
        <v>43856</v>
      </c>
      <c r="G176" s="1" t="s">
        <v>167</v>
      </c>
      <c r="H176">
        <v>-7</v>
      </c>
      <c r="I176" s="5">
        <f>IF(G176="nákup",VLOOKUP(E176,Tabuľka6[#All],13,FALSE),IF(G176="predaj",VLOOKUP(E176,Tabuľka6[#All],12,FALSE),"zadany neplatny typ transakie"))</f>
        <v>14.95</v>
      </c>
      <c r="J176">
        <f t="shared" si="2"/>
        <v>104.64999999999999</v>
      </c>
      <c r="K176">
        <f>SUMIF($E$7:E176,E176,$H$7:H176)</f>
        <v>105</v>
      </c>
    </row>
    <row r="177" spans="4:11" x14ac:dyDescent="0.3">
      <c r="D177">
        <v>171</v>
      </c>
      <c r="E177">
        <v>28</v>
      </c>
      <c r="F177" s="4">
        <f>DATE(2020,1,19+INT(ROWS($1:64)/8))</f>
        <v>43857</v>
      </c>
      <c r="G177" s="1" t="s">
        <v>167</v>
      </c>
      <c r="H177">
        <v>-8</v>
      </c>
      <c r="I177" s="5">
        <f>IF(G177="nákup",VLOOKUP(E177,Tabuľka6[#All],13,FALSE),IF(G177="predaj",VLOOKUP(E177,Tabuľka6[#All],12,FALSE),"zadany neplatny typ transakie"))</f>
        <v>14.38</v>
      </c>
      <c r="J177">
        <f t="shared" si="2"/>
        <v>115.04</v>
      </c>
      <c r="K177">
        <f>SUMIF($E$7:E177,E177,$H$7:H177)</f>
        <v>54</v>
      </c>
    </row>
    <row r="178" spans="4:11" x14ac:dyDescent="0.3">
      <c r="D178">
        <v>172</v>
      </c>
      <c r="E178">
        <v>22</v>
      </c>
      <c r="F178" s="4">
        <f>DATE(2020,1,19+INT(ROWS($1:65)/8))</f>
        <v>43857</v>
      </c>
      <c r="G178" s="1" t="s">
        <v>167</v>
      </c>
      <c r="H178">
        <v>-10</v>
      </c>
      <c r="I178" s="5">
        <f>IF(G178="nákup",VLOOKUP(E178,Tabuľka6[#All],13,FALSE),IF(G178="predaj",VLOOKUP(E178,Tabuľka6[#All],12,FALSE),"zadany neplatny typ transakie"))</f>
        <v>22.58</v>
      </c>
      <c r="J178">
        <f t="shared" si="2"/>
        <v>225.79999999999998</v>
      </c>
      <c r="K178">
        <f>SUMIF($E$7:E178,E178,$H$7:H178)</f>
        <v>78</v>
      </c>
    </row>
    <row r="179" spans="4:11" x14ac:dyDescent="0.3">
      <c r="D179">
        <v>173</v>
      </c>
      <c r="E179">
        <v>23</v>
      </c>
      <c r="F179" s="4">
        <f>DATE(2020,1,19+INT(ROWS($1:66)/8))</f>
        <v>43857</v>
      </c>
      <c r="G179" s="1" t="s">
        <v>167</v>
      </c>
      <c r="H179">
        <v>-2</v>
      </c>
      <c r="I179" s="5">
        <f>IF(G179="nákup",VLOOKUP(E179,Tabuľka6[#All],13,FALSE),IF(G179="predaj",VLOOKUP(E179,Tabuľka6[#All],12,FALSE),"zadany neplatny typ transakie"))</f>
        <v>22.55</v>
      </c>
      <c r="J179">
        <f t="shared" si="2"/>
        <v>45.1</v>
      </c>
      <c r="K179">
        <f>SUMIF($E$7:E179,E179,$H$7:H179)</f>
        <v>131</v>
      </c>
    </row>
    <row r="180" spans="4:11" x14ac:dyDescent="0.3">
      <c r="D180">
        <v>174</v>
      </c>
      <c r="E180">
        <v>5</v>
      </c>
      <c r="F180" s="4">
        <f>DATE(2020,1,19+INT(ROWS($1:67)/8))</f>
        <v>43857</v>
      </c>
      <c r="G180" s="1" t="s">
        <v>167</v>
      </c>
      <c r="H180">
        <v>-8</v>
      </c>
      <c r="I180" s="5">
        <f>IF(G180="nákup",VLOOKUP(E180,Tabuľka6[#All],13,FALSE),IF(G180="predaj",VLOOKUP(E180,Tabuľka6[#All],12,FALSE),"zadany neplatny typ transakie"))</f>
        <v>15.56</v>
      </c>
      <c r="J180">
        <f t="shared" si="2"/>
        <v>124.48</v>
      </c>
      <c r="K180">
        <f>SUMIF($E$7:E180,E180,$H$7:H180)</f>
        <v>96</v>
      </c>
    </row>
    <row r="181" spans="4:11" x14ac:dyDescent="0.3">
      <c r="D181">
        <v>175</v>
      </c>
      <c r="E181">
        <v>10</v>
      </c>
      <c r="F181" s="4">
        <f>DATE(2020,1,19+INT(ROWS($1:68)/8))</f>
        <v>43857</v>
      </c>
      <c r="G181" s="1" t="s">
        <v>167</v>
      </c>
      <c r="H181">
        <v>-1</v>
      </c>
      <c r="I181" s="5">
        <f>IF(G181="nákup",VLOOKUP(E181,Tabuľka6[#All],13,FALSE),IF(G181="predaj",VLOOKUP(E181,Tabuľka6[#All],12,FALSE),"zadany neplatny typ transakie"))</f>
        <v>18.5</v>
      </c>
      <c r="J181">
        <f t="shared" si="2"/>
        <v>18.5</v>
      </c>
      <c r="K181">
        <f>SUMIF($E$7:E181,E181,$H$7:H181)</f>
        <v>90</v>
      </c>
    </row>
    <row r="182" spans="4:11" x14ac:dyDescent="0.3">
      <c r="D182">
        <v>176</v>
      </c>
      <c r="E182">
        <v>5</v>
      </c>
      <c r="F182" s="4">
        <f>DATE(2020,1,19+INT(ROWS($1:69)/8))</f>
        <v>43857</v>
      </c>
      <c r="G182" s="1" t="s">
        <v>167</v>
      </c>
      <c r="H182">
        <v>-4</v>
      </c>
      <c r="I182" s="5">
        <f>IF(G182="nákup",VLOOKUP(E182,Tabuľka6[#All],13,FALSE),IF(G182="predaj",VLOOKUP(E182,Tabuľka6[#All],12,FALSE),"zadany neplatny typ transakie"))</f>
        <v>15.56</v>
      </c>
      <c r="J182">
        <f t="shared" si="2"/>
        <v>62.24</v>
      </c>
      <c r="K182">
        <f>SUMIF($E$7:E182,E182,$H$7:H182)</f>
        <v>92</v>
      </c>
    </row>
    <row r="183" spans="4:11" x14ac:dyDescent="0.3">
      <c r="D183">
        <v>177</v>
      </c>
      <c r="E183">
        <v>20</v>
      </c>
      <c r="F183" s="4">
        <f>DATE(2020,1,19+INT(ROWS($1:70)/8))</f>
        <v>43857</v>
      </c>
      <c r="G183" s="1" t="s">
        <v>167</v>
      </c>
      <c r="H183">
        <v>-4</v>
      </c>
      <c r="I183" s="5">
        <f>IF(G183="nákup",VLOOKUP(E183,Tabuľka6[#All],13,FALSE),IF(G183="predaj",VLOOKUP(E183,Tabuľka6[#All],12,FALSE),"zadany neplatny typ transakie"))</f>
        <v>10.050000000000001</v>
      </c>
      <c r="J183">
        <f t="shared" si="2"/>
        <v>40.200000000000003</v>
      </c>
      <c r="K183">
        <f>SUMIF($E$7:E183,E183,$H$7:H183)</f>
        <v>132</v>
      </c>
    </row>
    <row r="184" spans="4:11" x14ac:dyDescent="0.3">
      <c r="D184">
        <v>178</v>
      </c>
      <c r="E184">
        <v>26</v>
      </c>
      <c r="F184" s="4">
        <f>DATE(2020,1,19+INT(ROWS($1:71)/8))</f>
        <v>43857</v>
      </c>
      <c r="G184" s="1" t="s">
        <v>167</v>
      </c>
      <c r="H184">
        <v>-6</v>
      </c>
      <c r="I184" s="5">
        <f>IF(G184="nákup",VLOOKUP(E184,Tabuľka6[#All],13,FALSE),IF(G184="predaj",VLOOKUP(E184,Tabuľka6[#All],12,FALSE),"zadany neplatny typ transakie"))</f>
        <v>12.85</v>
      </c>
      <c r="J184">
        <f t="shared" si="2"/>
        <v>77.099999999999994</v>
      </c>
      <c r="K184">
        <f>SUMIF($E$7:E184,E184,$H$7:H184)</f>
        <v>128</v>
      </c>
    </row>
    <row r="185" spans="4:11" x14ac:dyDescent="0.3">
      <c r="D185">
        <v>179</v>
      </c>
      <c r="E185">
        <v>11</v>
      </c>
      <c r="F185" s="4">
        <f>DATE(2020,1,19+INT(ROWS($1:72)/8))</f>
        <v>43858</v>
      </c>
      <c r="G185" s="1" t="s">
        <v>167</v>
      </c>
      <c r="H185">
        <v>-5</v>
      </c>
      <c r="I185" s="5">
        <f>IF(G185="nákup",VLOOKUP(E185,Tabuľka6[#All],13,FALSE),IF(G185="predaj",VLOOKUP(E185,Tabuľka6[#All],12,FALSE),"zadany neplatny typ transakie"))</f>
        <v>5</v>
      </c>
      <c r="J185">
        <f t="shared" si="2"/>
        <v>25</v>
      </c>
      <c r="K185">
        <f>SUMIF($E$7:E185,E185,$H$7:H185)</f>
        <v>113</v>
      </c>
    </row>
    <row r="186" spans="4:11" x14ac:dyDescent="0.3">
      <c r="D186">
        <v>180</v>
      </c>
      <c r="E186">
        <v>15</v>
      </c>
      <c r="F186" s="4">
        <f>DATE(2020,1,19+INT(ROWS($1:73)/8))</f>
        <v>43858</v>
      </c>
      <c r="G186" s="1" t="s">
        <v>167</v>
      </c>
      <c r="H186">
        <v>-10</v>
      </c>
      <c r="I186" s="5">
        <f>IF(G186="nákup",VLOOKUP(E186,Tabuľka6[#All],13,FALSE),IF(G186="predaj",VLOOKUP(E186,Tabuľka6[#All],12,FALSE),"zadany neplatny typ transakie"))</f>
        <v>9.65</v>
      </c>
      <c r="J186">
        <f t="shared" si="2"/>
        <v>96.5</v>
      </c>
      <c r="K186">
        <f>SUMIF($E$7:E186,E186,$H$7:H186)</f>
        <v>159</v>
      </c>
    </row>
    <row r="187" spans="4:11" x14ac:dyDescent="0.3">
      <c r="D187">
        <v>181</v>
      </c>
      <c r="E187">
        <v>18</v>
      </c>
      <c r="F187" s="4">
        <f>DATE(2020,1,19+INT(ROWS($1:74)/8))</f>
        <v>43858</v>
      </c>
      <c r="G187" s="1" t="s">
        <v>167</v>
      </c>
      <c r="H187">
        <v>-6</v>
      </c>
      <c r="I187" s="5">
        <f>IF(G187="nákup",VLOOKUP(E187,Tabuľka6[#All],13,FALSE),IF(G187="predaj",VLOOKUP(E187,Tabuľka6[#All],12,FALSE),"zadany neplatny typ transakie"))</f>
        <v>13.99</v>
      </c>
      <c r="J187">
        <f t="shared" si="2"/>
        <v>83.94</v>
      </c>
      <c r="K187">
        <f>SUMIF($E$7:E187,E187,$H$7:H187)</f>
        <v>84</v>
      </c>
    </row>
    <row r="188" spans="4:11" x14ac:dyDescent="0.3">
      <c r="D188">
        <v>182</v>
      </c>
      <c r="E188">
        <v>18</v>
      </c>
      <c r="F188" s="4">
        <f>DATE(2020,1,19+INT(ROWS($1:75)/8))</f>
        <v>43858</v>
      </c>
      <c r="G188" s="1" t="s">
        <v>167</v>
      </c>
      <c r="H188">
        <v>-5</v>
      </c>
      <c r="I188" s="5">
        <f>IF(G188="nákup",VLOOKUP(E188,Tabuľka6[#All],13,FALSE),IF(G188="predaj",VLOOKUP(E188,Tabuľka6[#All],12,FALSE),"zadany neplatny typ transakie"))</f>
        <v>13.99</v>
      </c>
      <c r="J188">
        <f t="shared" si="2"/>
        <v>69.95</v>
      </c>
      <c r="K188">
        <f>SUMIF($E$7:E188,E188,$H$7:H188)</f>
        <v>79</v>
      </c>
    </row>
    <row r="189" spans="4:11" x14ac:dyDescent="0.3">
      <c r="D189">
        <v>183</v>
      </c>
      <c r="E189">
        <v>25</v>
      </c>
      <c r="F189" s="4">
        <f>DATE(2020,1,19+INT(ROWS($1:76)/8))</f>
        <v>43858</v>
      </c>
      <c r="G189" s="1" t="s">
        <v>167</v>
      </c>
      <c r="H189">
        <v>-7</v>
      </c>
      <c r="I189" s="5">
        <f>IF(G189="nákup",VLOOKUP(E189,Tabuľka6[#All],13,FALSE),IF(G189="predaj",VLOOKUP(E189,Tabuľka6[#All],12,FALSE),"zadany neplatny typ transakie"))</f>
        <v>14.95</v>
      </c>
      <c r="J189">
        <f t="shared" si="2"/>
        <v>104.64999999999999</v>
      </c>
      <c r="K189">
        <f>SUMIF($E$7:E189,E189,$H$7:H189)</f>
        <v>53</v>
      </c>
    </row>
    <row r="190" spans="4:11" x14ac:dyDescent="0.3">
      <c r="D190">
        <v>184</v>
      </c>
      <c r="E190">
        <v>2</v>
      </c>
      <c r="F190" s="4">
        <f>DATE(2020,1,19+INT(ROWS($1:77)/8))</f>
        <v>43858</v>
      </c>
      <c r="G190" s="1" t="s">
        <v>167</v>
      </c>
      <c r="H190">
        <v>-1</v>
      </c>
      <c r="I190" s="5">
        <f>IF(G190="nákup",VLOOKUP(E190,Tabuľka6[#All],13,FALSE),IF(G190="predaj",VLOOKUP(E190,Tabuľka6[#All],12,FALSE),"zadany neplatny typ transakie"))</f>
        <v>16.11</v>
      </c>
      <c r="J190">
        <f t="shared" si="2"/>
        <v>16.11</v>
      </c>
      <c r="K190">
        <f>SUMIF($E$7:E190,E190,$H$7:H190)</f>
        <v>101</v>
      </c>
    </row>
    <row r="191" spans="4:11" x14ac:dyDescent="0.3">
      <c r="D191">
        <v>185</v>
      </c>
      <c r="E191">
        <v>23</v>
      </c>
      <c r="F191" s="4">
        <f>DATE(2020,1,19+INT(ROWS($1:78)/8))</f>
        <v>43858</v>
      </c>
      <c r="G191" s="1" t="s">
        <v>167</v>
      </c>
      <c r="H191">
        <v>-2</v>
      </c>
      <c r="I191" s="5">
        <f>IF(G191="nákup",VLOOKUP(E191,Tabuľka6[#All],13,FALSE),IF(G191="predaj",VLOOKUP(E191,Tabuľka6[#All],12,FALSE),"zadany neplatny typ transakie"))</f>
        <v>22.55</v>
      </c>
      <c r="J191">
        <f t="shared" si="2"/>
        <v>45.1</v>
      </c>
      <c r="K191">
        <f>SUMIF($E$7:E191,E191,$H$7:H191)</f>
        <v>129</v>
      </c>
    </row>
    <row r="192" spans="4:11" x14ac:dyDescent="0.3">
      <c r="D192">
        <v>186</v>
      </c>
      <c r="E192">
        <v>1</v>
      </c>
      <c r="F192" s="4">
        <f>DATE(2020,1,19+INT(ROWS($1:79)/8))</f>
        <v>43858</v>
      </c>
      <c r="G192" s="1" t="s">
        <v>167</v>
      </c>
      <c r="H192">
        <v>-6</v>
      </c>
      <c r="I192" s="5">
        <f>IF(G192="nákup",VLOOKUP(E192,Tabuľka6[#All],13,FALSE),IF(G192="predaj",VLOOKUP(E192,Tabuľka6[#All],12,FALSE),"zadany neplatny typ transakie"))</f>
        <v>11.9</v>
      </c>
      <c r="J192">
        <f t="shared" si="2"/>
        <v>71.400000000000006</v>
      </c>
      <c r="K192">
        <f>SUMIF($E$7:E192,E192,$H$7:H192)</f>
        <v>109</v>
      </c>
    </row>
    <row r="193" spans="4:11" x14ac:dyDescent="0.3">
      <c r="D193">
        <v>187</v>
      </c>
      <c r="E193">
        <v>17</v>
      </c>
      <c r="F193" s="4">
        <f>DATE(2020,1,19+INT(ROWS($1:80)/8))</f>
        <v>43859</v>
      </c>
      <c r="G193" s="1" t="s">
        <v>167</v>
      </c>
      <c r="H193">
        <v>-10</v>
      </c>
      <c r="I193" s="5">
        <f>IF(G193="nákup",VLOOKUP(E193,Tabuľka6[#All],13,FALSE),IF(G193="predaj",VLOOKUP(E193,Tabuľka6[#All],12,FALSE),"zadany neplatny typ transakie"))</f>
        <v>14.46</v>
      </c>
      <c r="J193">
        <f t="shared" si="2"/>
        <v>144.60000000000002</v>
      </c>
      <c r="K193">
        <f>SUMIF($E$7:E193,E193,$H$7:H193)</f>
        <v>103</v>
      </c>
    </row>
    <row r="194" spans="4:11" x14ac:dyDescent="0.3">
      <c r="D194">
        <v>188</v>
      </c>
      <c r="E194">
        <v>23</v>
      </c>
      <c r="F194" s="4">
        <f>DATE(2020,1,19+INT(ROWS($1:81)/8))</f>
        <v>43859</v>
      </c>
      <c r="G194" s="1" t="s">
        <v>167</v>
      </c>
      <c r="H194">
        <v>-7</v>
      </c>
      <c r="I194" s="5">
        <f>IF(G194="nákup",VLOOKUP(E194,Tabuľka6[#All],13,FALSE),IF(G194="predaj",VLOOKUP(E194,Tabuľka6[#All],12,FALSE),"zadany neplatny typ transakie"))</f>
        <v>22.55</v>
      </c>
      <c r="J194">
        <f t="shared" si="2"/>
        <v>157.85</v>
      </c>
      <c r="K194">
        <f>SUMIF($E$7:E194,E194,$H$7:H194)</f>
        <v>122</v>
      </c>
    </row>
    <row r="195" spans="4:11" x14ac:dyDescent="0.3">
      <c r="D195">
        <v>189</v>
      </c>
      <c r="E195">
        <v>9</v>
      </c>
      <c r="F195" s="4">
        <f>DATE(2020,1,19+INT(ROWS($1:82)/8))</f>
        <v>43859</v>
      </c>
      <c r="G195" s="1" t="s">
        <v>167</v>
      </c>
      <c r="H195">
        <v>-3</v>
      </c>
      <c r="I195" s="5">
        <f>IF(G195="nákup",VLOOKUP(E195,Tabuľka6[#All],13,FALSE),IF(G195="predaj",VLOOKUP(E195,Tabuľka6[#All],12,FALSE),"zadany neplatny typ transakie"))</f>
        <v>41</v>
      </c>
      <c r="J195">
        <f t="shared" si="2"/>
        <v>123</v>
      </c>
      <c r="K195">
        <f>SUMIF($E$7:E195,E195,$H$7:H195)</f>
        <v>68</v>
      </c>
    </row>
    <row r="196" spans="4:11" x14ac:dyDescent="0.3">
      <c r="D196">
        <v>190</v>
      </c>
      <c r="E196">
        <v>9</v>
      </c>
      <c r="F196" s="4">
        <f>DATE(2020,1,19+INT(ROWS($1:83)/8))</f>
        <v>43859</v>
      </c>
      <c r="G196" s="1" t="s">
        <v>167</v>
      </c>
      <c r="H196">
        <v>-8</v>
      </c>
      <c r="I196" s="5">
        <f>IF(G196="nákup",VLOOKUP(E196,Tabuľka6[#All],13,FALSE),IF(G196="predaj",VLOOKUP(E196,Tabuľka6[#All],12,FALSE),"zadany neplatny typ transakie"))</f>
        <v>41</v>
      </c>
      <c r="J196">
        <f t="shared" si="2"/>
        <v>328</v>
      </c>
      <c r="K196">
        <f>SUMIF($E$7:E196,E196,$H$7:H196)</f>
        <v>60</v>
      </c>
    </row>
    <row r="197" spans="4:11" x14ac:dyDescent="0.3">
      <c r="D197">
        <v>191</v>
      </c>
      <c r="E197">
        <v>8</v>
      </c>
      <c r="F197" s="4">
        <f>DATE(2020,1,19+INT(ROWS($1:84)/8))</f>
        <v>43859</v>
      </c>
      <c r="G197" s="1" t="s">
        <v>167</v>
      </c>
      <c r="H197">
        <v>-4</v>
      </c>
      <c r="I197" s="5">
        <f>IF(G197="nákup",VLOOKUP(E197,Tabuľka6[#All],13,FALSE),IF(G197="predaj",VLOOKUP(E197,Tabuľka6[#All],12,FALSE),"zadany neplatny typ transakie"))</f>
        <v>17.89</v>
      </c>
      <c r="J197">
        <f t="shared" si="2"/>
        <v>71.56</v>
      </c>
      <c r="K197">
        <f>SUMIF($E$7:E197,E197,$H$7:H197)</f>
        <v>104</v>
      </c>
    </row>
    <row r="198" spans="4:11" x14ac:dyDescent="0.3">
      <c r="D198">
        <v>192</v>
      </c>
      <c r="E198">
        <v>6</v>
      </c>
      <c r="F198" s="4">
        <f>DATE(2020,1,19+INT(ROWS($1:85)/8))</f>
        <v>43859</v>
      </c>
      <c r="G198" s="1" t="s">
        <v>167</v>
      </c>
      <c r="H198">
        <v>-1</v>
      </c>
      <c r="I198" s="5">
        <f>IF(G198="nákup",VLOOKUP(E198,Tabuľka6[#All],13,FALSE),IF(G198="predaj",VLOOKUP(E198,Tabuľka6[#All],12,FALSE),"zadany neplatny typ transakie"))</f>
        <v>13.24</v>
      </c>
      <c r="J198">
        <f t="shared" si="2"/>
        <v>13.24</v>
      </c>
      <c r="K198">
        <f>SUMIF($E$7:E198,E198,$H$7:H198)</f>
        <v>139</v>
      </c>
    </row>
    <row r="199" spans="4:11" x14ac:dyDescent="0.3">
      <c r="D199">
        <v>193</v>
      </c>
      <c r="E199">
        <v>26</v>
      </c>
      <c r="F199" s="4">
        <f>DATE(2020,1,19+INT(ROWS($1:86)/8))</f>
        <v>43859</v>
      </c>
      <c r="G199" s="1" t="s">
        <v>167</v>
      </c>
      <c r="H199">
        <v>-2</v>
      </c>
      <c r="I199" s="5">
        <f>IF(G199="nákup",VLOOKUP(E199,Tabuľka6[#All],13,FALSE),IF(G199="predaj",VLOOKUP(E199,Tabuľka6[#All],12,FALSE),"zadany neplatny typ transakie"))</f>
        <v>12.85</v>
      </c>
      <c r="J199">
        <f t="shared" si="2"/>
        <v>25.7</v>
      </c>
      <c r="K199">
        <f>SUMIF($E$7:E199,E199,$H$7:H199)</f>
        <v>126</v>
      </c>
    </row>
    <row r="200" spans="4:11" x14ac:dyDescent="0.3">
      <c r="D200">
        <v>194</v>
      </c>
      <c r="E200">
        <v>7</v>
      </c>
      <c r="F200" s="4">
        <f>DATE(2020,1,19+INT(ROWS($1:87)/8))</f>
        <v>43859</v>
      </c>
      <c r="G200" s="1" t="s">
        <v>167</v>
      </c>
      <c r="H200">
        <v>-9</v>
      </c>
      <c r="I200" s="5">
        <f>IF(G200="nákup",VLOOKUP(E200,Tabuľka6[#All],13,FALSE),IF(G200="predaj",VLOOKUP(E200,Tabuľka6[#All],12,FALSE),"zadany neplatny typ transakie"))</f>
        <v>14.75</v>
      </c>
      <c r="J200">
        <f t="shared" ref="J200:J263" si="3">ABS(H200*I200)</f>
        <v>132.75</v>
      </c>
      <c r="K200">
        <f>SUMIF($E$7:E200,E200,$H$7:H200)</f>
        <v>91</v>
      </c>
    </row>
    <row r="201" spans="4:11" x14ac:dyDescent="0.3">
      <c r="D201">
        <v>195</v>
      </c>
      <c r="E201">
        <v>23</v>
      </c>
      <c r="F201" s="4">
        <f>DATE(2020,1,19+INT(ROWS($1:88)/8))</f>
        <v>43860</v>
      </c>
      <c r="G201" s="1" t="s">
        <v>167</v>
      </c>
      <c r="H201">
        <v>-8</v>
      </c>
      <c r="I201" s="5">
        <f>IF(G201="nákup",VLOOKUP(E201,Tabuľka6[#All],13,FALSE),IF(G201="predaj",VLOOKUP(E201,Tabuľka6[#All],12,FALSE),"zadany neplatny typ transakie"))</f>
        <v>22.55</v>
      </c>
      <c r="J201">
        <f t="shared" si="3"/>
        <v>180.4</v>
      </c>
      <c r="K201">
        <f>SUMIF($E$7:E201,E201,$H$7:H201)</f>
        <v>114</v>
      </c>
    </row>
    <row r="202" spans="4:11" x14ac:dyDescent="0.3">
      <c r="D202">
        <v>196</v>
      </c>
      <c r="E202">
        <v>4</v>
      </c>
      <c r="F202" s="4">
        <f>DATE(2020,1,19+INT(ROWS($1:89)/8))</f>
        <v>43860</v>
      </c>
      <c r="G202" s="1" t="s">
        <v>167</v>
      </c>
      <c r="H202">
        <v>-7</v>
      </c>
      <c r="I202" s="5">
        <f>IF(G202="nákup",VLOOKUP(E202,Tabuľka6[#All],13,FALSE),IF(G202="predaj",VLOOKUP(E202,Tabuľka6[#All],12,FALSE),"zadany neplatny typ transakie"))</f>
        <v>16</v>
      </c>
      <c r="J202">
        <f t="shared" si="3"/>
        <v>112</v>
      </c>
      <c r="K202">
        <f>SUMIF($E$7:E202,E202,$H$7:H202)</f>
        <v>139</v>
      </c>
    </row>
    <row r="203" spans="4:11" x14ac:dyDescent="0.3">
      <c r="D203">
        <v>197</v>
      </c>
      <c r="E203">
        <v>24</v>
      </c>
      <c r="F203" s="4">
        <f>DATE(2020,1,19+INT(ROWS($1:90)/8))</f>
        <v>43860</v>
      </c>
      <c r="G203" s="1" t="s">
        <v>167</v>
      </c>
      <c r="H203">
        <v>-9</v>
      </c>
      <c r="I203" s="5">
        <f>IF(G203="nákup",VLOOKUP(E203,Tabuľka6[#All],13,FALSE),IF(G203="predaj",VLOOKUP(E203,Tabuľka6[#All],12,FALSE),"zadany neplatny typ transakie"))</f>
        <v>18.98</v>
      </c>
      <c r="J203">
        <f t="shared" si="3"/>
        <v>170.82</v>
      </c>
      <c r="K203">
        <f>SUMIF($E$7:E203,E203,$H$7:H203)</f>
        <v>91</v>
      </c>
    </row>
    <row r="204" spans="4:11" x14ac:dyDescent="0.3">
      <c r="D204">
        <v>198</v>
      </c>
      <c r="E204">
        <v>1</v>
      </c>
      <c r="F204" s="4">
        <f>DATE(2020,1,19+INT(ROWS($1:91)/8))</f>
        <v>43860</v>
      </c>
      <c r="G204" s="1" t="s">
        <v>167</v>
      </c>
      <c r="H204">
        <v>-3</v>
      </c>
      <c r="I204" s="5">
        <f>IF(G204="nákup",VLOOKUP(E204,Tabuľka6[#All],13,FALSE),IF(G204="predaj",VLOOKUP(E204,Tabuľka6[#All],12,FALSE),"zadany neplatny typ transakie"))</f>
        <v>11.9</v>
      </c>
      <c r="J204">
        <f t="shared" si="3"/>
        <v>35.700000000000003</v>
      </c>
      <c r="K204">
        <f>SUMIF($E$7:E204,E204,$H$7:H204)</f>
        <v>106</v>
      </c>
    </row>
    <row r="205" spans="4:11" x14ac:dyDescent="0.3">
      <c r="D205">
        <v>199</v>
      </c>
      <c r="E205">
        <v>6</v>
      </c>
      <c r="F205" s="4">
        <f>DATE(2020,1,19+INT(ROWS($1:92)/8))</f>
        <v>43860</v>
      </c>
      <c r="G205" s="1" t="s">
        <v>167</v>
      </c>
      <c r="H205">
        <v>-8</v>
      </c>
      <c r="I205" s="5">
        <f>IF(G205="nákup",VLOOKUP(E205,Tabuľka6[#All],13,FALSE),IF(G205="predaj",VLOOKUP(E205,Tabuľka6[#All],12,FALSE),"zadany neplatny typ transakie"))</f>
        <v>13.24</v>
      </c>
      <c r="J205">
        <f t="shared" si="3"/>
        <v>105.92</v>
      </c>
      <c r="K205">
        <f>SUMIF($E$7:E205,E205,$H$7:H205)</f>
        <v>131</v>
      </c>
    </row>
    <row r="206" spans="4:11" x14ac:dyDescent="0.3">
      <c r="D206">
        <v>200</v>
      </c>
      <c r="E206">
        <v>29</v>
      </c>
      <c r="F206" s="4">
        <f>DATE(2020,1,19+INT(ROWS($1:93)/8))</f>
        <v>43860</v>
      </c>
      <c r="G206" s="1" t="s">
        <v>167</v>
      </c>
      <c r="H206">
        <v>-9</v>
      </c>
      <c r="I206" s="5">
        <f>IF(G206="nákup",VLOOKUP(E206,Tabuľka6[#All],13,FALSE),IF(G206="predaj",VLOOKUP(E206,Tabuľka6[#All],12,FALSE),"zadany neplatny typ transakie"))</f>
        <v>24.99</v>
      </c>
      <c r="J206">
        <f t="shared" si="3"/>
        <v>224.91</v>
      </c>
      <c r="K206">
        <f>SUMIF($E$7:E206,E206,$H$7:H206)</f>
        <v>163</v>
      </c>
    </row>
    <row r="207" spans="4:11" x14ac:dyDescent="0.3">
      <c r="D207">
        <v>201</v>
      </c>
      <c r="E207">
        <v>8</v>
      </c>
      <c r="F207" s="4">
        <f>DATE(2020,1,19+INT(ROWS($1:94)/8))</f>
        <v>43860</v>
      </c>
      <c r="G207" s="1" t="s">
        <v>167</v>
      </c>
      <c r="H207">
        <v>-5</v>
      </c>
      <c r="I207" s="5">
        <f>IF(G207="nákup",VLOOKUP(E207,Tabuľka6[#All],13,FALSE),IF(G207="predaj",VLOOKUP(E207,Tabuľka6[#All],12,FALSE),"zadany neplatny typ transakie"))</f>
        <v>17.89</v>
      </c>
      <c r="J207">
        <f t="shared" si="3"/>
        <v>89.45</v>
      </c>
      <c r="K207">
        <f>SUMIF($E$7:E207,E207,$H$7:H207)</f>
        <v>99</v>
      </c>
    </row>
    <row r="208" spans="4:11" x14ac:dyDescent="0.3">
      <c r="D208">
        <v>202</v>
      </c>
      <c r="E208">
        <v>22</v>
      </c>
      <c r="F208" s="4">
        <f>DATE(2020,1,19+INT(ROWS($1:95)/8))</f>
        <v>43860</v>
      </c>
      <c r="G208" s="1" t="s">
        <v>167</v>
      </c>
      <c r="H208">
        <v>-9</v>
      </c>
      <c r="I208" s="5">
        <f>IF(G208="nákup",VLOOKUP(E208,Tabuľka6[#All],13,FALSE),IF(G208="predaj",VLOOKUP(E208,Tabuľka6[#All],12,FALSE),"zadany neplatny typ transakie"))</f>
        <v>22.58</v>
      </c>
      <c r="J208">
        <f t="shared" si="3"/>
        <v>203.21999999999997</v>
      </c>
      <c r="K208">
        <f>SUMIF($E$7:E208,E208,$H$7:H208)</f>
        <v>69</v>
      </c>
    </row>
    <row r="209" spans="4:11" x14ac:dyDescent="0.3">
      <c r="D209">
        <v>203</v>
      </c>
      <c r="E209">
        <v>1</v>
      </c>
      <c r="F209" s="4">
        <f>DATE(2020,1,19+INT(ROWS($1:96)/8))</f>
        <v>43861</v>
      </c>
      <c r="G209" s="1" t="s">
        <v>166</v>
      </c>
      <c r="H209">
        <v>30</v>
      </c>
      <c r="I209" s="5">
        <f>IF(G209="nákup",VLOOKUP(E209,Tabuľka6[#All],13,FALSE),IF(G209="predaj",VLOOKUP(E209,Tabuľka6[#All],12,FALSE),"zadany neplatny typ transakie"))</f>
        <v>8.25</v>
      </c>
      <c r="J209">
        <f t="shared" si="3"/>
        <v>247.5</v>
      </c>
      <c r="K209">
        <f>SUMIF($E$7:E209,E209,$H$7:H209)</f>
        <v>136</v>
      </c>
    </row>
    <row r="210" spans="4:11" x14ac:dyDescent="0.3">
      <c r="D210">
        <v>204</v>
      </c>
      <c r="E210">
        <v>13</v>
      </c>
      <c r="F210" s="4">
        <f>DATE(2020,1,19+INT(ROWS($1:97)/8))</f>
        <v>43861</v>
      </c>
      <c r="G210" s="1" t="s">
        <v>166</v>
      </c>
      <c r="H210">
        <v>50</v>
      </c>
      <c r="I210" s="5">
        <f>IF(G210="nákup",VLOOKUP(E210,Tabuľka6[#All],13,FALSE),IF(G210="predaj",VLOOKUP(E210,Tabuľka6[#All],12,FALSE),"zadany neplatny typ transakie"))</f>
        <v>8.89</v>
      </c>
      <c r="J210">
        <f t="shared" si="3"/>
        <v>444.5</v>
      </c>
      <c r="K210">
        <f>SUMIF($E$7:E210,E210,$H$7:H210)</f>
        <v>155</v>
      </c>
    </row>
    <row r="211" spans="4:11" x14ac:dyDescent="0.3">
      <c r="D211">
        <v>205</v>
      </c>
      <c r="E211">
        <v>20</v>
      </c>
      <c r="F211" s="4">
        <f>DATE(2020,1,19+INT(ROWS($1:98)/8))</f>
        <v>43861</v>
      </c>
      <c r="G211" s="1" t="s">
        <v>166</v>
      </c>
      <c r="H211">
        <v>40</v>
      </c>
      <c r="I211" s="5">
        <f>IF(G211="nákup",VLOOKUP(E211,Tabuľka6[#All],13,FALSE),IF(G211="predaj",VLOOKUP(E211,Tabuľka6[#All],12,FALSE),"zadany neplatny typ transakie"))</f>
        <v>6.29</v>
      </c>
      <c r="J211">
        <f t="shared" si="3"/>
        <v>251.6</v>
      </c>
      <c r="K211">
        <f>SUMIF($E$7:E211,E211,$H$7:H211)</f>
        <v>172</v>
      </c>
    </row>
    <row r="212" spans="4:11" x14ac:dyDescent="0.3">
      <c r="D212">
        <v>206</v>
      </c>
      <c r="E212">
        <v>15</v>
      </c>
      <c r="F212" s="4">
        <f>DATE(2020,1,19+INT(ROWS($1:99)/8))</f>
        <v>43861</v>
      </c>
      <c r="G212" s="1" t="s">
        <v>166</v>
      </c>
      <c r="H212">
        <v>31</v>
      </c>
      <c r="I212" s="5">
        <f>IF(G212="nákup",VLOOKUP(E212,Tabuľka6[#All],13,FALSE),IF(G212="predaj",VLOOKUP(E212,Tabuľka6[#All],12,FALSE),"zadany neplatny typ transakie"))</f>
        <v>4.5</v>
      </c>
      <c r="J212">
        <f t="shared" si="3"/>
        <v>139.5</v>
      </c>
      <c r="K212">
        <f>SUMIF($E$7:E212,E212,$H$7:H212)</f>
        <v>190</v>
      </c>
    </row>
    <row r="213" spans="4:11" x14ac:dyDescent="0.3">
      <c r="D213">
        <v>207</v>
      </c>
      <c r="E213">
        <v>1</v>
      </c>
      <c r="F213" s="4">
        <f>DATE(2020,1,19+INT(ROWS($1:100)/8))</f>
        <v>43861</v>
      </c>
      <c r="G213" s="1" t="s">
        <v>166</v>
      </c>
      <c r="H213">
        <v>39</v>
      </c>
      <c r="I213" s="5">
        <f>IF(G213="nákup",VLOOKUP(E213,Tabuľka6[#All],13,FALSE),IF(G213="predaj",VLOOKUP(E213,Tabuľka6[#All],12,FALSE),"zadany neplatny typ transakie"))</f>
        <v>8.25</v>
      </c>
      <c r="J213">
        <f t="shared" si="3"/>
        <v>321.75</v>
      </c>
      <c r="K213">
        <f>SUMIF($E$7:E213,E213,$H$7:H213)</f>
        <v>175</v>
      </c>
    </row>
    <row r="214" spans="4:11" x14ac:dyDescent="0.3">
      <c r="D214">
        <v>208</v>
      </c>
      <c r="E214">
        <v>28</v>
      </c>
      <c r="F214" s="4">
        <f>DATE(2020,1,19+INT(ROWS($1:101)/8))</f>
        <v>43861</v>
      </c>
      <c r="G214" s="1" t="s">
        <v>166</v>
      </c>
      <c r="H214">
        <v>46</v>
      </c>
      <c r="I214" s="5">
        <f>IF(G214="nákup",VLOOKUP(E214,Tabuľka6[#All],13,FALSE),IF(G214="predaj",VLOOKUP(E214,Tabuľka6[#All],12,FALSE),"zadany neplatny typ transakie"))</f>
        <v>6.9</v>
      </c>
      <c r="J214">
        <f t="shared" si="3"/>
        <v>317.40000000000003</v>
      </c>
      <c r="K214">
        <f>SUMIF($E$7:E214,E214,$H$7:H214)</f>
        <v>100</v>
      </c>
    </row>
    <row r="215" spans="4:11" x14ac:dyDescent="0.3">
      <c r="D215">
        <v>209</v>
      </c>
      <c r="E215">
        <v>1</v>
      </c>
      <c r="F215" s="4">
        <f>DATE(2020,1,19+INT(ROWS($1:102)/8))</f>
        <v>43861</v>
      </c>
      <c r="G215" s="1" t="s">
        <v>166</v>
      </c>
      <c r="H215">
        <v>42</v>
      </c>
      <c r="I215" s="5">
        <f>IF(G215="nákup",VLOOKUP(E215,Tabuľka6[#All],13,FALSE),IF(G215="predaj",VLOOKUP(E215,Tabuľka6[#All],12,FALSE),"zadany neplatny typ transakie"))</f>
        <v>8.25</v>
      </c>
      <c r="J215">
        <f t="shared" si="3"/>
        <v>346.5</v>
      </c>
      <c r="K215">
        <f>SUMIF($E$7:E215,E215,$H$7:H215)</f>
        <v>217</v>
      </c>
    </row>
    <row r="216" spans="4:11" x14ac:dyDescent="0.3">
      <c r="D216">
        <v>210</v>
      </c>
      <c r="E216">
        <v>21</v>
      </c>
      <c r="F216" s="4">
        <f>DATE(2020,1,19+INT(ROWS($1:103)/8))</f>
        <v>43861</v>
      </c>
      <c r="G216" s="1" t="s">
        <v>166</v>
      </c>
      <c r="H216">
        <v>41</v>
      </c>
      <c r="I216" s="5">
        <f>IF(G216="nákup",VLOOKUP(E216,Tabuľka6[#All],13,FALSE),IF(G216="predaj",VLOOKUP(E216,Tabuľka6[#All],12,FALSE),"zadany neplatny typ transakie"))</f>
        <v>14.17</v>
      </c>
      <c r="J216">
        <f t="shared" si="3"/>
        <v>580.97</v>
      </c>
      <c r="K216">
        <f>SUMIF($E$7:E216,E216,$H$7:H216)</f>
        <v>163</v>
      </c>
    </row>
    <row r="217" spans="4:11" x14ac:dyDescent="0.3">
      <c r="D217">
        <v>211</v>
      </c>
      <c r="E217">
        <v>28</v>
      </c>
      <c r="F217" s="4">
        <f>DATE(2020,2,1+INT(ROWS($1:1)/15))</f>
        <v>43862</v>
      </c>
      <c r="G217" s="1" t="s">
        <v>166</v>
      </c>
      <c r="H217">
        <v>22</v>
      </c>
      <c r="I217" s="5">
        <f>IF(G217="nákup",VLOOKUP(E217,Tabuľka6[#All],13,FALSE),IF(G217="predaj",VLOOKUP(E217,Tabuľka6[#All],12,FALSE),"zadany neplatny typ transakie"))</f>
        <v>6.9</v>
      </c>
      <c r="J217">
        <f t="shared" si="3"/>
        <v>151.80000000000001</v>
      </c>
      <c r="K217">
        <f>SUMIF($E$7:E217,E217,$H$7:H217)</f>
        <v>122</v>
      </c>
    </row>
    <row r="218" spans="4:11" x14ac:dyDescent="0.3">
      <c r="D218">
        <v>212</v>
      </c>
      <c r="E218">
        <v>12</v>
      </c>
      <c r="F218" s="4">
        <f>DATE(2020,2,1+INT(ROWS($1:2)/15))</f>
        <v>43862</v>
      </c>
      <c r="G218" s="1" t="s">
        <v>166</v>
      </c>
      <c r="H218">
        <v>33</v>
      </c>
      <c r="I218" s="5">
        <f>IF(G218="nákup",VLOOKUP(E218,Tabuľka6[#All],13,FALSE),IF(G218="predaj",VLOOKUP(E218,Tabuľka6[#All],12,FALSE),"zadany neplatny typ transakie"))</f>
        <v>7.69</v>
      </c>
      <c r="J218">
        <f t="shared" si="3"/>
        <v>253.77</v>
      </c>
      <c r="K218">
        <f>SUMIF($E$7:E218,E218,$H$7:H218)</f>
        <v>59</v>
      </c>
    </row>
    <row r="219" spans="4:11" x14ac:dyDescent="0.3">
      <c r="D219">
        <v>213</v>
      </c>
      <c r="E219">
        <v>16</v>
      </c>
      <c r="F219" s="4">
        <f>DATE(2020,2,1+INT(ROWS($1:3)/15))</f>
        <v>43862</v>
      </c>
      <c r="G219" s="1" t="s">
        <v>166</v>
      </c>
      <c r="H219">
        <v>34</v>
      </c>
      <c r="I219" s="5">
        <f>IF(G219="nákup",VLOOKUP(E219,Tabuľka6[#All],13,FALSE),IF(G219="predaj",VLOOKUP(E219,Tabuľka6[#All],12,FALSE),"zadany neplatny typ transakie"))</f>
        <v>7.68</v>
      </c>
      <c r="J219">
        <f t="shared" si="3"/>
        <v>261.12</v>
      </c>
      <c r="K219">
        <f>SUMIF($E$7:E219,E219,$H$7:H219)</f>
        <v>119</v>
      </c>
    </row>
    <row r="220" spans="4:11" x14ac:dyDescent="0.3">
      <c r="D220">
        <v>214</v>
      </c>
      <c r="E220">
        <v>1</v>
      </c>
      <c r="F220" s="4">
        <f>DATE(2020,2,1+INT(ROWS($1:4)/15))</f>
        <v>43862</v>
      </c>
      <c r="G220" s="1" t="s">
        <v>166</v>
      </c>
      <c r="H220">
        <v>37</v>
      </c>
      <c r="I220" s="5">
        <f>IF(G220="nákup",VLOOKUP(E220,Tabuľka6[#All],13,FALSE),IF(G220="predaj",VLOOKUP(E220,Tabuľka6[#All],12,FALSE),"zadany neplatny typ transakie"))</f>
        <v>8.25</v>
      </c>
      <c r="J220">
        <f t="shared" si="3"/>
        <v>305.25</v>
      </c>
      <c r="K220">
        <f>SUMIF($E$7:E220,E220,$H$7:H220)</f>
        <v>254</v>
      </c>
    </row>
    <row r="221" spans="4:11" x14ac:dyDescent="0.3">
      <c r="D221">
        <v>215</v>
      </c>
      <c r="E221">
        <v>10</v>
      </c>
      <c r="F221" s="4">
        <f>DATE(2020,2,1+INT(ROWS($1:5)/15))</f>
        <v>43862</v>
      </c>
      <c r="G221" s="1" t="s">
        <v>166</v>
      </c>
      <c r="H221">
        <v>21</v>
      </c>
      <c r="I221" s="5">
        <f>IF(G221="nákup",VLOOKUP(E221,Tabuľka6[#All],13,FALSE),IF(G221="predaj",VLOOKUP(E221,Tabuľka6[#All],12,FALSE),"zadany neplatny typ transakie"))</f>
        <v>11.89</v>
      </c>
      <c r="J221">
        <f t="shared" si="3"/>
        <v>249.69</v>
      </c>
      <c r="K221">
        <f>SUMIF($E$7:E221,E221,$H$7:H221)</f>
        <v>111</v>
      </c>
    </row>
    <row r="222" spans="4:11" x14ac:dyDescent="0.3">
      <c r="D222">
        <v>216</v>
      </c>
      <c r="E222">
        <v>21</v>
      </c>
      <c r="F222" s="4">
        <f>DATE(2020,2,1+INT(ROWS($1:6)/15))</f>
        <v>43862</v>
      </c>
      <c r="G222" s="1" t="s">
        <v>166</v>
      </c>
      <c r="H222">
        <v>49</v>
      </c>
      <c r="I222" s="5">
        <f>IF(G222="nákup",VLOOKUP(E222,Tabuľka6[#All],13,FALSE),IF(G222="predaj",VLOOKUP(E222,Tabuľka6[#All],12,FALSE),"zadany neplatny typ transakie"))</f>
        <v>14.17</v>
      </c>
      <c r="J222">
        <f t="shared" si="3"/>
        <v>694.33</v>
      </c>
      <c r="K222">
        <f>SUMIF($E$7:E222,E222,$H$7:H222)</f>
        <v>212</v>
      </c>
    </row>
    <row r="223" spans="4:11" x14ac:dyDescent="0.3">
      <c r="D223">
        <v>217</v>
      </c>
      <c r="E223">
        <v>29</v>
      </c>
      <c r="F223" s="4">
        <f>DATE(2020,2,1+INT(ROWS($1:7)/15))</f>
        <v>43862</v>
      </c>
      <c r="G223" s="1" t="s">
        <v>166</v>
      </c>
      <c r="H223">
        <v>24</v>
      </c>
      <c r="I223" s="5" t="str">
        <f>IF(G223="nákup",VLOOKUP(E223,Tabuľka6[#All],13,FALSE),IF(G223="predaj",VLOOKUP(E223,Tabuľka6[#All],12,FALSE),"zadany neplatny typ transakie"))</f>
        <v>14,98</v>
      </c>
      <c r="J223">
        <f t="shared" si="3"/>
        <v>359.52</v>
      </c>
      <c r="K223">
        <f>SUMIF($E$7:E223,E223,$H$7:H223)</f>
        <v>187</v>
      </c>
    </row>
    <row r="224" spans="4:11" x14ac:dyDescent="0.3">
      <c r="D224">
        <v>218</v>
      </c>
      <c r="E224">
        <v>28</v>
      </c>
      <c r="F224" s="4">
        <f>DATE(2020,2,1+INT(ROWS($1:8)/15))</f>
        <v>43862</v>
      </c>
      <c r="G224" s="1" t="s">
        <v>166</v>
      </c>
      <c r="H224">
        <v>40</v>
      </c>
      <c r="I224" s="5">
        <f>IF(G224="nákup",VLOOKUP(E224,Tabuľka6[#All],13,FALSE),IF(G224="predaj",VLOOKUP(E224,Tabuľka6[#All],12,FALSE),"zadany neplatny typ transakie"))</f>
        <v>6.9</v>
      </c>
      <c r="J224">
        <f t="shared" si="3"/>
        <v>276</v>
      </c>
      <c r="K224">
        <f>SUMIF($E$7:E224,E224,$H$7:H224)</f>
        <v>162</v>
      </c>
    </row>
    <row r="225" spans="4:11" x14ac:dyDescent="0.3">
      <c r="D225">
        <v>219</v>
      </c>
      <c r="E225">
        <v>28</v>
      </c>
      <c r="F225" s="4">
        <f>DATE(2020,2,1+INT(ROWS($1:9)/15))</f>
        <v>43862</v>
      </c>
      <c r="G225" s="1" t="s">
        <v>166</v>
      </c>
      <c r="H225">
        <v>37</v>
      </c>
      <c r="I225" s="5">
        <f>IF(G225="nákup",VLOOKUP(E225,Tabuľka6[#All],13,FALSE),IF(G225="predaj",VLOOKUP(E225,Tabuľka6[#All],12,FALSE),"zadany neplatny typ transakie"))</f>
        <v>6.9</v>
      </c>
      <c r="J225">
        <f t="shared" si="3"/>
        <v>255.3</v>
      </c>
      <c r="K225">
        <f>SUMIF($E$7:E225,E225,$H$7:H225)</f>
        <v>199</v>
      </c>
    </row>
    <row r="226" spans="4:11" x14ac:dyDescent="0.3">
      <c r="D226">
        <v>220</v>
      </c>
      <c r="E226">
        <v>5</v>
      </c>
      <c r="F226" s="4">
        <f>DATE(2020,2,1+INT(ROWS($1:10)/15))</f>
        <v>43862</v>
      </c>
      <c r="G226" s="1" t="s">
        <v>166</v>
      </c>
      <c r="H226">
        <v>33</v>
      </c>
      <c r="I226" s="5">
        <f>IF(G226="nákup",VLOOKUP(E226,Tabuľka6[#All],13,FALSE),IF(G226="predaj",VLOOKUP(E226,Tabuľka6[#All],12,FALSE),"zadany neplatny typ transakie"))</f>
        <v>8.2899999999999991</v>
      </c>
      <c r="J226">
        <f t="shared" si="3"/>
        <v>273.57</v>
      </c>
      <c r="K226">
        <f>SUMIF($E$7:E226,E226,$H$7:H226)</f>
        <v>125</v>
      </c>
    </row>
    <row r="227" spans="4:11" x14ac:dyDescent="0.3">
      <c r="D227">
        <v>221</v>
      </c>
      <c r="E227">
        <v>30</v>
      </c>
      <c r="F227" s="4">
        <f>DATE(2020,2,1+INT(ROWS($1:11)/15))</f>
        <v>43862</v>
      </c>
      <c r="G227" s="1" t="s">
        <v>166</v>
      </c>
      <c r="H227">
        <v>25</v>
      </c>
      <c r="I227" s="5" t="str">
        <f>IF(G227="nákup",VLOOKUP(E227,Tabuľka6[#All],13,FALSE),IF(G227="predaj",VLOOKUP(E227,Tabuľka6[#All],12,FALSE),"zadany neplatny typ transakie"))</f>
        <v>4,36</v>
      </c>
      <c r="J227">
        <f t="shared" si="3"/>
        <v>109.00000000000001</v>
      </c>
      <c r="K227">
        <f>SUMIF($E$7:E227,E227,$H$7:H227)</f>
        <v>132</v>
      </c>
    </row>
    <row r="228" spans="4:11" x14ac:dyDescent="0.3">
      <c r="D228">
        <v>222</v>
      </c>
      <c r="E228">
        <v>7</v>
      </c>
      <c r="F228" s="4">
        <f>DATE(2020,2,1+INT(ROWS($1:12)/15))</f>
        <v>43862</v>
      </c>
      <c r="G228" s="1" t="s">
        <v>166</v>
      </c>
      <c r="H228">
        <v>31</v>
      </c>
      <c r="I228" s="5">
        <f>IF(G228="nákup",VLOOKUP(E228,Tabuľka6[#All],13,FALSE),IF(G228="predaj",VLOOKUP(E228,Tabuľka6[#All],12,FALSE),"zadany neplatny typ transakie"))</f>
        <v>8.56</v>
      </c>
      <c r="J228">
        <f t="shared" si="3"/>
        <v>265.36</v>
      </c>
      <c r="K228">
        <f>SUMIF($E$7:E228,E228,$H$7:H228)</f>
        <v>122</v>
      </c>
    </row>
    <row r="229" spans="4:11" x14ac:dyDescent="0.3">
      <c r="D229">
        <v>223</v>
      </c>
      <c r="E229">
        <v>22</v>
      </c>
      <c r="F229" s="4">
        <f>DATE(2020,2,1+INT(ROWS($1:13)/15))</f>
        <v>43862</v>
      </c>
      <c r="G229" s="1" t="s">
        <v>166</v>
      </c>
      <c r="H229">
        <v>20</v>
      </c>
      <c r="I229" s="5">
        <f>IF(G229="nákup",VLOOKUP(E229,Tabuľka6[#All],13,FALSE),IF(G229="predaj",VLOOKUP(E229,Tabuľka6[#All],12,FALSE),"zadany neplatny typ transakie"))</f>
        <v>12.56</v>
      </c>
      <c r="J229">
        <f t="shared" si="3"/>
        <v>251.20000000000002</v>
      </c>
      <c r="K229">
        <f>SUMIF($E$7:E229,E229,$H$7:H229)</f>
        <v>89</v>
      </c>
    </row>
    <row r="230" spans="4:11" x14ac:dyDescent="0.3">
      <c r="D230">
        <v>224</v>
      </c>
      <c r="E230">
        <v>12</v>
      </c>
      <c r="F230" s="4">
        <f>DATE(2020,2,1+INT(ROWS($1:14)/15))</f>
        <v>43862</v>
      </c>
      <c r="G230" s="1" t="s">
        <v>166</v>
      </c>
      <c r="H230">
        <v>20</v>
      </c>
      <c r="I230" s="5">
        <f>IF(G230="nákup",VLOOKUP(E230,Tabuľka6[#All],13,FALSE),IF(G230="predaj",VLOOKUP(E230,Tabuľka6[#All],12,FALSE),"zadany neplatny typ transakie"))</f>
        <v>7.69</v>
      </c>
      <c r="J230">
        <f t="shared" si="3"/>
        <v>153.80000000000001</v>
      </c>
      <c r="K230">
        <f>SUMIF($E$7:E230,E230,$H$7:H230)</f>
        <v>79</v>
      </c>
    </row>
    <row r="231" spans="4:11" x14ac:dyDescent="0.3">
      <c r="D231">
        <v>225</v>
      </c>
      <c r="E231">
        <v>1</v>
      </c>
      <c r="F231" s="4">
        <f>DATE(2020,2,1+INT(ROWS($1:15)/15))</f>
        <v>43863</v>
      </c>
      <c r="G231" s="1" t="s">
        <v>167</v>
      </c>
      <c r="H231">
        <v>-9</v>
      </c>
      <c r="I231" s="5">
        <f>IF(G231="nákup",VLOOKUP(E231,Tabuľka6[#All],13,FALSE),IF(G231="predaj",VLOOKUP(E231,Tabuľka6[#All],12,FALSE),"zadany neplatny typ transakie"))</f>
        <v>11.9</v>
      </c>
      <c r="J231">
        <f t="shared" si="3"/>
        <v>107.10000000000001</v>
      </c>
      <c r="K231">
        <f>SUMIF($E$7:E231,E231,$H$7:H231)</f>
        <v>245</v>
      </c>
    </row>
    <row r="232" spans="4:11" x14ac:dyDescent="0.3">
      <c r="D232">
        <v>226</v>
      </c>
      <c r="E232">
        <v>25</v>
      </c>
      <c r="F232" s="4">
        <f>DATE(2020,2,1+INT(ROWS($1:16)/15))</f>
        <v>43863</v>
      </c>
      <c r="G232" s="1" t="s">
        <v>167</v>
      </c>
      <c r="H232">
        <v>-3</v>
      </c>
      <c r="I232" s="5">
        <f>IF(G232="nákup",VLOOKUP(E232,Tabuľka6[#All],13,FALSE),IF(G232="predaj",VLOOKUP(E232,Tabuľka6[#All],12,FALSE),"zadany neplatny typ transakie"))</f>
        <v>14.95</v>
      </c>
      <c r="J232">
        <f t="shared" si="3"/>
        <v>44.849999999999994</v>
      </c>
      <c r="K232">
        <f>SUMIF($E$7:E232,E232,$H$7:H232)</f>
        <v>50</v>
      </c>
    </row>
    <row r="233" spans="4:11" x14ac:dyDescent="0.3">
      <c r="D233">
        <v>227</v>
      </c>
      <c r="E233">
        <v>11</v>
      </c>
      <c r="F233" s="4">
        <f>DATE(2020,2,1+INT(ROWS($1:17)/15))</f>
        <v>43863</v>
      </c>
      <c r="G233" s="1" t="s">
        <v>167</v>
      </c>
      <c r="H233">
        <v>-6</v>
      </c>
      <c r="I233" s="5">
        <f>IF(G233="nákup",VLOOKUP(E233,Tabuľka6[#All],13,FALSE),IF(G233="predaj",VLOOKUP(E233,Tabuľka6[#All],12,FALSE),"zadany neplatny typ transakie"))</f>
        <v>5</v>
      </c>
      <c r="J233">
        <f t="shared" si="3"/>
        <v>30</v>
      </c>
      <c r="K233">
        <f>SUMIF($E$7:E233,E233,$H$7:H233)</f>
        <v>107</v>
      </c>
    </row>
    <row r="234" spans="4:11" x14ac:dyDescent="0.3">
      <c r="D234">
        <v>228</v>
      </c>
      <c r="E234">
        <v>18</v>
      </c>
      <c r="F234" s="4">
        <f>DATE(2020,2,1+INT(ROWS($1:18)/15))</f>
        <v>43863</v>
      </c>
      <c r="G234" s="1" t="s">
        <v>167</v>
      </c>
      <c r="H234">
        <v>-9</v>
      </c>
      <c r="I234" s="5">
        <f>IF(G234="nákup",VLOOKUP(E234,Tabuľka6[#All],13,FALSE),IF(G234="predaj",VLOOKUP(E234,Tabuľka6[#All],12,FALSE),"zadany neplatny typ transakie"))</f>
        <v>13.99</v>
      </c>
      <c r="J234">
        <f t="shared" si="3"/>
        <v>125.91</v>
      </c>
      <c r="K234">
        <f>SUMIF($E$7:E234,E234,$H$7:H234)</f>
        <v>70</v>
      </c>
    </row>
    <row r="235" spans="4:11" x14ac:dyDescent="0.3">
      <c r="D235">
        <v>229</v>
      </c>
      <c r="E235">
        <v>30</v>
      </c>
      <c r="F235" s="4">
        <f>DATE(2020,2,1+INT(ROWS($1:19)/15))</f>
        <v>43863</v>
      </c>
      <c r="G235" s="1" t="s">
        <v>167</v>
      </c>
      <c r="H235">
        <v>-15</v>
      </c>
      <c r="I235" s="5">
        <f>IF(G235="nákup",VLOOKUP(E235,Tabuľka6[#All],13,FALSE),IF(G235="predaj",VLOOKUP(E235,Tabuľka6[#All],12,FALSE),"zadany neplatny typ transakie"))</f>
        <v>11.5</v>
      </c>
      <c r="J235">
        <f t="shared" si="3"/>
        <v>172.5</v>
      </c>
      <c r="K235">
        <f>SUMIF($E$7:E235,E235,$H$7:H235)</f>
        <v>117</v>
      </c>
    </row>
    <row r="236" spans="4:11" x14ac:dyDescent="0.3">
      <c r="D236">
        <v>230</v>
      </c>
      <c r="E236">
        <v>29</v>
      </c>
      <c r="F236" s="4">
        <f>DATE(2020,2,1+INT(ROWS($1:20)/15))</f>
        <v>43863</v>
      </c>
      <c r="G236" s="1" t="s">
        <v>167</v>
      </c>
      <c r="H236">
        <v>-5</v>
      </c>
      <c r="I236" s="5">
        <f>IF(G236="nákup",VLOOKUP(E236,Tabuľka6[#All],13,FALSE),IF(G236="predaj",VLOOKUP(E236,Tabuľka6[#All],12,FALSE),"zadany neplatny typ transakie"))</f>
        <v>24.99</v>
      </c>
      <c r="J236">
        <f t="shared" si="3"/>
        <v>124.94999999999999</v>
      </c>
      <c r="K236">
        <f>SUMIF($E$7:E236,E236,$H$7:H236)</f>
        <v>182</v>
      </c>
    </row>
    <row r="237" spans="4:11" x14ac:dyDescent="0.3">
      <c r="D237">
        <v>231</v>
      </c>
      <c r="E237">
        <v>19</v>
      </c>
      <c r="F237" s="4">
        <f>DATE(2020,2,1+INT(ROWS($1:21)/15))</f>
        <v>43863</v>
      </c>
      <c r="G237" s="1" t="s">
        <v>167</v>
      </c>
      <c r="H237">
        <v>-10</v>
      </c>
      <c r="I237" s="5">
        <f>IF(G237="nákup",VLOOKUP(E237,Tabuľka6[#All],13,FALSE),IF(G237="predaj",VLOOKUP(E237,Tabuľka6[#All],12,FALSE),"zadany neplatny typ transakie"))</f>
        <v>14.17</v>
      </c>
      <c r="J237">
        <f t="shared" si="3"/>
        <v>141.69999999999999</v>
      </c>
      <c r="K237">
        <f>SUMIF($E$7:E237,E237,$H$7:H237)</f>
        <v>98</v>
      </c>
    </row>
    <row r="238" spans="4:11" x14ac:dyDescent="0.3">
      <c r="D238">
        <v>232</v>
      </c>
      <c r="E238">
        <v>8</v>
      </c>
      <c r="F238" s="4">
        <f>DATE(2020,2,1+INT(ROWS($1:22)/15))</f>
        <v>43863</v>
      </c>
      <c r="G238" s="1" t="s">
        <v>167</v>
      </c>
      <c r="H238">
        <v>-16</v>
      </c>
      <c r="I238" s="5">
        <f>IF(G238="nákup",VLOOKUP(E238,Tabuľka6[#All],13,FALSE),IF(G238="predaj",VLOOKUP(E238,Tabuľka6[#All],12,FALSE),"zadany neplatny typ transakie"))</f>
        <v>17.89</v>
      </c>
      <c r="J238">
        <f t="shared" si="3"/>
        <v>286.24</v>
      </c>
      <c r="K238">
        <f>SUMIF($E$7:E238,E238,$H$7:H238)</f>
        <v>83</v>
      </c>
    </row>
    <row r="239" spans="4:11" x14ac:dyDescent="0.3">
      <c r="D239">
        <v>233</v>
      </c>
      <c r="E239">
        <v>1</v>
      </c>
      <c r="F239" s="4">
        <f>DATE(2020,2,1+INT(ROWS($1:23)/15))</f>
        <v>43863</v>
      </c>
      <c r="G239" s="1" t="s">
        <v>167</v>
      </c>
      <c r="H239">
        <v>-10</v>
      </c>
      <c r="I239" s="5">
        <f>IF(G239="nákup",VLOOKUP(E239,Tabuľka6[#All],13,FALSE),IF(G239="predaj",VLOOKUP(E239,Tabuľka6[#All],12,FALSE),"zadany neplatny typ transakie"))</f>
        <v>11.9</v>
      </c>
      <c r="J239">
        <f t="shared" si="3"/>
        <v>119</v>
      </c>
      <c r="K239">
        <f>SUMIF($E$7:E239,E239,$H$7:H239)</f>
        <v>235</v>
      </c>
    </row>
    <row r="240" spans="4:11" x14ac:dyDescent="0.3">
      <c r="D240">
        <v>234</v>
      </c>
      <c r="E240">
        <v>20</v>
      </c>
      <c r="F240" s="4">
        <f>DATE(2020,2,1+INT(ROWS($1:24)/15))</f>
        <v>43863</v>
      </c>
      <c r="G240" s="1" t="s">
        <v>167</v>
      </c>
      <c r="H240">
        <v>-4</v>
      </c>
      <c r="I240" s="5">
        <f>IF(G240="nákup",VLOOKUP(E240,Tabuľka6[#All],13,FALSE),IF(G240="predaj",VLOOKUP(E240,Tabuľka6[#All],12,FALSE),"zadany neplatny typ transakie"))</f>
        <v>10.050000000000001</v>
      </c>
      <c r="J240">
        <f t="shared" si="3"/>
        <v>40.200000000000003</v>
      </c>
      <c r="K240">
        <f>SUMIF($E$7:E240,E240,$H$7:H240)</f>
        <v>168</v>
      </c>
    </row>
    <row r="241" spans="4:11" x14ac:dyDescent="0.3">
      <c r="D241">
        <v>235</v>
      </c>
      <c r="E241">
        <v>14</v>
      </c>
      <c r="F241" s="4">
        <f>DATE(2020,2,1+INT(ROWS($1:25)/15))</f>
        <v>43863</v>
      </c>
      <c r="G241" s="1" t="s">
        <v>167</v>
      </c>
      <c r="H241">
        <v>-12</v>
      </c>
      <c r="I241" s="5">
        <f>IF(G241="nákup",VLOOKUP(E241,Tabuľka6[#All],13,FALSE),IF(G241="predaj",VLOOKUP(E241,Tabuľka6[#All],12,FALSE),"zadany neplatny typ transakie"))</f>
        <v>7.8</v>
      </c>
      <c r="J241">
        <f t="shared" si="3"/>
        <v>93.6</v>
      </c>
      <c r="K241">
        <f>SUMIF($E$7:E241,E241,$H$7:H241)</f>
        <v>74</v>
      </c>
    </row>
    <row r="242" spans="4:11" x14ac:dyDescent="0.3">
      <c r="D242">
        <v>236</v>
      </c>
      <c r="E242">
        <v>19</v>
      </c>
      <c r="F242" s="4">
        <f>DATE(2020,2,1+INT(ROWS($1:26)/15))</f>
        <v>43863</v>
      </c>
      <c r="G242" s="1" t="s">
        <v>167</v>
      </c>
      <c r="H242">
        <v>-8</v>
      </c>
      <c r="I242" s="5">
        <f>IF(G242="nákup",VLOOKUP(E242,Tabuľka6[#All],13,FALSE),IF(G242="predaj",VLOOKUP(E242,Tabuľka6[#All],12,FALSE),"zadany neplatny typ transakie"))</f>
        <v>14.17</v>
      </c>
      <c r="J242">
        <f t="shared" si="3"/>
        <v>113.36</v>
      </c>
      <c r="K242">
        <f>SUMIF($E$7:E242,E242,$H$7:H242)</f>
        <v>90</v>
      </c>
    </row>
    <row r="243" spans="4:11" x14ac:dyDescent="0.3">
      <c r="D243">
        <v>237</v>
      </c>
      <c r="E243">
        <v>8</v>
      </c>
      <c r="F243" s="4">
        <f>DATE(2020,2,1+INT(ROWS($1:27)/15))</f>
        <v>43863</v>
      </c>
      <c r="G243" s="1" t="s">
        <v>167</v>
      </c>
      <c r="H243">
        <v>-18</v>
      </c>
      <c r="I243" s="5">
        <f>IF(G243="nákup",VLOOKUP(E243,Tabuľka6[#All],13,FALSE),IF(G243="predaj",VLOOKUP(E243,Tabuľka6[#All],12,FALSE),"zadany neplatny typ transakie"))</f>
        <v>17.89</v>
      </c>
      <c r="J243">
        <f t="shared" si="3"/>
        <v>322.02</v>
      </c>
      <c r="K243">
        <f>SUMIF($E$7:E243,E243,$H$7:H243)</f>
        <v>65</v>
      </c>
    </row>
    <row r="244" spans="4:11" x14ac:dyDescent="0.3">
      <c r="D244">
        <v>238</v>
      </c>
      <c r="E244">
        <v>21</v>
      </c>
      <c r="F244" s="4">
        <f>DATE(2020,2,1+INT(ROWS($1:28)/15))</f>
        <v>43863</v>
      </c>
      <c r="G244" s="1" t="s">
        <v>167</v>
      </c>
      <c r="H244">
        <v>-30</v>
      </c>
      <c r="I244" s="5">
        <f>IF(G244="nákup",VLOOKUP(E244,Tabuľka6[#All],13,FALSE),IF(G244="predaj",VLOOKUP(E244,Tabuľka6[#All],12,FALSE),"zadany neplatny typ transakie"))</f>
        <v>22.5</v>
      </c>
      <c r="J244">
        <f t="shared" si="3"/>
        <v>675</v>
      </c>
      <c r="K244">
        <f>SUMIF($E$7:E244,E244,$H$7:H244)</f>
        <v>182</v>
      </c>
    </row>
    <row r="245" spans="4:11" x14ac:dyDescent="0.3">
      <c r="D245">
        <v>239</v>
      </c>
      <c r="E245">
        <v>7</v>
      </c>
      <c r="F245" s="4">
        <f>DATE(2020,2,1+INT(ROWS($1:29)/15))</f>
        <v>43863</v>
      </c>
      <c r="G245" s="1" t="s">
        <v>167</v>
      </c>
      <c r="H245">
        <v>-25</v>
      </c>
      <c r="I245" s="5">
        <f>IF(G245="nákup",VLOOKUP(E245,Tabuľka6[#All],13,FALSE),IF(G245="predaj",VLOOKUP(E245,Tabuľka6[#All],12,FALSE),"zadany neplatny typ transakie"))</f>
        <v>14.75</v>
      </c>
      <c r="J245">
        <f t="shared" si="3"/>
        <v>368.75</v>
      </c>
      <c r="K245">
        <f>SUMIF($E$7:E245,E245,$H$7:H245)</f>
        <v>97</v>
      </c>
    </row>
    <row r="246" spans="4:11" x14ac:dyDescent="0.3">
      <c r="D246">
        <v>240</v>
      </c>
      <c r="E246">
        <v>12</v>
      </c>
      <c r="F246" s="4">
        <f>DATE(2020,2,1+INT(ROWS($1:30)/15))</f>
        <v>43864</v>
      </c>
      <c r="G246" s="1" t="s">
        <v>167</v>
      </c>
      <c r="H246">
        <v>-3</v>
      </c>
      <c r="I246" s="5">
        <f>IF(G246="nákup",VLOOKUP(E246,Tabuľka6[#All],13,FALSE),IF(G246="predaj",VLOOKUP(E246,Tabuľka6[#All],12,FALSE),"zadany neplatny typ transakie"))</f>
        <v>13.25</v>
      </c>
      <c r="J246">
        <f t="shared" si="3"/>
        <v>39.75</v>
      </c>
      <c r="K246">
        <f>SUMIF($E$7:E246,E246,$H$7:H246)</f>
        <v>76</v>
      </c>
    </row>
    <row r="247" spans="4:11" x14ac:dyDescent="0.3">
      <c r="D247">
        <v>241</v>
      </c>
      <c r="E247">
        <v>9</v>
      </c>
      <c r="F247" s="4">
        <f>DATE(2020,2,1+INT(ROWS($1:31)/15))</f>
        <v>43864</v>
      </c>
      <c r="G247" s="1" t="s">
        <v>167</v>
      </c>
      <c r="H247">
        <v>-6</v>
      </c>
      <c r="I247" s="5">
        <f>IF(G247="nákup",VLOOKUP(E247,Tabuľka6[#All],13,FALSE),IF(G247="predaj",VLOOKUP(E247,Tabuľka6[#All],12,FALSE),"zadany neplatny typ transakie"))</f>
        <v>41</v>
      </c>
      <c r="J247">
        <f t="shared" si="3"/>
        <v>246</v>
      </c>
      <c r="K247">
        <f>SUMIF($E$7:E247,E247,$H$7:H247)</f>
        <v>54</v>
      </c>
    </row>
    <row r="248" spans="4:11" x14ac:dyDescent="0.3">
      <c r="D248">
        <v>242</v>
      </c>
      <c r="E248">
        <v>13</v>
      </c>
      <c r="F248" s="4">
        <f>DATE(2020,2,1+INT(ROWS($1:32)/15))</f>
        <v>43864</v>
      </c>
      <c r="G248" s="1" t="s">
        <v>167</v>
      </c>
      <c r="H248">
        <v>-10</v>
      </c>
      <c r="I248" s="5">
        <f>IF(G248="nákup",VLOOKUP(E248,Tabuľka6[#All],13,FALSE),IF(G248="predaj",VLOOKUP(E248,Tabuľka6[#All],12,FALSE),"zadany neplatny typ transakie"))</f>
        <v>14.95</v>
      </c>
      <c r="J248">
        <f t="shared" si="3"/>
        <v>149.5</v>
      </c>
      <c r="K248">
        <f>SUMIF($E$7:E248,E248,$H$7:H248)</f>
        <v>145</v>
      </c>
    </row>
    <row r="249" spans="4:11" x14ac:dyDescent="0.3">
      <c r="D249">
        <v>243</v>
      </c>
      <c r="E249">
        <v>12</v>
      </c>
      <c r="F249" s="4">
        <f>DATE(2020,2,1+INT(ROWS($1:33)/15))</f>
        <v>43864</v>
      </c>
      <c r="G249" s="1" t="s">
        <v>167</v>
      </c>
      <c r="H249">
        <v>-5</v>
      </c>
      <c r="I249" s="5">
        <f>IF(G249="nákup",VLOOKUP(E249,Tabuľka6[#All],13,FALSE),IF(G249="predaj",VLOOKUP(E249,Tabuľka6[#All],12,FALSE),"zadany neplatny typ transakie"))</f>
        <v>13.25</v>
      </c>
      <c r="J249">
        <f t="shared" si="3"/>
        <v>66.25</v>
      </c>
      <c r="K249">
        <f>SUMIF($E$7:E249,E249,$H$7:H249)</f>
        <v>71</v>
      </c>
    </row>
    <row r="250" spans="4:11" x14ac:dyDescent="0.3">
      <c r="D250">
        <v>244</v>
      </c>
      <c r="E250">
        <v>20</v>
      </c>
      <c r="F250" s="4">
        <f>DATE(2020,2,1+INT(ROWS($1:34)/15))</f>
        <v>43864</v>
      </c>
      <c r="G250" s="1" t="s">
        <v>167</v>
      </c>
      <c r="H250">
        <v>-7</v>
      </c>
      <c r="I250" s="5">
        <f>IF(G250="nákup",VLOOKUP(E250,Tabuľka6[#All],13,FALSE),IF(G250="predaj",VLOOKUP(E250,Tabuľka6[#All],12,FALSE),"zadany neplatny typ transakie"))</f>
        <v>10.050000000000001</v>
      </c>
      <c r="J250">
        <f t="shared" si="3"/>
        <v>70.350000000000009</v>
      </c>
      <c r="K250">
        <f>SUMIF($E$7:E250,E250,$H$7:H250)</f>
        <v>161</v>
      </c>
    </row>
    <row r="251" spans="4:11" x14ac:dyDescent="0.3">
      <c r="D251">
        <v>245</v>
      </c>
      <c r="E251">
        <v>20</v>
      </c>
      <c r="F251" s="4">
        <f>DATE(2020,2,1+INT(ROWS($1:35)/15))</f>
        <v>43864</v>
      </c>
      <c r="G251" s="1" t="s">
        <v>167</v>
      </c>
      <c r="H251">
        <v>-4</v>
      </c>
      <c r="I251" s="5">
        <f>IF(G251="nákup",VLOOKUP(E251,Tabuľka6[#All],13,FALSE),IF(G251="predaj",VLOOKUP(E251,Tabuľka6[#All],12,FALSE),"zadany neplatny typ transakie"))</f>
        <v>10.050000000000001</v>
      </c>
      <c r="J251">
        <f t="shared" si="3"/>
        <v>40.200000000000003</v>
      </c>
      <c r="K251">
        <f>SUMIF($E$7:E251,E251,$H$7:H251)</f>
        <v>157</v>
      </c>
    </row>
    <row r="252" spans="4:11" x14ac:dyDescent="0.3">
      <c r="D252">
        <v>246</v>
      </c>
      <c r="E252">
        <v>30</v>
      </c>
      <c r="F252" s="4">
        <f>DATE(2020,2,1+INT(ROWS($1:36)/15))</f>
        <v>43864</v>
      </c>
      <c r="G252" s="1" t="s">
        <v>167</v>
      </c>
      <c r="H252">
        <v>-9</v>
      </c>
      <c r="I252" s="5">
        <f>IF(G252="nákup",VLOOKUP(E252,Tabuľka6[#All],13,FALSE),IF(G252="predaj",VLOOKUP(E252,Tabuľka6[#All],12,FALSE),"zadany neplatny typ transakie"))</f>
        <v>11.5</v>
      </c>
      <c r="J252">
        <f t="shared" si="3"/>
        <v>103.5</v>
      </c>
      <c r="K252">
        <f>SUMIF($E$7:E252,E252,$H$7:H252)</f>
        <v>108</v>
      </c>
    </row>
    <row r="253" spans="4:11" x14ac:dyDescent="0.3">
      <c r="D253">
        <v>247</v>
      </c>
      <c r="E253">
        <v>11</v>
      </c>
      <c r="F253" s="4">
        <f>DATE(2020,2,1+INT(ROWS($1:37)/15))</f>
        <v>43864</v>
      </c>
      <c r="G253" s="1" t="s">
        <v>167</v>
      </c>
      <c r="H253">
        <v>-1</v>
      </c>
      <c r="I253" s="5">
        <f>IF(G253="nákup",VLOOKUP(E253,Tabuľka6[#All],13,FALSE),IF(G253="predaj",VLOOKUP(E253,Tabuľka6[#All],12,FALSE),"zadany neplatny typ transakie"))</f>
        <v>5</v>
      </c>
      <c r="J253">
        <f t="shared" si="3"/>
        <v>5</v>
      </c>
      <c r="K253">
        <f>SUMIF($E$7:E253,E253,$H$7:H253)</f>
        <v>106</v>
      </c>
    </row>
    <row r="254" spans="4:11" x14ac:dyDescent="0.3">
      <c r="D254">
        <v>248</v>
      </c>
      <c r="E254">
        <v>7</v>
      </c>
      <c r="F254" s="4">
        <f>DATE(2020,2,1+INT(ROWS($1:38)/15))</f>
        <v>43864</v>
      </c>
      <c r="G254" s="1" t="s">
        <v>167</v>
      </c>
      <c r="H254">
        <v>-2</v>
      </c>
      <c r="I254" s="5">
        <f>IF(G254="nákup",VLOOKUP(E254,Tabuľka6[#All],13,FALSE),IF(G254="predaj",VLOOKUP(E254,Tabuľka6[#All],12,FALSE),"zadany neplatny typ transakie"))</f>
        <v>14.75</v>
      </c>
      <c r="J254">
        <f t="shared" si="3"/>
        <v>29.5</v>
      </c>
      <c r="K254">
        <f>SUMIF($E$7:E254,E254,$H$7:H254)</f>
        <v>95</v>
      </c>
    </row>
    <row r="255" spans="4:11" x14ac:dyDescent="0.3">
      <c r="D255">
        <v>249</v>
      </c>
      <c r="E255">
        <v>4</v>
      </c>
      <c r="F255" s="4">
        <f>DATE(2020,2,1+INT(ROWS($1:39)/15))</f>
        <v>43864</v>
      </c>
      <c r="G255" s="1" t="s">
        <v>167</v>
      </c>
      <c r="H255">
        <v>-7</v>
      </c>
      <c r="I255" s="5">
        <f>IF(G255="nákup",VLOOKUP(E255,Tabuľka6[#All],13,FALSE),IF(G255="predaj",VLOOKUP(E255,Tabuľka6[#All],12,FALSE),"zadany neplatny typ transakie"))</f>
        <v>16</v>
      </c>
      <c r="J255">
        <f t="shared" si="3"/>
        <v>112</v>
      </c>
      <c r="K255">
        <f>SUMIF($E$7:E255,E255,$H$7:H255)</f>
        <v>132</v>
      </c>
    </row>
    <row r="256" spans="4:11" x14ac:dyDescent="0.3">
      <c r="D256">
        <v>250</v>
      </c>
      <c r="E256">
        <v>21</v>
      </c>
      <c r="F256" s="4">
        <f>DATE(2020,2,1+INT(ROWS($1:40)/15))</f>
        <v>43864</v>
      </c>
      <c r="G256" s="1" t="s">
        <v>167</v>
      </c>
      <c r="H256">
        <v>-4</v>
      </c>
      <c r="I256" s="5">
        <f>IF(G256="nákup",VLOOKUP(E256,Tabuľka6[#All],13,FALSE),IF(G256="predaj",VLOOKUP(E256,Tabuľka6[#All],12,FALSE),"zadany neplatny typ transakie"))</f>
        <v>22.5</v>
      </c>
      <c r="J256">
        <f t="shared" si="3"/>
        <v>90</v>
      </c>
      <c r="K256">
        <f>SUMIF($E$7:E256,E256,$H$7:H256)</f>
        <v>178</v>
      </c>
    </row>
    <row r="257" spans="4:11" x14ac:dyDescent="0.3">
      <c r="D257">
        <v>251</v>
      </c>
      <c r="E257">
        <v>12</v>
      </c>
      <c r="F257" s="4">
        <f>DATE(2020,2,1+INT(ROWS($1:41)/15))</f>
        <v>43864</v>
      </c>
      <c r="G257" s="1" t="s">
        <v>167</v>
      </c>
      <c r="H257">
        <v>-7</v>
      </c>
      <c r="I257" s="5">
        <f>IF(G257="nákup",VLOOKUP(E257,Tabuľka6[#All],13,FALSE),IF(G257="predaj",VLOOKUP(E257,Tabuľka6[#All],12,FALSE),"zadany neplatny typ transakie"))</f>
        <v>13.25</v>
      </c>
      <c r="J257">
        <f t="shared" si="3"/>
        <v>92.75</v>
      </c>
      <c r="K257">
        <f>SUMIF($E$7:E257,E257,$H$7:H257)</f>
        <v>64</v>
      </c>
    </row>
    <row r="258" spans="4:11" x14ac:dyDescent="0.3">
      <c r="D258">
        <v>252</v>
      </c>
      <c r="E258">
        <v>14</v>
      </c>
      <c r="F258" s="4">
        <f>DATE(2020,2,1+INT(ROWS($1:42)/15))</f>
        <v>43864</v>
      </c>
      <c r="G258" s="1" t="s">
        <v>167</v>
      </c>
      <c r="H258">
        <v>-4</v>
      </c>
      <c r="I258" s="5">
        <f>IF(G258="nákup",VLOOKUP(E258,Tabuľka6[#All],13,FALSE),IF(G258="predaj",VLOOKUP(E258,Tabuľka6[#All],12,FALSE),"zadany neplatny typ transakie"))</f>
        <v>7.8</v>
      </c>
      <c r="J258">
        <f t="shared" si="3"/>
        <v>31.2</v>
      </c>
      <c r="K258">
        <f>SUMIF($E$7:E258,E258,$H$7:H258)</f>
        <v>70</v>
      </c>
    </row>
    <row r="259" spans="4:11" x14ac:dyDescent="0.3">
      <c r="D259">
        <v>253</v>
      </c>
      <c r="E259">
        <v>8</v>
      </c>
      <c r="F259" s="4">
        <f>DATE(2020,2,1+INT(ROWS($1:43)/15))</f>
        <v>43864</v>
      </c>
      <c r="G259" s="1" t="s">
        <v>167</v>
      </c>
      <c r="H259">
        <v>-6</v>
      </c>
      <c r="I259" s="5">
        <f>IF(G259="nákup",VLOOKUP(E259,Tabuľka6[#All],13,FALSE),IF(G259="predaj",VLOOKUP(E259,Tabuľka6[#All],12,FALSE),"zadany neplatny typ transakie"))</f>
        <v>17.89</v>
      </c>
      <c r="J259">
        <f t="shared" si="3"/>
        <v>107.34</v>
      </c>
      <c r="K259">
        <f>SUMIF($E$7:E259,E259,$H$7:H259)</f>
        <v>59</v>
      </c>
    </row>
    <row r="260" spans="4:11" x14ac:dyDescent="0.3">
      <c r="D260">
        <v>254</v>
      </c>
      <c r="E260">
        <v>13</v>
      </c>
      <c r="F260" s="4">
        <f>DATE(2020,2,1+INT(ROWS($1:44)/15))</f>
        <v>43864</v>
      </c>
      <c r="G260" s="1" t="s">
        <v>167</v>
      </c>
      <c r="H260">
        <v>-5</v>
      </c>
      <c r="I260" s="5">
        <f>IF(G260="nákup",VLOOKUP(E260,Tabuľka6[#All],13,FALSE),IF(G260="predaj",VLOOKUP(E260,Tabuľka6[#All],12,FALSE),"zadany neplatny typ transakie"))</f>
        <v>14.95</v>
      </c>
      <c r="J260">
        <f t="shared" si="3"/>
        <v>74.75</v>
      </c>
      <c r="K260">
        <f>SUMIF($E$7:E260,E260,$H$7:H260)</f>
        <v>140</v>
      </c>
    </row>
    <row r="261" spans="4:11" x14ac:dyDescent="0.3">
      <c r="D261">
        <v>255</v>
      </c>
      <c r="E261">
        <v>10</v>
      </c>
      <c r="F261" s="4">
        <f>DATE(2020,2,1+INT(ROWS($1:45)/15))</f>
        <v>43865</v>
      </c>
      <c r="G261" s="1" t="s">
        <v>167</v>
      </c>
      <c r="H261">
        <v>-6</v>
      </c>
      <c r="I261" s="5">
        <f>IF(G261="nákup",VLOOKUP(E261,Tabuľka6[#All],13,FALSE),IF(G261="predaj",VLOOKUP(E261,Tabuľka6[#All],12,FALSE),"zadany neplatny typ transakie"))</f>
        <v>18.5</v>
      </c>
      <c r="J261">
        <f t="shared" si="3"/>
        <v>111</v>
      </c>
      <c r="K261">
        <f>SUMIF($E$7:E261,E261,$H$7:H261)</f>
        <v>105</v>
      </c>
    </row>
    <row r="262" spans="4:11" x14ac:dyDescent="0.3">
      <c r="D262">
        <v>256</v>
      </c>
      <c r="E262">
        <v>4</v>
      </c>
      <c r="F262" s="4">
        <f>DATE(2020,2,1+INT(ROWS($1:46)/15))</f>
        <v>43865</v>
      </c>
      <c r="G262" s="1" t="s">
        <v>167</v>
      </c>
      <c r="H262">
        <v>-1</v>
      </c>
      <c r="I262" s="5">
        <f>IF(G262="nákup",VLOOKUP(E262,Tabuľka6[#All],13,FALSE),IF(G262="predaj",VLOOKUP(E262,Tabuľka6[#All],12,FALSE),"zadany neplatny typ transakie"))</f>
        <v>16</v>
      </c>
      <c r="J262">
        <f t="shared" si="3"/>
        <v>16</v>
      </c>
      <c r="K262">
        <f>SUMIF($E$7:E262,E262,$H$7:H262)</f>
        <v>131</v>
      </c>
    </row>
    <row r="263" spans="4:11" x14ac:dyDescent="0.3">
      <c r="D263">
        <v>257</v>
      </c>
      <c r="E263">
        <v>29</v>
      </c>
      <c r="F263" s="4">
        <f>DATE(2020,2,1+INT(ROWS($1:47)/15))</f>
        <v>43865</v>
      </c>
      <c r="G263" s="1" t="s">
        <v>167</v>
      </c>
      <c r="H263">
        <v>-1</v>
      </c>
      <c r="I263" s="5">
        <f>IF(G263="nákup",VLOOKUP(E263,Tabuľka6[#All],13,FALSE),IF(G263="predaj",VLOOKUP(E263,Tabuľka6[#All],12,FALSE),"zadany neplatny typ transakie"))</f>
        <v>24.99</v>
      </c>
      <c r="J263">
        <f t="shared" si="3"/>
        <v>24.99</v>
      </c>
      <c r="K263">
        <f>SUMIF($E$7:E263,E263,$H$7:H263)</f>
        <v>181</v>
      </c>
    </row>
    <row r="264" spans="4:11" x14ac:dyDescent="0.3">
      <c r="D264">
        <v>258</v>
      </c>
      <c r="E264">
        <v>11</v>
      </c>
      <c r="F264" s="4">
        <f>DATE(2020,2,1+INT(ROWS($1:48)/15))</f>
        <v>43865</v>
      </c>
      <c r="G264" s="1" t="s">
        <v>167</v>
      </c>
      <c r="H264">
        <v>-10</v>
      </c>
      <c r="I264" s="5">
        <f>IF(G264="nákup",VLOOKUP(E264,Tabuľka6[#All],13,FALSE),IF(G264="predaj",VLOOKUP(E264,Tabuľka6[#All],12,FALSE),"zadany neplatny typ transakie"))</f>
        <v>5</v>
      </c>
      <c r="J264">
        <f t="shared" ref="J264:J327" si="4">ABS(H264*I264)</f>
        <v>50</v>
      </c>
      <c r="K264">
        <f>SUMIF($E$7:E264,E264,$H$7:H264)</f>
        <v>96</v>
      </c>
    </row>
    <row r="265" spans="4:11" x14ac:dyDescent="0.3">
      <c r="D265">
        <v>259</v>
      </c>
      <c r="E265">
        <v>13</v>
      </c>
      <c r="F265" s="4">
        <f>DATE(2020,2,1+INT(ROWS($1:49)/15))</f>
        <v>43865</v>
      </c>
      <c r="G265" s="1" t="s">
        <v>167</v>
      </c>
      <c r="H265">
        <v>-5</v>
      </c>
      <c r="I265" s="5">
        <f>IF(G265="nákup",VLOOKUP(E265,Tabuľka6[#All],13,FALSE),IF(G265="predaj",VLOOKUP(E265,Tabuľka6[#All],12,FALSE),"zadany neplatny typ transakie"))</f>
        <v>14.95</v>
      </c>
      <c r="J265">
        <f t="shared" si="4"/>
        <v>74.75</v>
      </c>
      <c r="K265">
        <f>SUMIF($E$7:E265,E265,$H$7:H265)</f>
        <v>135</v>
      </c>
    </row>
    <row r="266" spans="4:11" x14ac:dyDescent="0.3">
      <c r="D266">
        <v>260</v>
      </c>
      <c r="E266">
        <v>15</v>
      </c>
      <c r="F266" s="4">
        <f>DATE(2020,2,1+INT(ROWS($1:50)/15))</f>
        <v>43865</v>
      </c>
      <c r="G266" s="1" t="s">
        <v>167</v>
      </c>
      <c r="H266">
        <v>-4</v>
      </c>
      <c r="I266" s="5">
        <f>IF(G266="nákup",VLOOKUP(E266,Tabuľka6[#All],13,FALSE),IF(G266="predaj",VLOOKUP(E266,Tabuľka6[#All],12,FALSE),"zadany neplatny typ transakie"))</f>
        <v>9.65</v>
      </c>
      <c r="J266">
        <f t="shared" si="4"/>
        <v>38.6</v>
      </c>
      <c r="K266">
        <f>SUMIF($E$7:E266,E266,$H$7:H266)</f>
        <v>186</v>
      </c>
    </row>
    <row r="267" spans="4:11" x14ac:dyDescent="0.3">
      <c r="D267">
        <v>261</v>
      </c>
      <c r="E267">
        <v>27</v>
      </c>
      <c r="F267" s="4">
        <f>DATE(2020,2,1+INT(ROWS($1:51)/15))</f>
        <v>43865</v>
      </c>
      <c r="G267" s="1" t="s">
        <v>167</v>
      </c>
      <c r="H267">
        <v>-8</v>
      </c>
      <c r="I267" s="5">
        <f>IF(G267="nákup",VLOOKUP(E267,Tabuľka6[#All],13,FALSE),IF(G267="predaj",VLOOKUP(E267,Tabuľka6[#All],12,FALSE),"zadany neplatny typ transakie"))</f>
        <v>16.36</v>
      </c>
      <c r="J267">
        <f t="shared" si="4"/>
        <v>130.88</v>
      </c>
      <c r="K267">
        <f>SUMIF($E$7:E267,E267,$H$7:H267)</f>
        <v>102</v>
      </c>
    </row>
    <row r="268" spans="4:11" x14ac:dyDescent="0.3">
      <c r="D268">
        <v>262</v>
      </c>
      <c r="E268">
        <v>12</v>
      </c>
      <c r="F268" s="4">
        <f>DATE(2020,2,1+INT(ROWS($1:52)/15))</f>
        <v>43865</v>
      </c>
      <c r="G268" s="1" t="s">
        <v>167</v>
      </c>
      <c r="H268">
        <v>-10</v>
      </c>
      <c r="I268" s="5">
        <f>IF(G268="nákup",VLOOKUP(E268,Tabuľka6[#All],13,FALSE),IF(G268="predaj",VLOOKUP(E268,Tabuľka6[#All],12,FALSE),"zadany neplatny typ transakie"))</f>
        <v>13.25</v>
      </c>
      <c r="J268">
        <f t="shared" si="4"/>
        <v>132.5</v>
      </c>
      <c r="K268">
        <f>SUMIF($E$7:E268,E268,$H$7:H268)</f>
        <v>54</v>
      </c>
    </row>
    <row r="269" spans="4:11" x14ac:dyDescent="0.3">
      <c r="D269">
        <v>263</v>
      </c>
      <c r="E269">
        <v>16</v>
      </c>
      <c r="F269" s="4">
        <f>DATE(2020,2,1+INT(ROWS($1:53)/15))</f>
        <v>43865</v>
      </c>
      <c r="G269" s="1" t="s">
        <v>167</v>
      </c>
      <c r="H269">
        <v>-3</v>
      </c>
      <c r="I269" s="5">
        <f>IF(G269="nákup",VLOOKUP(E269,Tabuľka6[#All],13,FALSE),IF(G269="predaj",VLOOKUP(E269,Tabuľka6[#All],12,FALSE),"zadany neplatny typ transakie"))</f>
        <v>14.49</v>
      </c>
      <c r="J269">
        <f t="shared" si="4"/>
        <v>43.47</v>
      </c>
      <c r="K269">
        <f>SUMIF($E$7:E269,E269,$H$7:H269)</f>
        <v>116</v>
      </c>
    </row>
    <row r="270" spans="4:11" x14ac:dyDescent="0.3">
      <c r="D270">
        <v>264</v>
      </c>
      <c r="E270">
        <v>20</v>
      </c>
      <c r="F270" s="4">
        <f>DATE(2020,2,1+INT(ROWS($1:54)/15))</f>
        <v>43865</v>
      </c>
      <c r="G270" s="1" t="s">
        <v>167</v>
      </c>
      <c r="H270">
        <v>-8</v>
      </c>
      <c r="I270" s="5">
        <f>IF(G270="nákup",VLOOKUP(E270,Tabuľka6[#All],13,FALSE),IF(G270="predaj",VLOOKUP(E270,Tabuľka6[#All],12,FALSE),"zadany neplatny typ transakie"))</f>
        <v>10.050000000000001</v>
      </c>
      <c r="J270">
        <f t="shared" si="4"/>
        <v>80.400000000000006</v>
      </c>
      <c r="K270">
        <f>SUMIF($E$7:E270,E270,$H$7:H270)</f>
        <v>149</v>
      </c>
    </row>
    <row r="271" spans="4:11" x14ac:dyDescent="0.3">
      <c r="D271">
        <v>265</v>
      </c>
      <c r="E271">
        <v>15</v>
      </c>
      <c r="F271" s="4">
        <f>DATE(2020,2,1+INT(ROWS($1:55)/15))</f>
        <v>43865</v>
      </c>
      <c r="G271" s="1" t="s">
        <v>167</v>
      </c>
      <c r="H271">
        <v>-4</v>
      </c>
      <c r="I271" s="5">
        <f>IF(G271="nákup",VLOOKUP(E271,Tabuľka6[#All],13,FALSE),IF(G271="predaj",VLOOKUP(E271,Tabuľka6[#All],12,FALSE),"zadany neplatny typ transakie"))</f>
        <v>9.65</v>
      </c>
      <c r="J271">
        <f t="shared" si="4"/>
        <v>38.6</v>
      </c>
      <c r="K271">
        <f>SUMIF($E$7:E271,E271,$H$7:H271)</f>
        <v>182</v>
      </c>
    </row>
    <row r="272" spans="4:11" x14ac:dyDescent="0.3">
      <c r="D272">
        <v>266</v>
      </c>
      <c r="E272">
        <v>16</v>
      </c>
      <c r="F272" s="4">
        <f>DATE(2020,2,1+INT(ROWS($1:56)/15))</f>
        <v>43865</v>
      </c>
      <c r="G272" s="1" t="s">
        <v>167</v>
      </c>
      <c r="H272">
        <v>-7</v>
      </c>
      <c r="I272" s="5">
        <f>IF(G272="nákup",VLOOKUP(E272,Tabuľka6[#All],13,FALSE),IF(G272="predaj",VLOOKUP(E272,Tabuľka6[#All],12,FALSE),"zadany neplatny typ transakie"))</f>
        <v>14.49</v>
      </c>
      <c r="J272">
        <f t="shared" si="4"/>
        <v>101.43</v>
      </c>
      <c r="K272">
        <f>SUMIF($E$7:E272,E272,$H$7:H272)</f>
        <v>109</v>
      </c>
    </row>
    <row r="273" spans="4:11" x14ac:dyDescent="0.3">
      <c r="D273">
        <v>267</v>
      </c>
      <c r="E273">
        <v>10</v>
      </c>
      <c r="F273" s="4">
        <f>DATE(2020,2,1+INT(ROWS($1:57)/15))</f>
        <v>43865</v>
      </c>
      <c r="G273" s="1" t="s">
        <v>167</v>
      </c>
      <c r="H273">
        <v>-8</v>
      </c>
      <c r="I273" s="5">
        <f>IF(G273="nákup",VLOOKUP(E273,Tabuľka6[#All],13,FALSE),IF(G273="predaj",VLOOKUP(E273,Tabuľka6[#All],12,FALSE),"zadany neplatny typ transakie"))</f>
        <v>18.5</v>
      </c>
      <c r="J273">
        <f t="shared" si="4"/>
        <v>148</v>
      </c>
      <c r="K273">
        <f>SUMIF($E$7:E273,E273,$H$7:H273)</f>
        <v>97</v>
      </c>
    </row>
    <row r="274" spans="4:11" x14ac:dyDescent="0.3">
      <c r="D274">
        <v>268</v>
      </c>
      <c r="E274">
        <v>30</v>
      </c>
      <c r="F274" s="4">
        <f>DATE(2020,2,1+INT(ROWS($1:58)/15))</f>
        <v>43865</v>
      </c>
      <c r="G274" s="1" t="s">
        <v>167</v>
      </c>
      <c r="H274">
        <v>-6</v>
      </c>
      <c r="I274" s="5">
        <f>IF(G274="nákup",VLOOKUP(E274,Tabuľka6[#All],13,FALSE),IF(G274="predaj",VLOOKUP(E274,Tabuľka6[#All],12,FALSE),"zadany neplatny typ transakie"))</f>
        <v>11.5</v>
      </c>
      <c r="J274">
        <f t="shared" si="4"/>
        <v>69</v>
      </c>
      <c r="K274">
        <f>SUMIF($E$7:E274,E274,$H$7:H274)</f>
        <v>102</v>
      </c>
    </row>
    <row r="275" spans="4:11" x14ac:dyDescent="0.3">
      <c r="D275">
        <v>269</v>
      </c>
      <c r="E275">
        <v>23</v>
      </c>
      <c r="F275" s="4">
        <f>DATE(2020,2,1+INT(ROWS($1:59)/15))</f>
        <v>43865</v>
      </c>
      <c r="G275" s="1" t="s">
        <v>167</v>
      </c>
      <c r="H275">
        <v>-9</v>
      </c>
      <c r="I275" s="5">
        <f>IF(G275="nákup",VLOOKUP(E275,Tabuľka6[#All],13,FALSE),IF(G275="predaj",VLOOKUP(E275,Tabuľka6[#All],12,FALSE),"zadany neplatny typ transakie"))</f>
        <v>22.55</v>
      </c>
      <c r="J275">
        <f t="shared" si="4"/>
        <v>202.95000000000002</v>
      </c>
      <c r="K275">
        <f>SUMIF($E$7:E275,E275,$H$7:H275)</f>
        <v>105</v>
      </c>
    </row>
    <row r="276" spans="4:11" x14ac:dyDescent="0.3">
      <c r="D276">
        <v>270</v>
      </c>
      <c r="E276">
        <v>28</v>
      </c>
      <c r="F276" s="4">
        <f>DATE(2020,2,1+INT(ROWS($1:60)/15))</f>
        <v>43866</v>
      </c>
      <c r="G276" s="1" t="s">
        <v>167</v>
      </c>
      <c r="H276">
        <v>-5</v>
      </c>
      <c r="I276" s="5">
        <f>IF(G276="nákup",VLOOKUP(E276,Tabuľka6[#All],13,FALSE),IF(G276="predaj",VLOOKUP(E276,Tabuľka6[#All],12,FALSE),"zadany neplatny typ transakie"))</f>
        <v>14.38</v>
      </c>
      <c r="J276">
        <f t="shared" si="4"/>
        <v>71.900000000000006</v>
      </c>
      <c r="K276">
        <f>SUMIF($E$7:E276,E276,$H$7:H276)</f>
        <v>194</v>
      </c>
    </row>
    <row r="277" spans="4:11" x14ac:dyDescent="0.3">
      <c r="D277">
        <v>271</v>
      </c>
      <c r="E277">
        <v>20</v>
      </c>
      <c r="F277" s="4">
        <f>DATE(2020,2,1+INT(ROWS($1:61)/15))</f>
        <v>43866</v>
      </c>
      <c r="G277" s="1" t="s">
        <v>167</v>
      </c>
      <c r="H277">
        <v>-4</v>
      </c>
      <c r="I277" s="5">
        <f>IF(G277="nákup",VLOOKUP(E277,Tabuľka6[#All],13,FALSE),IF(G277="predaj",VLOOKUP(E277,Tabuľka6[#All],12,FALSE),"zadany neplatny typ transakie"))</f>
        <v>10.050000000000001</v>
      </c>
      <c r="J277">
        <f t="shared" si="4"/>
        <v>40.200000000000003</v>
      </c>
      <c r="K277">
        <f>SUMIF($E$7:E277,E277,$H$7:H277)</f>
        <v>145</v>
      </c>
    </row>
    <row r="278" spans="4:11" x14ac:dyDescent="0.3">
      <c r="D278">
        <v>272</v>
      </c>
      <c r="E278">
        <v>11</v>
      </c>
      <c r="F278" s="4">
        <f>DATE(2020,2,1+INT(ROWS($1:62)/15))</f>
        <v>43866</v>
      </c>
      <c r="G278" s="1" t="s">
        <v>167</v>
      </c>
      <c r="H278">
        <v>-7</v>
      </c>
      <c r="I278" s="5">
        <f>IF(G278="nákup",VLOOKUP(E278,Tabuľka6[#All],13,FALSE),IF(G278="predaj",VLOOKUP(E278,Tabuľka6[#All],12,FALSE),"zadany neplatny typ transakie"))</f>
        <v>5</v>
      </c>
      <c r="J278">
        <f t="shared" si="4"/>
        <v>35</v>
      </c>
      <c r="K278">
        <f>SUMIF($E$7:E278,E278,$H$7:H278)</f>
        <v>89</v>
      </c>
    </row>
    <row r="279" spans="4:11" x14ac:dyDescent="0.3">
      <c r="D279">
        <v>273</v>
      </c>
      <c r="E279">
        <v>13</v>
      </c>
      <c r="F279" s="4">
        <f>DATE(2020,2,1+INT(ROWS($1:63)/15))</f>
        <v>43866</v>
      </c>
      <c r="G279" s="1" t="s">
        <v>167</v>
      </c>
      <c r="H279">
        <v>-1</v>
      </c>
      <c r="I279" s="5">
        <f>IF(G279="nákup",VLOOKUP(E279,Tabuľka6[#All],13,FALSE),IF(G279="predaj",VLOOKUP(E279,Tabuľka6[#All],12,FALSE),"zadany neplatny typ transakie"))</f>
        <v>14.95</v>
      </c>
      <c r="J279">
        <f t="shared" si="4"/>
        <v>14.95</v>
      </c>
      <c r="K279">
        <f>SUMIF($E$7:E279,E279,$H$7:H279)</f>
        <v>134</v>
      </c>
    </row>
    <row r="280" spans="4:11" x14ac:dyDescent="0.3">
      <c r="D280">
        <v>274</v>
      </c>
      <c r="E280">
        <v>22</v>
      </c>
      <c r="F280" s="4">
        <f>DATE(2020,2,1+INT(ROWS($1:64)/15))</f>
        <v>43866</v>
      </c>
      <c r="G280" s="1" t="s">
        <v>167</v>
      </c>
      <c r="H280">
        <v>-10</v>
      </c>
      <c r="I280" s="5">
        <f>IF(G280="nákup",VLOOKUP(E280,Tabuľka6[#All],13,FALSE),IF(G280="predaj",VLOOKUP(E280,Tabuľka6[#All],12,FALSE),"zadany neplatny typ transakie"))</f>
        <v>22.58</v>
      </c>
      <c r="J280">
        <f t="shared" si="4"/>
        <v>225.79999999999998</v>
      </c>
      <c r="K280">
        <f>SUMIF($E$7:E280,E280,$H$7:H280)</f>
        <v>79</v>
      </c>
    </row>
    <row r="281" spans="4:11" x14ac:dyDescent="0.3">
      <c r="D281">
        <v>275</v>
      </c>
      <c r="E281">
        <v>29</v>
      </c>
      <c r="F281" s="4">
        <f>DATE(2020,2,1+INT(ROWS($1:65)/15))</f>
        <v>43866</v>
      </c>
      <c r="G281" s="1" t="s">
        <v>167</v>
      </c>
      <c r="H281">
        <v>-4</v>
      </c>
      <c r="I281" s="5">
        <f>IF(G281="nákup",VLOOKUP(E281,Tabuľka6[#All],13,FALSE),IF(G281="predaj",VLOOKUP(E281,Tabuľka6[#All],12,FALSE),"zadany neplatny typ transakie"))</f>
        <v>24.99</v>
      </c>
      <c r="J281">
        <f t="shared" si="4"/>
        <v>99.96</v>
      </c>
      <c r="K281">
        <f>SUMIF($E$7:E281,E281,$H$7:H281)</f>
        <v>177</v>
      </c>
    </row>
    <row r="282" spans="4:11" x14ac:dyDescent="0.3">
      <c r="D282">
        <v>276</v>
      </c>
      <c r="E282">
        <v>12</v>
      </c>
      <c r="F282" s="4">
        <f>DATE(2020,2,1+INT(ROWS($1:66)/15))</f>
        <v>43866</v>
      </c>
      <c r="G282" s="1" t="s">
        <v>167</v>
      </c>
      <c r="H282">
        <v>-9</v>
      </c>
      <c r="I282" s="5">
        <f>IF(G282="nákup",VLOOKUP(E282,Tabuľka6[#All],13,FALSE),IF(G282="predaj",VLOOKUP(E282,Tabuľka6[#All],12,FALSE),"zadany neplatny typ transakie"))</f>
        <v>13.25</v>
      </c>
      <c r="J282">
        <f t="shared" si="4"/>
        <v>119.25</v>
      </c>
      <c r="K282">
        <f>SUMIF($E$7:E282,E282,$H$7:H282)</f>
        <v>45</v>
      </c>
    </row>
    <row r="283" spans="4:11" x14ac:dyDescent="0.3">
      <c r="D283">
        <v>277</v>
      </c>
      <c r="E283">
        <v>1</v>
      </c>
      <c r="F283" s="4">
        <f>DATE(2020,2,1+INT(ROWS($1:67)/15))</f>
        <v>43866</v>
      </c>
      <c r="G283" s="1" t="s">
        <v>167</v>
      </c>
      <c r="H283">
        <v>-4</v>
      </c>
      <c r="I283" s="5">
        <f>IF(G283="nákup",VLOOKUP(E283,Tabuľka6[#All],13,FALSE),IF(G283="predaj",VLOOKUP(E283,Tabuľka6[#All],12,FALSE),"zadany neplatny typ transakie"))</f>
        <v>11.9</v>
      </c>
      <c r="J283">
        <f t="shared" si="4"/>
        <v>47.6</v>
      </c>
      <c r="K283">
        <f>SUMIF($E$7:E283,E283,$H$7:H283)</f>
        <v>231</v>
      </c>
    </row>
    <row r="284" spans="4:11" x14ac:dyDescent="0.3">
      <c r="D284">
        <v>278</v>
      </c>
      <c r="E284">
        <v>2</v>
      </c>
      <c r="F284" s="4">
        <f>DATE(2020,2,1+INT(ROWS($1:68)/15))</f>
        <v>43866</v>
      </c>
      <c r="G284" s="1" t="s">
        <v>167</v>
      </c>
      <c r="H284">
        <v>-5</v>
      </c>
      <c r="I284" s="5">
        <f>IF(G284="nákup",VLOOKUP(E284,Tabuľka6[#All],13,FALSE),IF(G284="predaj",VLOOKUP(E284,Tabuľka6[#All],12,FALSE),"zadany neplatny typ transakie"))</f>
        <v>16.11</v>
      </c>
      <c r="J284">
        <f t="shared" si="4"/>
        <v>80.55</v>
      </c>
      <c r="K284">
        <f>SUMIF($E$7:E284,E284,$H$7:H284)</f>
        <v>96</v>
      </c>
    </row>
    <row r="285" spans="4:11" x14ac:dyDescent="0.3">
      <c r="D285">
        <v>279</v>
      </c>
      <c r="E285">
        <v>25</v>
      </c>
      <c r="F285" s="4">
        <f>DATE(2020,2,1+INT(ROWS($1:69)/15))</f>
        <v>43866</v>
      </c>
      <c r="G285" s="1" t="s">
        <v>167</v>
      </c>
      <c r="H285">
        <v>-8</v>
      </c>
      <c r="I285" s="5">
        <f>IF(G285="nákup",VLOOKUP(E285,Tabuľka6[#All],13,FALSE),IF(G285="predaj",VLOOKUP(E285,Tabuľka6[#All],12,FALSE),"zadany neplatny typ transakie"))</f>
        <v>14.95</v>
      </c>
      <c r="J285">
        <f t="shared" si="4"/>
        <v>119.6</v>
      </c>
      <c r="K285">
        <f>SUMIF($E$7:E285,E285,$H$7:H285)</f>
        <v>42</v>
      </c>
    </row>
    <row r="286" spans="4:11" x14ac:dyDescent="0.3">
      <c r="D286">
        <v>280</v>
      </c>
      <c r="E286">
        <v>3</v>
      </c>
      <c r="F286" s="4">
        <f>DATE(2020,2,1+INT(ROWS($1:70)/15))</f>
        <v>43866</v>
      </c>
      <c r="G286" s="1" t="s">
        <v>167</v>
      </c>
      <c r="H286">
        <v>-2</v>
      </c>
      <c r="I286" s="5">
        <f>IF(G286="nákup",VLOOKUP(E286,Tabuľka6[#All],13,FALSE),IF(G286="predaj",VLOOKUP(E286,Tabuľka6[#All],12,FALSE),"zadany neplatny typ transakie"))</f>
        <v>9.64</v>
      </c>
      <c r="J286">
        <f t="shared" si="4"/>
        <v>19.28</v>
      </c>
      <c r="K286">
        <f>SUMIF($E$7:E286,E286,$H$7:H286)</f>
        <v>102</v>
      </c>
    </row>
    <row r="287" spans="4:11" x14ac:dyDescent="0.3">
      <c r="D287">
        <v>281</v>
      </c>
      <c r="E287">
        <v>10</v>
      </c>
      <c r="F287" s="4">
        <f>DATE(2020,2,1+INT(ROWS($1:71)/15))</f>
        <v>43866</v>
      </c>
      <c r="G287" s="1" t="s">
        <v>167</v>
      </c>
      <c r="H287">
        <v>-1</v>
      </c>
      <c r="I287" s="5">
        <f>IF(G287="nákup",VLOOKUP(E287,Tabuľka6[#All],13,FALSE),IF(G287="predaj",VLOOKUP(E287,Tabuľka6[#All],12,FALSE),"zadany neplatny typ transakie"))</f>
        <v>18.5</v>
      </c>
      <c r="J287">
        <f t="shared" si="4"/>
        <v>18.5</v>
      </c>
      <c r="K287">
        <f>SUMIF($E$7:E287,E287,$H$7:H287)</f>
        <v>96</v>
      </c>
    </row>
    <row r="288" spans="4:11" x14ac:dyDescent="0.3">
      <c r="D288">
        <v>282</v>
      </c>
      <c r="E288">
        <v>9</v>
      </c>
      <c r="F288" s="4">
        <f>DATE(2020,2,1+INT(ROWS($1:72)/15))</f>
        <v>43866</v>
      </c>
      <c r="G288" s="1" t="s">
        <v>167</v>
      </c>
      <c r="H288">
        <v>-7</v>
      </c>
      <c r="I288" s="5">
        <f>IF(G288="nákup",VLOOKUP(E288,Tabuľka6[#All],13,FALSE),IF(G288="predaj",VLOOKUP(E288,Tabuľka6[#All],12,FALSE),"zadany neplatny typ transakie"))</f>
        <v>41</v>
      </c>
      <c r="J288">
        <f t="shared" si="4"/>
        <v>287</v>
      </c>
      <c r="K288">
        <f>SUMIF($E$7:E288,E288,$H$7:H288)</f>
        <v>47</v>
      </c>
    </row>
    <row r="289" spans="4:11" x14ac:dyDescent="0.3">
      <c r="D289">
        <v>283</v>
      </c>
      <c r="E289">
        <v>14</v>
      </c>
      <c r="F289" s="4">
        <f>DATE(2020,2,1+INT(ROWS($1:73)/15))</f>
        <v>43866</v>
      </c>
      <c r="G289" s="1" t="s">
        <v>167</v>
      </c>
      <c r="H289">
        <v>-9</v>
      </c>
      <c r="I289" s="5">
        <f>IF(G289="nákup",VLOOKUP(E289,Tabuľka6[#All],13,FALSE),IF(G289="predaj",VLOOKUP(E289,Tabuľka6[#All],12,FALSE),"zadany neplatny typ transakie"))</f>
        <v>7.8</v>
      </c>
      <c r="J289">
        <f t="shared" si="4"/>
        <v>70.2</v>
      </c>
      <c r="K289">
        <f>SUMIF($E$7:E289,E289,$H$7:H289)</f>
        <v>61</v>
      </c>
    </row>
    <row r="290" spans="4:11" x14ac:dyDescent="0.3">
      <c r="D290">
        <v>284</v>
      </c>
      <c r="E290">
        <v>16</v>
      </c>
      <c r="F290" s="4">
        <f>DATE(2020,2,1+INT(ROWS($1:74)/15))</f>
        <v>43866</v>
      </c>
      <c r="G290" s="1" t="s">
        <v>167</v>
      </c>
      <c r="H290">
        <v>-4</v>
      </c>
      <c r="I290" s="5">
        <f>IF(G290="nákup",VLOOKUP(E290,Tabuľka6[#All],13,FALSE),IF(G290="predaj",VLOOKUP(E290,Tabuľka6[#All],12,FALSE),"zadany neplatny typ transakie"))</f>
        <v>14.49</v>
      </c>
      <c r="J290">
        <f t="shared" si="4"/>
        <v>57.96</v>
      </c>
      <c r="K290">
        <f>SUMIF($E$7:E290,E290,$H$7:H290)</f>
        <v>105</v>
      </c>
    </row>
    <row r="291" spans="4:11" x14ac:dyDescent="0.3">
      <c r="D291">
        <v>285</v>
      </c>
      <c r="E291">
        <v>19</v>
      </c>
      <c r="F291" s="4">
        <f>DATE(2020,2,1+INT(ROWS($1:75)/15))</f>
        <v>43867</v>
      </c>
      <c r="G291" s="1" t="s">
        <v>167</v>
      </c>
      <c r="H291">
        <v>-1</v>
      </c>
      <c r="I291" s="5">
        <f>IF(G291="nákup",VLOOKUP(E291,Tabuľka6[#All],13,FALSE),IF(G291="predaj",VLOOKUP(E291,Tabuľka6[#All],12,FALSE),"zadany neplatny typ transakie"))</f>
        <v>14.17</v>
      </c>
      <c r="J291">
        <f t="shared" si="4"/>
        <v>14.17</v>
      </c>
      <c r="K291">
        <f>SUMIF($E$7:E291,E291,$H$7:H291)</f>
        <v>89</v>
      </c>
    </row>
    <row r="292" spans="4:11" x14ac:dyDescent="0.3">
      <c r="D292">
        <v>286</v>
      </c>
      <c r="E292">
        <v>27</v>
      </c>
      <c r="F292" s="4">
        <f>DATE(2020,2,1+INT(ROWS($1:76)/15))</f>
        <v>43867</v>
      </c>
      <c r="G292" s="1" t="s">
        <v>167</v>
      </c>
      <c r="H292">
        <v>-7</v>
      </c>
      <c r="I292" s="5">
        <f>IF(G292="nákup",VLOOKUP(E292,Tabuľka6[#All],13,FALSE),IF(G292="predaj",VLOOKUP(E292,Tabuľka6[#All],12,FALSE),"zadany neplatny typ transakie"))</f>
        <v>16.36</v>
      </c>
      <c r="J292">
        <f t="shared" si="4"/>
        <v>114.52</v>
      </c>
      <c r="K292">
        <f>SUMIF($E$7:E292,E292,$H$7:H292)</f>
        <v>95</v>
      </c>
    </row>
    <row r="293" spans="4:11" x14ac:dyDescent="0.3">
      <c r="D293">
        <v>287</v>
      </c>
      <c r="E293">
        <v>13</v>
      </c>
      <c r="F293" s="4">
        <f>DATE(2020,2,1+INT(ROWS($1:77)/15))</f>
        <v>43867</v>
      </c>
      <c r="G293" s="1" t="s">
        <v>167</v>
      </c>
      <c r="H293">
        <v>-9</v>
      </c>
      <c r="I293" s="5">
        <f>IF(G293="nákup",VLOOKUP(E293,Tabuľka6[#All],13,FALSE),IF(G293="predaj",VLOOKUP(E293,Tabuľka6[#All],12,FALSE),"zadany neplatny typ transakie"))</f>
        <v>14.95</v>
      </c>
      <c r="J293">
        <f t="shared" si="4"/>
        <v>134.54999999999998</v>
      </c>
      <c r="K293">
        <f>SUMIF($E$7:E293,E293,$H$7:H293)</f>
        <v>125</v>
      </c>
    </row>
    <row r="294" spans="4:11" x14ac:dyDescent="0.3">
      <c r="D294">
        <v>288</v>
      </c>
      <c r="E294">
        <v>2</v>
      </c>
      <c r="F294" s="4">
        <f>DATE(2020,2,1+INT(ROWS($1:78)/15))</f>
        <v>43867</v>
      </c>
      <c r="G294" s="1" t="s">
        <v>167</v>
      </c>
      <c r="H294">
        <v>-6</v>
      </c>
      <c r="I294" s="5">
        <f>IF(G294="nákup",VLOOKUP(E294,Tabuľka6[#All],13,FALSE),IF(G294="predaj",VLOOKUP(E294,Tabuľka6[#All],12,FALSE),"zadany neplatny typ transakie"))</f>
        <v>16.11</v>
      </c>
      <c r="J294">
        <f t="shared" si="4"/>
        <v>96.66</v>
      </c>
      <c r="K294">
        <f>SUMIF($E$7:E294,E294,$H$7:H294)</f>
        <v>90</v>
      </c>
    </row>
    <row r="295" spans="4:11" x14ac:dyDescent="0.3">
      <c r="D295">
        <v>289</v>
      </c>
      <c r="E295">
        <v>17</v>
      </c>
      <c r="F295" s="4">
        <f>DATE(2020,2,1+INT(ROWS($1:79)/15))</f>
        <v>43867</v>
      </c>
      <c r="G295" s="1" t="s">
        <v>167</v>
      </c>
      <c r="H295">
        <v>-9</v>
      </c>
      <c r="I295" s="5">
        <f>IF(G295="nákup",VLOOKUP(E295,Tabuľka6[#All],13,FALSE),IF(G295="predaj",VLOOKUP(E295,Tabuľka6[#All],12,FALSE),"zadany neplatny typ transakie"))</f>
        <v>14.46</v>
      </c>
      <c r="J295">
        <f t="shared" si="4"/>
        <v>130.14000000000001</v>
      </c>
      <c r="K295">
        <f>SUMIF($E$7:E295,E295,$H$7:H295)</f>
        <v>94</v>
      </c>
    </row>
    <row r="296" spans="4:11" x14ac:dyDescent="0.3">
      <c r="D296">
        <v>290</v>
      </c>
      <c r="E296">
        <v>25</v>
      </c>
      <c r="F296" s="4">
        <f>DATE(2020,2,1+INT(ROWS($1:80)/15))</f>
        <v>43867</v>
      </c>
      <c r="G296" s="1" t="s">
        <v>167</v>
      </c>
      <c r="H296">
        <v>-10</v>
      </c>
      <c r="I296" s="5">
        <f>IF(G296="nákup",VLOOKUP(E296,Tabuľka6[#All],13,FALSE),IF(G296="predaj",VLOOKUP(E296,Tabuľka6[#All],12,FALSE),"zadany neplatny typ transakie"))</f>
        <v>14.95</v>
      </c>
      <c r="J296">
        <f t="shared" si="4"/>
        <v>149.5</v>
      </c>
      <c r="K296">
        <f>SUMIF($E$7:E296,E296,$H$7:H296)</f>
        <v>32</v>
      </c>
    </row>
    <row r="297" spans="4:11" x14ac:dyDescent="0.3">
      <c r="D297">
        <v>291</v>
      </c>
      <c r="E297">
        <v>2</v>
      </c>
      <c r="F297" s="4">
        <f>DATE(2020,2,1+INT(ROWS($1:81)/15))</f>
        <v>43867</v>
      </c>
      <c r="G297" s="1" t="s">
        <v>167</v>
      </c>
      <c r="H297">
        <v>-6</v>
      </c>
      <c r="I297" s="5">
        <f>IF(G297="nákup",VLOOKUP(E297,Tabuľka6[#All],13,FALSE),IF(G297="predaj",VLOOKUP(E297,Tabuľka6[#All],12,FALSE),"zadany neplatny typ transakie"))</f>
        <v>16.11</v>
      </c>
      <c r="J297">
        <f t="shared" si="4"/>
        <v>96.66</v>
      </c>
      <c r="K297">
        <f>SUMIF($E$7:E297,E297,$H$7:H297)</f>
        <v>84</v>
      </c>
    </row>
    <row r="298" spans="4:11" x14ac:dyDescent="0.3">
      <c r="D298">
        <v>292</v>
      </c>
      <c r="E298">
        <v>23</v>
      </c>
      <c r="F298" s="4">
        <f>DATE(2020,2,1+INT(ROWS($1:82)/15))</f>
        <v>43867</v>
      </c>
      <c r="G298" s="1" t="s">
        <v>167</v>
      </c>
      <c r="H298">
        <v>-9</v>
      </c>
      <c r="I298" s="5">
        <f>IF(G298="nákup",VLOOKUP(E298,Tabuľka6[#All],13,FALSE),IF(G298="predaj",VLOOKUP(E298,Tabuľka6[#All],12,FALSE),"zadany neplatny typ transakie"))</f>
        <v>22.55</v>
      </c>
      <c r="J298">
        <f t="shared" si="4"/>
        <v>202.95000000000002</v>
      </c>
      <c r="K298">
        <f>SUMIF($E$7:E298,E298,$H$7:H298)</f>
        <v>96</v>
      </c>
    </row>
    <row r="299" spans="4:11" x14ac:dyDescent="0.3">
      <c r="D299">
        <v>293</v>
      </c>
      <c r="E299">
        <v>30</v>
      </c>
      <c r="F299" s="4">
        <f>DATE(2020,2,1+INT(ROWS($1:83)/15))</f>
        <v>43867</v>
      </c>
      <c r="G299" s="1" t="s">
        <v>167</v>
      </c>
      <c r="H299">
        <v>-9</v>
      </c>
      <c r="I299" s="5">
        <f>IF(G299="nákup",VLOOKUP(E299,Tabuľka6[#All],13,FALSE),IF(G299="predaj",VLOOKUP(E299,Tabuľka6[#All],12,FALSE),"zadany neplatny typ transakie"))</f>
        <v>11.5</v>
      </c>
      <c r="J299">
        <f t="shared" si="4"/>
        <v>103.5</v>
      </c>
      <c r="K299">
        <f>SUMIF($E$7:E299,E299,$H$7:H299)</f>
        <v>93</v>
      </c>
    </row>
    <row r="300" spans="4:11" x14ac:dyDescent="0.3">
      <c r="D300">
        <v>294</v>
      </c>
      <c r="E300">
        <v>28</v>
      </c>
      <c r="F300" s="4">
        <f>DATE(2020,2,1+INT(ROWS($1:84)/15))</f>
        <v>43867</v>
      </c>
      <c r="G300" s="1" t="s">
        <v>167</v>
      </c>
      <c r="H300">
        <v>-4</v>
      </c>
      <c r="I300" s="5">
        <f>IF(G300="nákup",VLOOKUP(E300,Tabuľka6[#All],13,FALSE),IF(G300="predaj",VLOOKUP(E300,Tabuľka6[#All],12,FALSE),"zadany neplatny typ transakie"))</f>
        <v>14.38</v>
      </c>
      <c r="J300">
        <f t="shared" si="4"/>
        <v>57.52</v>
      </c>
      <c r="K300">
        <f>SUMIF($E$7:E300,E300,$H$7:H300)</f>
        <v>190</v>
      </c>
    </row>
    <row r="301" spans="4:11" x14ac:dyDescent="0.3">
      <c r="D301">
        <v>295</v>
      </c>
      <c r="E301">
        <v>15</v>
      </c>
      <c r="F301" s="4">
        <f>DATE(2020,2,1+INT(ROWS($1:85)/15))</f>
        <v>43867</v>
      </c>
      <c r="G301" s="1" t="s">
        <v>167</v>
      </c>
      <c r="H301">
        <v>-1</v>
      </c>
      <c r="I301" s="5">
        <f>IF(G301="nákup",VLOOKUP(E301,Tabuľka6[#All],13,FALSE),IF(G301="predaj",VLOOKUP(E301,Tabuľka6[#All],12,FALSE),"zadany neplatny typ transakie"))</f>
        <v>9.65</v>
      </c>
      <c r="J301">
        <f t="shared" si="4"/>
        <v>9.65</v>
      </c>
      <c r="K301">
        <f>SUMIF($E$7:E301,E301,$H$7:H301)</f>
        <v>181</v>
      </c>
    </row>
    <row r="302" spans="4:11" x14ac:dyDescent="0.3">
      <c r="D302">
        <v>296</v>
      </c>
      <c r="E302">
        <v>18</v>
      </c>
      <c r="F302" s="4">
        <f>DATE(2020,2,1+INT(ROWS($1:86)/15))</f>
        <v>43867</v>
      </c>
      <c r="G302" s="1" t="s">
        <v>167</v>
      </c>
      <c r="H302">
        <v>-9</v>
      </c>
      <c r="I302" s="5">
        <f>IF(G302="nákup",VLOOKUP(E302,Tabuľka6[#All],13,FALSE),IF(G302="predaj",VLOOKUP(E302,Tabuľka6[#All],12,FALSE),"zadany neplatny typ transakie"))</f>
        <v>13.99</v>
      </c>
      <c r="J302">
        <f t="shared" si="4"/>
        <v>125.91</v>
      </c>
      <c r="K302">
        <f>SUMIF($E$7:E302,E302,$H$7:H302)</f>
        <v>61</v>
      </c>
    </row>
    <row r="303" spans="4:11" x14ac:dyDescent="0.3">
      <c r="D303">
        <v>297</v>
      </c>
      <c r="E303">
        <v>3</v>
      </c>
      <c r="F303" s="4">
        <f>DATE(2020,2,1+INT(ROWS($1:87)/15))</f>
        <v>43867</v>
      </c>
      <c r="G303" s="1" t="s">
        <v>167</v>
      </c>
      <c r="H303">
        <v>-9</v>
      </c>
      <c r="I303" s="5">
        <f>IF(G303="nákup",VLOOKUP(E303,Tabuľka6[#All],13,FALSE),IF(G303="predaj",VLOOKUP(E303,Tabuľka6[#All],12,FALSE),"zadany neplatny typ transakie"))</f>
        <v>9.64</v>
      </c>
      <c r="J303">
        <f t="shared" si="4"/>
        <v>86.76</v>
      </c>
      <c r="K303">
        <f>SUMIF($E$7:E303,E303,$H$7:H303)</f>
        <v>93</v>
      </c>
    </row>
    <row r="304" spans="4:11" x14ac:dyDescent="0.3">
      <c r="D304">
        <v>298</v>
      </c>
      <c r="E304">
        <v>16</v>
      </c>
      <c r="F304" s="4">
        <f>DATE(2020,2,1+INT(ROWS($1:88)/15))</f>
        <v>43867</v>
      </c>
      <c r="G304" s="1" t="s">
        <v>167</v>
      </c>
      <c r="H304">
        <v>-6</v>
      </c>
      <c r="I304" s="5">
        <f>IF(G304="nákup",VLOOKUP(E304,Tabuľka6[#All],13,FALSE),IF(G304="predaj",VLOOKUP(E304,Tabuľka6[#All],12,FALSE),"zadany neplatny typ transakie"))</f>
        <v>14.49</v>
      </c>
      <c r="J304">
        <f t="shared" si="4"/>
        <v>86.94</v>
      </c>
      <c r="K304">
        <f>SUMIF($E$7:E304,E304,$H$7:H304)</f>
        <v>99</v>
      </c>
    </row>
    <row r="305" spans="4:11" x14ac:dyDescent="0.3">
      <c r="D305">
        <v>299</v>
      </c>
      <c r="E305">
        <v>26</v>
      </c>
      <c r="F305" s="4">
        <f>DATE(2020,2,1+INT(ROWS($1:89)/15))</f>
        <v>43867</v>
      </c>
      <c r="G305" s="1" t="s">
        <v>167</v>
      </c>
      <c r="H305">
        <v>-9</v>
      </c>
      <c r="I305" s="5">
        <f>IF(G305="nákup",VLOOKUP(E305,Tabuľka6[#All],13,FALSE),IF(G305="predaj",VLOOKUP(E305,Tabuľka6[#All],12,FALSE),"zadany neplatny typ transakie"))</f>
        <v>12.85</v>
      </c>
      <c r="J305">
        <f t="shared" si="4"/>
        <v>115.64999999999999</v>
      </c>
      <c r="K305">
        <f>SUMIF($E$7:E305,E305,$H$7:H305)</f>
        <v>117</v>
      </c>
    </row>
    <row r="306" spans="4:11" x14ac:dyDescent="0.3">
      <c r="D306">
        <v>300</v>
      </c>
      <c r="E306">
        <v>7</v>
      </c>
      <c r="F306" s="4">
        <f>DATE(2020,2,1+INT(ROWS($1:90)/15))</f>
        <v>43868</v>
      </c>
      <c r="G306" s="1" t="s">
        <v>167</v>
      </c>
      <c r="H306">
        <v>-1</v>
      </c>
      <c r="I306" s="5">
        <f>IF(G306="nákup",VLOOKUP(E306,Tabuľka6[#All],13,FALSE),IF(G306="predaj",VLOOKUP(E306,Tabuľka6[#All],12,FALSE),"zadany neplatny typ transakie"))</f>
        <v>14.75</v>
      </c>
      <c r="J306">
        <f t="shared" si="4"/>
        <v>14.75</v>
      </c>
      <c r="K306">
        <f>SUMIF($E$7:E306,E306,$H$7:H306)</f>
        <v>94</v>
      </c>
    </row>
    <row r="307" spans="4:11" x14ac:dyDescent="0.3">
      <c r="D307">
        <v>301</v>
      </c>
      <c r="E307">
        <v>21</v>
      </c>
      <c r="F307" s="4">
        <f>DATE(2020,2,1+INT(ROWS($1:91)/15))</f>
        <v>43868</v>
      </c>
      <c r="G307" s="1" t="s">
        <v>167</v>
      </c>
      <c r="H307">
        <v>-1</v>
      </c>
      <c r="I307" s="5">
        <f>IF(G307="nákup",VLOOKUP(E307,Tabuľka6[#All],13,FALSE),IF(G307="predaj",VLOOKUP(E307,Tabuľka6[#All],12,FALSE),"zadany neplatny typ transakie"))</f>
        <v>22.5</v>
      </c>
      <c r="J307">
        <f t="shared" si="4"/>
        <v>22.5</v>
      </c>
      <c r="K307">
        <f>SUMIF($E$7:E307,E307,$H$7:H307)</f>
        <v>177</v>
      </c>
    </row>
    <row r="308" spans="4:11" x14ac:dyDescent="0.3">
      <c r="D308">
        <v>302</v>
      </c>
      <c r="E308">
        <v>19</v>
      </c>
      <c r="F308" s="4">
        <f>DATE(2020,2,1+INT(ROWS($1:92)/15))</f>
        <v>43868</v>
      </c>
      <c r="G308" s="1" t="s">
        <v>167</v>
      </c>
      <c r="H308">
        <v>-3</v>
      </c>
      <c r="I308" s="5">
        <f>IF(G308="nákup",VLOOKUP(E308,Tabuľka6[#All],13,FALSE),IF(G308="predaj",VLOOKUP(E308,Tabuľka6[#All],12,FALSE),"zadany neplatny typ transakie"))</f>
        <v>14.17</v>
      </c>
      <c r="J308">
        <f t="shared" si="4"/>
        <v>42.51</v>
      </c>
      <c r="K308">
        <f>SUMIF($E$7:E308,E308,$H$7:H308)</f>
        <v>86</v>
      </c>
    </row>
    <row r="309" spans="4:11" x14ac:dyDescent="0.3">
      <c r="D309">
        <v>303</v>
      </c>
      <c r="E309">
        <v>24</v>
      </c>
      <c r="F309" s="4">
        <f>DATE(2020,2,1+INT(ROWS($1:93)/15))</f>
        <v>43868</v>
      </c>
      <c r="G309" s="1" t="s">
        <v>167</v>
      </c>
      <c r="H309">
        <v>-5</v>
      </c>
      <c r="I309" s="5">
        <f>IF(G309="nákup",VLOOKUP(E309,Tabuľka6[#All],13,FALSE),IF(G309="predaj",VLOOKUP(E309,Tabuľka6[#All],12,FALSE),"zadany neplatny typ transakie"))</f>
        <v>18.98</v>
      </c>
      <c r="J309">
        <f t="shared" si="4"/>
        <v>94.9</v>
      </c>
      <c r="K309">
        <f>SUMIF($E$7:E309,E309,$H$7:H309)</f>
        <v>86</v>
      </c>
    </row>
    <row r="310" spans="4:11" x14ac:dyDescent="0.3">
      <c r="D310">
        <v>304</v>
      </c>
      <c r="E310">
        <v>19</v>
      </c>
      <c r="F310" s="4">
        <f>DATE(2020,2,1+INT(ROWS($1:94)/15))</f>
        <v>43868</v>
      </c>
      <c r="G310" s="1" t="s">
        <v>167</v>
      </c>
      <c r="H310">
        <v>-8</v>
      </c>
      <c r="I310" s="5">
        <f>IF(G310="nákup",VLOOKUP(E310,Tabuľka6[#All],13,FALSE),IF(G310="predaj",VLOOKUP(E310,Tabuľka6[#All],12,FALSE),"zadany neplatny typ transakie"))</f>
        <v>14.17</v>
      </c>
      <c r="J310">
        <f t="shared" si="4"/>
        <v>113.36</v>
      </c>
      <c r="K310">
        <f>SUMIF($E$7:E310,E310,$H$7:H310)</f>
        <v>78</v>
      </c>
    </row>
    <row r="311" spans="4:11" x14ac:dyDescent="0.3">
      <c r="D311">
        <v>305</v>
      </c>
      <c r="E311">
        <v>8</v>
      </c>
      <c r="F311" s="4">
        <f>DATE(2020,2,1+INT(ROWS($1:95)/15))</f>
        <v>43868</v>
      </c>
      <c r="G311" s="1" t="s">
        <v>167</v>
      </c>
      <c r="H311">
        <v>-4</v>
      </c>
      <c r="I311" s="5">
        <f>IF(G311="nákup",VLOOKUP(E311,Tabuľka6[#All],13,FALSE),IF(G311="predaj",VLOOKUP(E311,Tabuľka6[#All],12,FALSE),"zadany neplatny typ transakie"))</f>
        <v>17.89</v>
      </c>
      <c r="J311">
        <f t="shared" si="4"/>
        <v>71.56</v>
      </c>
      <c r="K311">
        <f>SUMIF($E$7:E311,E311,$H$7:H311)</f>
        <v>55</v>
      </c>
    </row>
    <row r="312" spans="4:11" x14ac:dyDescent="0.3">
      <c r="D312">
        <v>306</v>
      </c>
      <c r="E312">
        <v>4</v>
      </c>
      <c r="F312" s="4">
        <f>DATE(2020,2,1+INT(ROWS($1:96)/15))</f>
        <v>43868</v>
      </c>
      <c r="G312" s="1" t="s">
        <v>167</v>
      </c>
      <c r="H312">
        <v>-10</v>
      </c>
      <c r="I312" s="5">
        <f>IF(G312="nákup",VLOOKUP(E312,Tabuľka6[#All],13,FALSE),IF(G312="predaj",VLOOKUP(E312,Tabuľka6[#All],12,FALSE),"zadany neplatny typ transakie"))</f>
        <v>16</v>
      </c>
      <c r="J312">
        <f t="shared" si="4"/>
        <v>160</v>
      </c>
      <c r="K312">
        <f>SUMIF($E$7:E312,E312,$H$7:H312)</f>
        <v>121</v>
      </c>
    </row>
    <row r="313" spans="4:11" x14ac:dyDescent="0.3">
      <c r="D313">
        <v>307</v>
      </c>
      <c r="E313">
        <v>27</v>
      </c>
      <c r="F313" s="4">
        <f>DATE(2020,2,1+INT(ROWS($1:97)/15))</f>
        <v>43868</v>
      </c>
      <c r="G313" s="1" t="s">
        <v>167</v>
      </c>
      <c r="H313">
        <v>-10</v>
      </c>
      <c r="I313" s="5">
        <f>IF(G313="nákup",VLOOKUP(E313,Tabuľka6[#All],13,FALSE),IF(G313="predaj",VLOOKUP(E313,Tabuľka6[#All],12,FALSE),"zadany neplatny typ transakie"))</f>
        <v>16.36</v>
      </c>
      <c r="J313">
        <f t="shared" si="4"/>
        <v>163.6</v>
      </c>
      <c r="K313">
        <f>SUMIF($E$7:E313,E313,$H$7:H313)</f>
        <v>85</v>
      </c>
    </row>
    <row r="314" spans="4:11" x14ac:dyDescent="0.3">
      <c r="D314">
        <v>308</v>
      </c>
      <c r="E314">
        <v>4</v>
      </c>
      <c r="F314" s="4">
        <f>DATE(2020,2,1+INT(ROWS($1:98)/15))</f>
        <v>43868</v>
      </c>
      <c r="G314" s="1" t="s">
        <v>167</v>
      </c>
      <c r="H314">
        <v>-5</v>
      </c>
      <c r="I314" s="5">
        <f>IF(G314="nákup",VLOOKUP(E314,Tabuľka6[#All],13,FALSE),IF(G314="predaj",VLOOKUP(E314,Tabuľka6[#All],12,FALSE),"zadany neplatny typ transakie"))</f>
        <v>16</v>
      </c>
      <c r="J314">
        <f t="shared" si="4"/>
        <v>80</v>
      </c>
      <c r="K314">
        <f>SUMIF($E$7:E314,E314,$H$7:H314)</f>
        <v>116</v>
      </c>
    </row>
    <row r="315" spans="4:11" x14ac:dyDescent="0.3">
      <c r="D315">
        <v>309</v>
      </c>
      <c r="E315">
        <v>21</v>
      </c>
      <c r="F315" s="4">
        <f>DATE(2020,2,1+INT(ROWS($1:99)/15))</f>
        <v>43868</v>
      </c>
      <c r="G315" s="1" t="s">
        <v>167</v>
      </c>
      <c r="H315">
        <v>-7</v>
      </c>
      <c r="I315" s="5">
        <f>IF(G315="nákup",VLOOKUP(E315,Tabuľka6[#All],13,FALSE),IF(G315="predaj",VLOOKUP(E315,Tabuľka6[#All],12,FALSE),"zadany neplatny typ transakie"))</f>
        <v>22.5</v>
      </c>
      <c r="J315">
        <f t="shared" si="4"/>
        <v>157.5</v>
      </c>
      <c r="K315">
        <f>SUMIF($E$7:E315,E315,$H$7:H315)</f>
        <v>170</v>
      </c>
    </row>
    <row r="316" spans="4:11" x14ac:dyDescent="0.3">
      <c r="D316">
        <v>310</v>
      </c>
      <c r="E316">
        <v>17</v>
      </c>
      <c r="F316" s="4">
        <f>DATE(2020,2,1+INT(ROWS($1:100)/15))</f>
        <v>43868</v>
      </c>
      <c r="G316" s="1" t="s">
        <v>167</v>
      </c>
      <c r="H316">
        <v>-3</v>
      </c>
      <c r="I316" s="5">
        <f>IF(G316="nákup",VLOOKUP(E316,Tabuľka6[#All],13,FALSE),IF(G316="predaj",VLOOKUP(E316,Tabuľka6[#All],12,FALSE),"zadany neplatny typ transakie"))</f>
        <v>14.46</v>
      </c>
      <c r="J316">
        <f t="shared" si="4"/>
        <v>43.38</v>
      </c>
      <c r="K316">
        <f>SUMIF($E$7:E316,E316,$H$7:H316)</f>
        <v>91</v>
      </c>
    </row>
    <row r="317" spans="4:11" x14ac:dyDescent="0.3">
      <c r="D317">
        <v>311</v>
      </c>
      <c r="E317">
        <v>6</v>
      </c>
      <c r="F317" s="4">
        <f>DATE(2020,2,1+INT(ROWS($1:101)/15))</f>
        <v>43868</v>
      </c>
      <c r="G317" s="1" t="s">
        <v>167</v>
      </c>
      <c r="H317">
        <v>-6</v>
      </c>
      <c r="I317" s="5">
        <f>IF(G317="nákup",VLOOKUP(E317,Tabuľka6[#All],13,FALSE),IF(G317="predaj",VLOOKUP(E317,Tabuľka6[#All],12,FALSE),"zadany neplatny typ transakie"))</f>
        <v>13.24</v>
      </c>
      <c r="J317">
        <f t="shared" si="4"/>
        <v>79.44</v>
      </c>
      <c r="K317">
        <f>SUMIF($E$7:E317,E317,$H$7:H317)</f>
        <v>125</v>
      </c>
    </row>
    <row r="318" spans="4:11" x14ac:dyDescent="0.3">
      <c r="D318">
        <v>312</v>
      </c>
      <c r="E318">
        <v>13</v>
      </c>
      <c r="F318" s="4">
        <f>DATE(2020,2,1+INT(ROWS($1:102)/15))</f>
        <v>43868</v>
      </c>
      <c r="G318" s="1" t="s">
        <v>167</v>
      </c>
      <c r="H318">
        <v>-2</v>
      </c>
      <c r="I318" s="5">
        <f>IF(G318="nákup",VLOOKUP(E318,Tabuľka6[#All],13,FALSE),IF(G318="predaj",VLOOKUP(E318,Tabuľka6[#All],12,FALSE),"zadany neplatny typ transakie"))</f>
        <v>14.95</v>
      </c>
      <c r="J318">
        <f t="shared" si="4"/>
        <v>29.9</v>
      </c>
      <c r="K318">
        <f>SUMIF($E$7:E318,E318,$H$7:H318)</f>
        <v>123</v>
      </c>
    </row>
    <row r="319" spans="4:11" x14ac:dyDescent="0.3">
      <c r="D319">
        <v>313</v>
      </c>
      <c r="E319">
        <v>17</v>
      </c>
      <c r="F319" s="4">
        <f>DATE(2020,2,1+INT(ROWS($1:103)/15))</f>
        <v>43868</v>
      </c>
      <c r="G319" s="1" t="s">
        <v>167</v>
      </c>
      <c r="H319">
        <v>-8</v>
      </c>
      <c r="I319" s="5">
        <f>IF(G319="nákup",VLOOKUP(E319,Tabuľka6[#All],13,FALSE),IF(G319="predaj",VLOOKUP(E319,Tabuľka6[#All],12,FALSE),"zadany neplatny typ transakie"))</f>
        <v>14.46</v>
      </c>
      <c r="J319">
        <f t="shared" si="4"/>
        <v>115.68</v>
      </c>
      <c r="K319">
        <f>SUMIF($E$7:E319,E319,$H$7:H319)</f>
        <v>83</v>
      </c>
    </row>
    <row r="320" spans="4:11" x14ac:dyDescent="0.3">
      <c r="D320">
        <v>314</v>
      </c>
      <c r="E320">
        <v>2</v>
      </c>
      <c r="F320" s="4">
        <f>DATE(2020,2,1+INT(ROWS($1:104)/15))</f>
        <v>43868</v>
      </c>
      <c r="G320" s="1" t="s">
        <v>167</v>
      </c>
      <c r="H320">
        <v>-8</v>
      </c>
      <c r="I320" s="5">
        <f>IF(G320="nákup",VLOOKUP(E320,Tabuľka6[#All],13,FALSE),IF(G320="predaj",VLOOKUP(E320,Tabuľka6[#All],12,FALSE),"zadany neplatny typ transakie"))</f>
        <v>16.11</v>
      </c>
      <c r="J320">
        <f t="shared" si="4"/>
        <v>128.88</v>
      </c>
      <c r="K320">
        <f>SUMIF($E$7:E320,E320,$H$7:H320)</f>
        <v>76</v>
      </c>
    </row>
    <row r="321" spans="4:11" x14ac:dyDescent="0.3">
      <c r="D321">
        <v>315</v>
      </c>
      <c r="E321">
        <v>6</v>
      </c>
      <c r="F321" s="4">
        <f>DATE(2020,2,1+INT(ROWS($1:105)/15))</f>
        <v>43869</v>
      </c>
      <c r="G321" s="1" t="s">
        <v>167</v>
      </c>
      <c r="H321">
        <v>-5</v>
      </c>
      <c r="I321" s="5">
        <f>IF(G321="nákup",VLOOKUP(E321,Tabuľka6[#All],13,FALSE),IF(G321="predaj",VLOOKUP(E321,Tabuľka6[#All],12,FALSE),"zadany neplatny typ transakie"))</f>
        <v>13.24</v>
      </c>
      <c r="J321">
        <f t="shared" si="4"/>
        <v>66.2</v>
      </c>
      <c r="K321">
        <f>SUMIF($E$7:E321,E321,$H$7:H321)</f>
        <v>120</v>
      </c>
    </row>
    <row r="322" spans="4:11" x14ac:dyDescent="0.3">
      <c r="D322">
        <v>316</v>
      </c>
      <c r="E322">
        <v>11</v>
      </c>
      <c r="F322" s="4">
        <f>DATE(2020,2,1+INT(ROWS($1:106)/15))</f>
        <v>43869</v>
      </c>
      <c r="G322" s="1" t="s">
        <v>167</v>
      </c>
      <c r="H322">
        <v>-5</v>
      </c>
      <c r="I322" s="5">
        <f>IF(G322="nákup",VLOOKUP(E322,Tabuľka6[#All],13,FALSE),IF(G322="predaj",VLOOKUP(E322,Tabuľka6[#All],12,FALSE),"zadany neplatny typ transakie"))</f>
        <v>5</v>
      </c>
      <c r="J322">
        <f t="shared" si="4"/>
        <v>25</v>
      </c>
      <c r="K322">
        <f>SUMIF($E$7:E322,E322,$H$7:H322)</f>
        <v>84</v>
      </c>
    </row>
    <row r="323" spans="4:11" x14ac:dyDescent="0.3">
      <c r="D323">
        <v>317</v>
      </c>
      <c r="E323">
        <v>28</v>
      </c>
      <c r="F323" s="4">
        <f>DATE(2020,2,1+INT(ROWS($1:107)/15))</f>
        <v>43869</v>
      </c>
      <c r="G323" s="1" t="s">
        <v>167</v>
      </c>
      <c r="H323">
        <v>-7</v>
      </c>
      <c r="I323" s="5">
        <f>IF(G323="nákup",VLOOKUP(E323,Tabuľka6[#All],13,FALSE),IF(G323="predaj",VLOOKUP(E323,Tabuľka6[#All],12,FALSE),"zadany neplatny typ transakie"))</f>
        <v>14.38</v>
      </c>
      <c r="J323">
        <f t="shared" si="4"/>
        <v>100.66000000000001</v>
      </c>
      <c r="K323">
        <f>SUMIF($E$7:E323,E323,$H$7:H323)</f>
        <v>183</v>
      </c>
    </row>
    <row r="324" spans="4:11" x14ac:dyDescent="0.3">
      <c r="D324">
        <v>318</v>
      </c>
      <c r="E324">
        <v>1</v>
      </c>
      <c r="F324" s="4">
        <f>DATE(2020,2,1+INT(ROWS($1:108)/15))</f>
        <v>43869</v>
      </c>
      <c r="G324" s="1" t="s">
        <v>167</v>
      </c>
      <c r="H324">
        <v>-5</v>
      </c>
      <c r="I324" s="5">
        <f>IF(G324="nákup",VLOOKUP(E324,Tabuľka6[#All],13,FALSE),IF(G324="predaj",VLOOKUP(E324,Tabuľka6[#All],12,FALSE),"zadany neplatny typ transakie"))</f>
        <v>11.9</v>
      </c>
      <c r="J324">
        <f t="shared" si="4"/>
        <v>59.5</v>
      </c>
      <c r="K324">
        <f>SUMIF($E$7:E324,E324,$H$7:H324)</f>
        <v>226</v>
      </c>
    </row>
    <row r="325" spans="4:11" x14ac:dyDescent="0.3">
      <c r="D325">
        <v>319</v>
      </c>
      <c r="E325">
        <v>12</v>
      </c>
      <c r="F325" s="4">
        <f>DATE(2020,2,1+INT(ROWS($1:109)/15))</f>
        <v>43869</v>
      </c>
      <c r="G325" s="1" t="s">
        <v>167</v>
      </c>
      <c r="H325">
        <v>-4</v>
      </c>
      <c r="I325" s="5">
        <f>IF(G325="nákup",VLOOKUP(E325,Tabuľka6[#All],13,FALSE),IF(G325="predaj",VLOOKUP(E325,Tabuľka6[#All],12,FALSE),"zadany neplatny typ transakie"))</f>
        <v>13.25</v>
      </c>
      <c r="J325">
        <f t="shared" si="4"/>
        <v>53</v>
      </c>
      <c r="K325">
        <f>SUMIF($E$7:E325,E325,$H$7:H325)</f>
        <v>41</v>
      </c>
    </row>
    <row r="326" spans="4:11" x14ac:dyDescent="0.3">
      <c r="D326">
        <v>320</v>
      </c>
      <c r="E326">
        <v>29</v>
      </c>
      <c r="F326" s="4">
        <f>DATE(2020,2,1+INT(ROWS($1:110)/15))</f>
        <v>43869</v>
      </c>
      <c r="G326" s="1" t="s">
        <v>167</v>
      </c>
      <c r="H326">
        <v>-8</v>
      </c>
      <c r="I326" s="5">
        <f>IF(G326="nákup",VLOOKUP(E326,Tabuľka6[#All],13,FALSE),IF(G326="predaj",VLOOKUP(E326,Tabuľka6[#All],12,FALSE),"zadany neplatny typ transakie"))</f>
        <v>24.99</v>
      </c>
      <c r="J326">
        <f t="shared" si="4"/>
        <v>199.92</v>
      </c>
      <c r="K326">
        <f>SUMIF($E$7:E326,E326,$H$7:H326)</f>
        <v>169</v>
      </c>
    </row>
    <row r="327" spans="4:11" x14ac:dyDescent="0.3">
      <c r="D327">
        <v>321</v>
      </c>
      <c r="E327">
        <v>29</v>
      </c>
      <c r="F327" s="4">
        <f>DATE(2020,2,1+INT(ROWS($1:111)/15))</f>
        <v>43869</v>
      </c>
      <c r="G327" s="1" t="s">
        <v>167</v>
      </c>
      <c r="H327">
        <v>-4</v>
      </c>
      <c r="I327" s="5">
        <f>IF(G327="nákup",VLOOKUP(E327,Tabuľka6[#All],13,FALSE),IF(G327="predaj",VLOOKUP(E327,Tabuľka6[#All],12,FALSE),"zadany neplatny typ transakie"))</f>
        <v>24.99</v>
      </c>
      <c r="J327">
        <f t="shared" si="4"/>
        <v>99.96</v>
      </c>
      <c r="K327">
        <f>SUMIF($E$7:E327,E327,$H$7:H327)</f>
        <v>165</v>
      </c>
    </row>
    <row r="328" spans="4:11" x14ac:dyDescent="0.3">
      <c r="D328">
        <v>322</v>
      </c>
      <c r="E328">
        <v>13</v>
      </c>
      <c r="F328" s="4">
        <f>DATE(2020,2,1+INT(ROWS($1:112)/15))</f>
        <v>43869</v>
      </c>
      <c r="G328" s="1" t="s">
        <v>167</v>
      </c>
      <c r="H328">
        <v>-10</v>
      </c>
      <c r="I328" s="5">
        <f>IF(G328="nákup",VLOOKUP(E328,Tabuľka6[#All],13,FALSE),IF(G328="predaj",VLOOKUP(E328,Tabuľka6[#All],12,FALSE),"zadany neplatny typ transakie"))</f>
        <v>14.95</v>
      </c>
      <c r="J328">
        <f t="shared" ref="J328:J391" si="5">ABS(H328*I328)</f>
        <v>149.5</v>
      </c>
      <c r="K328">
        <f>SUMIF($E$7:E328,E328,$H$7:H328)</f>
        <v>113</v>
      </c>
    </row>
    <row r="329" spans="4:11" x14ac:dyDescent="0.3">
      <c r="D329">
        <v>323</v>
      </c>
      <c r="E329">
        <v>17</v>
      </c>
      <c r="F329" s="4">
        <f>DATE(2020,2,1+INT(ROWS($1:113)/15))</f>
        <v>43869</v>
      </c>
      <c r="G329" s="1" t="s">
        <v>167</v>
      </c>
      <c r="H329">
        <v>-3</v>
      </c>
      <c r="I329" s="5">
        <f>IF(G329="nákup",VLOOKUP(E329,Tabuľka6[#All],13,FALSE),IF(G329="predaj",VLOOKUP(E329,Tabuľka6[#All],12,FALSE),"zadany neplatny typ transakie"))</f>
        <v>14.46</v>
      </c>
      <c r="J329">
        <f t="shared" si="5"/>
        <v>43.38</v>
      </c>
      <c r="K329">
        <f>SUMIF($E$7:E329,E329,$H$7:H329)</f>
        <v>80</v>
      </c>
    </row>
    <row r="330" spans="4:11" x14ac:dyDescent="0.3">
      <c r="D330">
        <v>324</v>
      </c>
      <c r="E330">
        <v>5</v>
      </c>
      <c r="F330" s="4">
        <f>DATE(2020,2,1+INT(ROWS($1:114)/15))</f>
        <v>43869</v>
      </c>
      <c r="G330" s="1" t="s">
        <v>167</v>
      </c>
      <c r="H330">
        <v>-7</v>
      </c>
      <c r="I330" s="5">
        <f>IF(G330="nákup",VLOOKUP(E330,Tabuľka6[#All],13,FALSE),IF(G330="predaj",VLOOKUP(E330,Tabuľka6[#All],12,FALSE),"zadany neplatny typ transakie"))</f>
        <v>15.56</v>
      </c>
      <c r="J330">
        <f t="shared" si="5"/>
        <v>108.92</v>
      </c>
      <c r="K330">
        <f>SUMIF($E$7:E330,E330,$H$7:H330)</f>
        <v>118</v>
      </c>
    </row>
    <row r="331" spans="4:11" x14ac:dyDescent="0.3">
      <c r="D331">
        <v>325</v>
      </c>
      <c r="E331">
        <v>10</v>
      </c>
      <c r="F331" s="4">
        <f>DATE(2020,2,1+INT(ROWS($1:115)/15))</f>
        <v>43869</v>
      </c>
      <c r="G331" s="1" t="s">
        <v>167</v>
      </c>
      <c r="H331">
        <v>-8</v>
      </c>
      <c r="I331" s="5">
        <f>IF(G331="nákup",VLOOKUP(E331,Tabuľka6[#All],13,FALSE),IF(G331="predaj",VLOOKUP(E331,Tabuľka6[#All],12,FALSE),"zadany neplatny typ transakie"))</f>
        <v>18.5</v>
      </c>
      <c r="J331">
        <f t="shared" si="5"/>
        <v>148</v>
      </c>
      <c r="K331">
        <f>SUMIF($E$7:E331,E331,$H$7:H331)</f>
        <v>88</v>
      </c>
    </row>
    <row r="332" spans="4:11" x14ac:dyDescent="0.3">
      <c r="D332">
        <v>326</v>
      </c>
      <c r="E332">
        <v>11</v>
      </c>
      <c r="F332" s="4">
        <f>DATE(2020,2,1+INT(ROWS($1:116)/15))</f>
        <v>43869</v>
      </c>
      <c r="G332" s="1" t="s">
        <v>167</v>
      </c>
      <c r="H332">
        <v>-10</v>
      </c>
      <c r="I332" s="5">
        <f>IF(G332="nákup",VLOOKUP(E332,Tabuľka6[#All],13,FALSE),IF(G332="predaj",VLOOKUP(E332,Tabuľka6[#All],12,FALSE),"zadany neplatny typ transakie"))</f>
        <v>5</v>
      </c>
      <c r="J332">
        <f t="shared" si="5"/>
        <v>50</v>
      </c>
      <c r="K332">
        <f>SUMIF($E$7:E332,E332,$H$7:H332)</f>
        <v>74</v>
      </c>
    </row>
    <row r="333" spans="4:11" x14ac:dyDescent="0.3">
      <c r="D333">
        <v>327</v>
      </c>
      <c r="E333">
        <v>30</v>
      </c>
      <c r="F333" s="4">
        <f>DATE(2020,2,1+INT(ROWS($1:117)/15))</f>
        <v>43869</v>
      </c>
      <c r="G333" s="1" t="s">
        <v>167</v>
      </c>
      <c r="H333">
        <v>-3</v>
      </c>
      <c r="I333" s="5">
        <f>IF(G333="nákup",VLOOKUP(E333,Tabuľka6[#All],13,FALSE),IF(G333="predaj",VLOOKUP(E333,Tabuľka6[#All],12,FALSE),"zadany neplatny typ transakie"))</f>
        <v>11.5</v>
      </c>
      <c r="J333">
        <f t="shared" si="5"/>
        <v>34.5</v>
      </c>
      <c r="K333">
        <f>SUMIF($E$7:E333,E333,$H$7:H333)</f>
        <v>90</v>
      </c>
    </row>
    <row r="334" spans="4:11" x14ac:dyDescent="0.3">
      <c r="D334">
        <v>328</v>
      </c>
      <c r="E334">
        <v>26</v>
      </c>
      <c r="F334" s="4">
        <f>DATE(2020,2,1+INT(ROWS($1:118)/15))</f>
        <v>43869</v>
      </c>
      <c r="G334" s="1" t="s">
        <v>167</v>
      </c>
      <c r="H334">
        <v>-2</v>
      </c>
      <c r="I334" s="5">
        <f>IF(G334="nákup",VLOOKUP(E334,Tabuľka6[#All],13,FALSE),IF(G334="predaj",VLOOKUP(E334,Tabuľka6[#All],12,FALSE),"zadany neplatny typ transakie"))</f>
        <v>12.85</v>
      </c>
      <c r="J334">
        <f t="shared" si="5"/>
        <v>25.7</v>
      </c>
      <c r="K334">
        <f>SUMIF($E$7:E334,E334,$H$7:H334)</f>
        <v>115</v>
      </c>
    </row>
    <row r="335" spans="4:11" x14ac:dyDescent="0.3">
      <c r="D335">
        <v>329</v>
      </c>
      <c r="E335">
        <v>3</v>
      </c>
      <c r="F335" s="4">
        <f>DATE(2020,2,1+INT(ROWS($1:119)/15))</f>
        <v>43869</v>
      </c>
      <c r="G335" s="1" t="s">
        <v>167</v>
      </c>
      <c r="H335">
        <v>-10</v>
      </c>
      <c r="I335" s="5">
        <f>IF(G335="nákup",VLOOKUP(E335,Tabuľka6[#All],13,FALSE),IF(G335="predaj",VLOOKUP(E335,Tabuľka6[#All],12,FALSE),"zadany neplatny typ transakie"))</f>
        <v>9.64</v>
      </c>
      <c r="J335">
        <f t="shared" si="5"/>
        <v>96.4</v>
      </c>
      <c r="K335">
        <f>SUMIF($E$7:E335,E335,$H$7:H335)</f>
        <v>83</v>
      </c>
    </row>
    <row r="336" spans="4:11" x14ac:dyDescent="0.3">
      <c r="D336">
        <v>330</v>
      </c>
      <c r="E336">
        <v>22</v>
      </c>
      <c r="F336" s="4">
        <f>DATE(2020,2,1+INT(ROWS($1:120)/15))</f>
        <v>43870</v>
      </c>
      <c r="G336" s="1" t="s">
        <v>167</v>
      </c>
      <c r="H336">
        <v>-5</v>
      </c>
      <c r="I336" s="5">
        <f>IF(G336="nákup",VLOOKUP(E336,Tabuľka6[#All],13,FALSE),IF(G336="predaj",VLOOKUP(E336,Tabuľka6[#All],12,FALSE),"zadany neplatny typ transakie"))</f>
        <v>22.58</v>
      </c>
      <c r="J336">
        <f t="shared" si="5"/>
        <v>112.89999999999999</v>
      </c>
      <c r="K336">
        <f>SUMIF($E$7:E336,E336,$H$7:H336)</f>
        <v>74</v>
      </c>
    </row>
    <row r="337" spans="4:11" x14ac:dyDescent="0.3">
      <c r="D337">
        <v>331</v>
      </c>
      <c r="E337">
        <v>8</v>
      </c>
      <c r="F337" s="4">
        <f>DATE(2020,2,1+INT(ROWS($1:121)/15))</f>
        <v>43870</v>
      </c>
      <c r="G337" s="1" t="s">
        <v>167</v>
      </c>
      <c r="H337">
        <v>-2</v>
      </c>
      <c r="I337" s="5">
        <f>IF(G337="nákup",VLOOKUP(E337,Tabuľka6[#All],13,FALSE),IF(G337="predaj",VLOOKUP(E337,Tabuľka6[#All],12,FALSE),"zadany neplatny typ transakie"))</f>
        <v>17.89</v>
      </c>
      <c r="J337">
        <f t="shared" si="5"/>
        <v>35.78</v>
      </c>
      <c r="K337">
        <f>SUMIF($E$7:E337,E337,$H$7:H337)</f>
        <v>53</v>
      </c>
    </row>
    <row r="338" spans="4:11" x14ac:dyDescent="0.3">
      <c r="D338">
        <v>332</v>
      </c>
      <c r="E338">
        <v>5</v>
      </c>
      <c r="F338" s="4">
        <f>DATE(2020,2,1+INT(ROWS($1:122)/15))</f>
        <v>43870</v>
      </c>
      <c r="G338" s="1" t="s">
        <v>167</v>
      </c>
      <c r="H338">
        <v>-8</v>
      </c>
      <c r="I338" s="5">
        <f>IF(G338="nákup",VLOOKUP(E338,Tabuľka6[#All],13,FALSE),IF(G338="predaj",VLOOKUP(E338,Tabuľka6[#All],12,FALSE),"zadany neplatny typ transakie"))</f>
        <v>15.56</v>
      </c>
      <c r="J338">
        <f t="shared" si="5"/>
        <v>124.48</v>
      </c>
      <c r="K338">
        <f>SUMIF($E$7:E338,E338,$H$7:H338)</f>
        <v>110</v>
      </c>
    </row>
    <row r="339" spans="4:11" x14ac:dyDescent="0.3">
      <c r="D339">
        <v>333</v>
      </c>
      <c r="E339">
        <v>13</v>
      </c>
      <c r="F339" s="4">
        <f>DATE(2020,2,1+INT(ROWS($1:123)/15))</f>
        <v>43870</v>
      </c>
      <c r="G339" s="1" t="s">
        <v>167</v>
      </c>
      <c r="H339">
        <v>-9</v>
      </c>
      <c r="I339" s="5">
        <f>IF(G339="nákup",VLOOKUP(E339,Tabuľka6[#All],13,FALSE),IF(G339="predaj",VLOOKUP(E339,Tabuľka6[#All],12,FALSE),"zadany neplatny typ transakie"))</f>
        <v>14.95</v>
      </c>
      <c r="J339">
        <f t="shared" si="5"/>
        <v>134.54999999999998</v>
      </c>
      <c r="K339">
        <f>SUMIF($E$7:E339,E339,$H$7:H339)</f>
        <v>104</v>
      </c>
    </row>
    <row r="340" spans="4:11" x14ac:dyDescent="0.3">
      <c r="D340">
        <v>334</v>
      </c>
      <c r="E340">
        <v>28</v>
      </c>
      <c r="F340" s="4">
        <f>DATE(2020,2,1+INT(ROWS($1:124)/15))</f>
        <v>43870</v>
      </c>
      <c r="G340" s="1" t="s">
        <v>167</v>
      </c>
      <c r="H340">
        <v>-5</v>
      </c>
      <c r="I340" s="5">
        <f>IF(G340="nákup",VLOOKUP(E340,Tabuľka6[#All],13,FALSE),IF(G340="predaj",VLOOKUP(E340,Tabuľka6[#All],12,FALSE),"zadany neplatny typ transakie"))</f>
        <v>14.38</v>
      </c>
      <c r="J340">
        <f t="shared" si="5"/>
        <v>71.900000000000006</v>
      </c>
      <c r="K340">
        <f>SUMIF($E$7:E340,E340,$H$7:H340)</f>
        <v>178</v>
      </c>
    </row>
    <row r="341" spans="4:11" x14ac:dyDescent="0.3">
      <c r="D341">
        <v>335</v>
      </c>
      <c r="E341">
        <v>17</v>
      </c>
      <c r="F341" s="4">
        <f>DATE(2020,2,1+INT(ROWS($1:125)/15))</f>
        <v>43870</v>
      </c>
      <c r="G341" s="1" t="s">
        <v>167</v>
      </c>
      <c r="H341">
        <v>-7</v>
      </c>
      <c r="I341" s="5">
        <f>IF(G341="nákup",VLOOKUP(E341,Tabuľka6[#All],13,FALSE),IF(G341="predaj",VLOOKUP(E341,Tabuľka6[#All],12,FALSE),"zadany neplatny typ transakie"))</f>
        <v>14.46</v>
      </c>
      <c r="J341">
        <f t="shared" si="5"/>
        <v>101.22</v>
      </c>
      <c r="K341">
        <f>SUMIF($E$7:E341,E341,$H$7:H341)</f>
        <v>73</v>
      </c>
    </row>
    <row r="342" spans="4:11" x14ac:dyDescent="0.3">
      <c r="D342">
        <v>336</v>
      </c>
      <c r="E342">
        <v>16</v>
      </c>
      <c r="F342" s="4">
        <f>DATE(2020,2,1+INT(ROWS($1:126)/15))</f>
        <v>43870</v>
      </c>
      <c r="G342" s="1" t="s">
        <v>167</v>
      </c>
      <c r="H342">
        <v>-8</v>
      </c>
      <c r="I342" s="5">
        <f>IF(G342="nákup",VLOOKUP(E342,Tabuľka6[#All],13,FALSE),IF(G342="predaj",VLOOKUP(E342,Tabuľka6[#All],12,FALSE),"zadany neplatny typ transakie"))</f>
        <v>14.49</v>
      </c>
      <c r="J342">
        <f t="shared" si="5"/>
        <v>115.92</v>
      </c>
      <c r="K342">
        <f>SUMIF($E$7:E342,E342,$H$7:H342)</f>
        <v>91</v>
      </c>
    </row>
    <row r="343" spans="4:11" x14ac:dyDescent="0.3">
      <c r="D343">
        <v>337</v>
      </c>
      <c r="E343">
        <v>21</v>
      </c>
      <c r="F343" s="4">
        <f>DATE(2020,2,1+INT(ROWS($1:127)/15))</f>
        <v>43870</v>
      </c>
      <c r="G343" s="1" t="s">
        <v>167</v>
      </c>
      <c r="H343">
        <v>-9</v>
      </c>
      <c r="I343" s="5">
        <f>IF(G343="nákup",VLOOKUP(E343,Tabuľka6[#All],13,FALSE),IF(G343="predaj",VLOOKUP(E343,Tabuľka6[#All],12,FALSE),"zadany neplatny typ transakie"))</f>
        <v>22.5</v>
      </c>
      <c r="J343">
        <f t="shared" si="5"/>
        <v>202.5</v>
      </c>
      <c r="K343">
        <f>SUMIF($E$7:E343,E343,$H$7:H343)</f>
        <v>161</v>
      </c>
    </row>
    <row r="344" spans="4:11" x14ac:dyDescent="0.3">
      <c r="D344">
        <v>338</v>
      </c>
      <c r="E344">
        <v>18</v>
      </c>
      <c r="F344" s="4">
        <f>DATE(2020,2,1+INT(ROWS($1:128)/15))</f>
        <v>43870</v>
      </c>
      <c r="G344" s="1" t="s">
        <v>167</v>
      </c>
      <c r="H344">
        <v>-9</v>
      </c>
      <c r="I344" s="5">
        <f>IF(G344="nákup",VLOOKUP(E344,Tabuľka6[#All],13,FALSE),IF(G344="predaj",VLOOKUP(E344,Tabuľka6[#All],12,FALSE),"zadany neplatny typ transakie"))</f>
        <v>13.99</v>
      </c>
      <c r="J344">
        <f t="shared" si="5"/>
        <v>125.91</v>
      </c>
      <c r="K344">
        <f>SUMIF($E$7:E344,E344,$H$7:H344)</f>
        <v>52</v>
      </c>
    </row>
    <row r="345" spans="4:11" x14ac:dyDescent="0.3">
      <c r="D345">
        <v>339</v>
      </c>
      <c r="E345">
        <v>14</v>
      </c>
      <c r="F345" s="4">
        <f>DATE(2020,2,1+INT(ROWS($1:129)/15))</f>
        <v>43870</v>
      </c>
      <c r="G345" s="1" t="s">
        <v>167</v>
      </c>
      <c r="H345">
        <v>-4</v>
      </c>
      <c r="I345" s="5">
        <f>IF(G345="nákup",VLOOKUP(E345,Tabuľka6[#All],13,FALSE),IF(G345="predaj",VLOOKUP(E345,Tabuľka6[#All],12,FALSE),"zadany neplatny typ transakie"))</f>
        <v>7.8</v>
      </c>
      <c r="J345">
        <f t="shared" si="5"/>
        <v>31.2</v>
      </c>
      <c r="K345">
        <f>SUMIF($E$7:E345,E345,$H$7:H345)</f>
        <v>57</v>
      </c>
    </row>
    <row r="346" spans="4:11" x14ac:dyDescent="0.3">
      <c r="D346">
        <v>340</v>
      </c>
      <c r="E346">
        <v>13</v>
      </c>
      <c r="F346" s="4">
        <f>DATE(2020,2,1+INT(ROWS($1:130)/15))</f>
        <v>43870</v>
      </c>
      <c r="G346" s="1" t="s">
        <v>167</v>
      </c>
      <c r="H346">
        <v>-2</v>
      </c>
      <c r="I346" s="5">
        <f>IF(G346="nákup",VLOOKUP(E346,Tabuľka6[#All],13,FALSE),IF(G346="predaj",VLOOKUP(E346,Tabuľka6[#All],12,FALSE),"zadany neplatny typ transakie"))</f>
        <v>14.95</v>
      </c>
      <c r="J346">
        <f t="shared" si="5"/>
        <v>29.9</v>
      </c>
      <c r="K346">
        <f>SUMIF($E$7:E346,E346,$H$7:H346)</f>
        <v>102</v>
      </c>
    </row>
    <row r="347" spans="4:11" x14ac:dyDescent="0.3">
      <c r="D347">
        <v>341</v>
      </c>
      <c r="E347">
        <v>2</v>
      </c>
      <c r="F347" s="4">
        <f>DATE(2020,2,1+INT(ROWS($1:131)/15))</f>
        <v>43870</v>
      </c>
      <c r="G347" s="1" t="s">
        <v>167</v>
      </c>
      <c r="H347">
        <v>-1</v>
      </c>
      <c r="I347" s="5">
        <f>IF(G347="nákup",VLOOKUP(E347,Tabuľka6[#All],13,FALSE),IF(G347="predaj",VLOOKUP(E347,Tabuľka6[#All],12,FALSE),"zadany neplatny typ transakie"))</f>
        <v>16.11</v>
      </c>
      <c r="J347">
        <f t="shared" si="5"/>
        <v>16.11</v>
      </c>
      <c r="K347">
        <f>SUMIF($E$7:E347,E347,$H$7:H347)</f>
        <v>75</v>
      </c>
    </row>
    <row r="348" spans="4:11" x14ac:dyDescent="0.3">
      <c r="D348">
        <v>342</v>
      </c>
      <c r="E348">
        <v>25</v>
      </c>
      <c r="F348" s="4">
        <f>DATE(2020,2,1+INT(ROWS($1:132)/15))</f>
        <v>43870</v>
      </c>
      <c r="G348" s="1" t="s">
        <v>167</v>
      </c>
      <c r="H348">
        <v>-8</v>
      </c>
      <c r="I348" s="5">
        <f>IF(G348="nákup",VLOOKUP(E348,Tabuľka6[#All],13,FALSE),IF(G348="predaj",VLOOKUP(E348,Tabuľka6[#All],12,FALSE),"zadany neplatny typ transakie"))</f>
        <v>14.95</v>
      </c>
      <c r="J348">
        <f t="shared" si="5"/>
        <v>119.6</v>
      </c>
      <c r="K348">
        <f>SUMIF($E$7:E348,E348,$H$7:H348)</f>
        <v>24</v>
      </c>
    </row>
    <row r="349" spans="4:11" x14ac:dyDescent="0.3">
      <c r="D349">
        <v>343</v>
      </c>
      <c r="E349">
        <v>17</v>
      </c>
      <c r="F349" s="4">
        <f>DATE(2020,2,1+INT(ROWS($1:133)/15))</f>
        <v>43870</v>
      </c>
      <c r="G349" s="1" t="s">
        <v>167</v>
      </c>
      <c r="H349">
        <v>-9</v>
      </c>
      <c r="I349" s="5">
        <f>IF(G349="nákup",VLOOKUP(E349,Tabuľka6[#All],13,FALSE),IF(G349="predaj",VLOOKUP(E349,Tabuľka6[#All],12,FALSE),"zadany neplatny typ transakie"))</f>
        <v>14.46</v>
      </c>
      <c r="J349">
        <f t="shared" si="5"/>
        <v>130.14000000000001</v>
      </c>
      <c r="K349">
        <f>SUMIF($E$7:E349,E349,$H$7:H349)</f>
        <v>64</v>
      </c>
    </row>
    <row r="350" spans="4:11" x14ac:dyDescent="0.3">
      <c r="D350">
        <v>344</v>
      </c>
      <c r="E350">
        <v>2</v>
      </c>
      <c r="F350" s="4">
        <f>DATE(2020,2,1+INT(ROWS($1:134)/15))</f>
        <v>43870</v>
      </c>
      <c r="G350" s="1" t="s">
        <v>167</v>
      </c>
      <c r="H350">
        <v>-9</v>
      </c>
      <c r="I350" s="5">
        <f>IF(G350="nákup",VLOOKUP(E350,Tabuľka6[#All],13,FALSE),IF(G350="predaj",VLOOKUP(E350,Tabuľka6[#All],12,FALSE),"zadany neplatny typ transakie"))</f>
        <v>16.11</v>
      </c>
      <c r="J350">
        <f t="shared" si="5"/>
        <v>144.99</v>
      </c>
      <c r="K350">
        <f>SUMIF($E$7:E350,E350,$H$7:H350)</f>
        <v>66</v>
      </c>
    </row>
    <row r="351" spans="4:11" x14ac:dyDescent="0.3">
      <c r="D351">
        <v>345</v>
      </c>
      <c r="E351">
        <v>11</v>
      </c>
      <c r="F351" s="4">
        <f>DATE(2020,2,1+INT(ROWS($1:135)/15))</f>
        <v>43871</v>
      </c>
      <c r="G351" s="1" t="s">
        <v>167</v>
      </c>
      <c r="H351">
        <v>-5</v>
      </c>
      <c r="I351" s="5">
        <f>IF(G351="nákup",VLOOKUP(E351,Tabuľka6[#All],13,FALSE),IF(G351="predaj",VLOOKUP(E351,Tabuľka6[#All],12,FALSE),"zadany neplatny typ transakie"))</f>
        <v>5</v>
      </c>
      <c r="J351">
        <f t="shared" si="5"/>
        <v>25</v>
      </c>
      <c r="K351">
        <f>SUMIF($E$7:E351,E351,$H$7:H351)</f>
        <v>69</v>
      </c>
    </row>
    <row r="352" spans="4:11" x14ac:dyDescent="0.3">
      <c r="D352">
        <v>346</v>
      </c>
      <c r="E352">
        <v>25</v>
      </c>
      <c r="F352" s="4">
        <f>DATE(2020,2,1+INT(ROWS($1:136)/15))</f>
        <v>43871</v>
      </c>
      <c r="G352" s="1" t="s">
        <v>167</v>
      </c>
      <c r="H352">
        <v>-8</v>
      </c>
      <c r="I352" s="5">
        <f>IF(G352="nákup",VLOOKUP(E352,Tabuľka6[#All],13,FALSE),IF(G352="predaj",VLOOKUP(E352,Tabuľka6[#All],12,FALSE),"zadany neplatny typ transakie"))</f>
        <v>14.95</v>
      </c>
      <c r="J352">
        <f t="shared" si="5"/>
        <v>119.6</v>
      </c>
      <c r="K352">
        <f>SUMIF($E$7:E352,E352,$H$7:H352)</f>
        <v>16</v>
      </c>
    </row>
    <row r="353" spans="4:11" x14ac:dyDescent="0.3">
      <c r="D353">
        <v>347</v>
      </c>
      <c r="E353">
        <v>28</v>
      </c>
      <c r="F353" s="4">
        <f>DATE(2020,2,1+INT(ROWS($1:137)/15))</f>
        <v>43871</v>
      </c>
      <c r="G353" s="1" t="s">
        <v>167</v>
      </c>
      <c r="H353">
        <v>-10</v>
      </c>
      <c r="I353" s="5">
        <f>IF(G353="nákup",VLOOKUP(E353,Tabuľka6[#All],13,FALSE),IF(G353="predaj",VLOOKUP(E353,Tabuľka6[#All],12,FALSE),"zadany neplatny typ transakie"))</f>
        <v>14.38</v>
      </c>
      <c r="J353">
        <f t="shared" si="5"/>
        <v>143.80000000000001</v>
      </c>
      <c r="K353">
        <f>SUMIF($E$7:E353,E353,$H$7:H353)</f>
        <v>168</v>
      </c>
    </row>
    <row r="354" spans="4:11" x14ac:dyDescent="0.3">
      <c r="D354">
        <v>348</v>
      </c>
      <c r="E354">
        <v>14</v>
      </c>
      <c r="F354" s="4">
        <f>DATE(2020,2,1+INT(ROWS($1:138)/15))</f>
        <v>43871</v>
      </c>
      <c r="G354" s="1" t="s">
        <v>167</v>
      </c>
      <c r="H354">
        <v>-10</v>
      </c>
      <c r="I354" s="5">
        <f>IF(G354="nákup",VLOOKUP(E354,Tabuľka6[#All],13,FALSE),IF(G354="predaj",VLOOKUP(E354,Tabuľka6[#All],12,FALSE),"zadany neplatny typ transakie"))</f>
        <v>7.8</v>
      </c>
      <c r="J354">
        <f t="shared" si="5"/>
        <v>78</v>
      </c>
      <c r="K354">
        <f>SUMIF($E$7:E354,E354,$H$7:H354)</f>
        <v>47</v>
      </c>
    </row>
    <row r="355" spans="4:11" x14ac:dyDescent="0.3">
      <c r="D355">
        <v>349</v>
      </c>
      <c r="E355">
        <v>21</v>
      </c>
      <c r="F355" s="4">
        <f>DATE(2020,2,1+INT(ROWS($1:139)/15))</f>
        <v>43871</v>
      </c>
      <c r="G355" s="1" t="s">
        <v>167</v>
      </c>
      <c r="H355">
        <v>-7</v>
      </c>
      <c r="I355" s="5">
        <f>IF(G355="nákup",VLOOKUP(E355,Tabuľka6[#All],13,FALSE),IF(G355="predaj",VLOOKUP(E355,Tabuľka6[#All],12,FALSE),"zadany neplatny typ transakie"))</f>
        <v>22.5</v>
      </c>
      <c r="J355">
        <f t="shared" si="5"/>
        <v>157.5</v>
      </c>
      <c r="K355">
        <f>SUMIF($E$7:E355,E355,$H$7:H355)</f>
        <v>154</v>
      </c>
    </row>
    <row r="356" spans="4:11" x14ac:dyDescent="0.3">
      <c r="D356">
        <v>350</v>
      </c>
      <c r="E356">
        <v>19</v>
      </c>
      <c r="F356" s="4">
        <f>DATE(2020,2,1+INT(ROWS($1:140)/15))</f>
        <v>43871</v>
      </c>
      <c r="G356" s="1" t="s">
        <v>167</v>
      </c>
      <c r="H356">
        <v>-5</v>
      </c>
      <c r="I356" s="5">
        <f>IF(G356="nákup",VLOOKUP(E356,Tabuľka6[#All],13,FALSE),IF(G356="predaj",VLOOKUP(E356,Tabuľka6[#All],12,FALSE),"zadany neplatny typ transakie"))</f>
        <v>14.17</v>
      </c>
      <c r="J356">
        <f t="shared" si="5"/>
        <v>70.849999999999994</v>
      </c>
      <c r="K356">
        <f>SUMIF($E$7:E356,E356,$H$7:H356)</f>
        <v>73</v>
      </c>
    </row>
    <row r="357" spans="4:11" x14ac:dyDescent="0.3">
      <c r="D357">
        <v>351</v>
      </c>
      <c r="E357">
        <v>28</v>
      </c>
      <c r="F357" s="4">
        <f>DATE(2020,2,1+INT(ROWS($1:141)/15))</f>
        <v>43871</v>
      </c>
      <c r="G357" s="1" t="s">
        <v>167</v>
      </c>
      <c r="H357">
        <v>-1</v>
      </c>
      <c r="I357" s="5">
        <f>IF(G357="nákup",VLOOKUP(E357,Tabuľka6[#All],13,FALSE),IF(G357="predaj",VLOOKUP(E357,Tabuľka6[#All],12,FALSE),"zadany neplatny typ transakie"))</f>
        <v>14.38</v>
      </c>
      <c r="J357">
        <f t="shared" si="5"/>
        <v>14.38</v>
      </c>
      <c r="K357">
        <f>SUMIF($E$7:E357,E357,$H$7:H357)</f>
        <v>167</v>
      </c>
    </row>
    <row r="358" spans="4:11" x14ac:dyDescent="0.3">
      <c r="D358">
        <v>352</v>
      </c>
      <c r="E358">
        <v>2</v>
      </c>
      <c r="F358" s="4">
        <f>DATE(2020,2,1+INT(ROWS($1:142)/15))</f>
        <v>43871</v>
      </c>
      <c r="G358" s="1" t="s">
        <v>167</v>
      </c>
      <c r="H358">
        <v>-6</v>
      </c>
      <c r="I358" s="5">
        <f>IF(G358="nákup",VLOOKUP(E358,Tabuľka6[#All],13,FALSE),IF(G358="predaj",VLOOKUP(E358,Tabuľka6[#All],12,FALSE),"zadany neplatny typ transakie"))</f>
        <v>16.11</v>
      </c>
      <c r="J358">
        <f t="shared" si="5"/>
        <v>96.66</v>
      </c>
      <c r="K358">
        <f>SUMIF($E$7:E358,E358,$H$7:H358)</f>
        <v>60</v>
      </c>
    </row>
    <row r="359" spans="4:11" x14ac:dyDescent="0.3">
      <c r="D359">
        <v>353</v>
      </c>
      <c r="E359">
        <v>1</v>
      </c>
      <c r="F359" s="4">
        <f>DATE(2020,2,1+INT(ROWS($1:143)/15))</f>
        <v>43871</v>
      </c>
      <c r="G359" s="1" t="s">
        <v>167</v>
      </c>
      <c r="H359">
        <v>-6</v>
      </c>
      <c r="I359" s="5">
        <f>IF(G359="nákup",VLOOKUP(E359,Tabuľka6[#All],13,FALSE),IF(G359="predaj",VLOOKUP(E359,Tabuľka6[#All],12,FALSE),"zadany neplatny typ transakie"))</f>
        <v>11.9</v>
      </c>
      <c r="J359">
        <f t="shared" si="5"/>
        <v>71.400000000000006</v>
      </c>
      <c r="K359">
        <f>SUMIF($E$7:E359,E359,$H$7:H359)</f>
        <v>220</v>
      </c>
    </row>
    <row r="360" spans="4:11" x14ac:dyDescent="0.3">
      <c r="D360">
        <v>354</v>
      </c>
      <c r="E360">
        <v>24</v>
      </c>
      <c r="F360" s="4">
        <f>DATE(2020,2,1+INT(ROWS($1:144)/15))</f>
        <v>43871</v>
      </c>
      <c r="G360" s="1" t="s">
        <v>167</v>
      </c>
      <c r="H360">
        <v>-3</v>
      </c>
      <c r="I360" s="5">
        <f>IF(G360="nákup",VLOOKUP(E360,Tabuľka6[#All],13,FALSE),IF(G360="predaj",VLOOKUP(E360,Tabuľka6[#All],12,FALSE),"zadany neplatny typ transakie"))</f>
        <v>18.98</v>
      </c>
      <c r="J360">
        <f t="shared" si="5"/>
        <v>56.94</v>
      </c>
      <c r="K360">
        <f>SUMIF($E$7:E360,E360,$H$7:H360)</f>
        <v>83</v>
      </c>
    </row>
    <row r="361" spans="4:11" x14ac:dyDescent="0.3">
      <c r="D361">
        <v>355</v>
      </c>
      <c r="E361">
        <v>6</v>
      </c>
      <c r="F361" s="4">
        <f>DATE(2020,2,1+INT(ROWS($1:145)/15))</f>
        <v>43871</v>
      </c>
      <c r="G361" s="1" t="s">
        <v>167</v>
      </c>
      <c r="H361">
        <v>-7</v>
      </c>
      <c r="I361" s="5">
        <f>IF(G361="nákup",VLOOKUP(E361,Tabuľka6[#All],13,FALSE),IF(G361="predaj",VLOOKUP(E361,Tabuľka6[#All],12,FALSE),"zadany neplatny typ transakie"))</f>
        <v>13.24</v>
      </c>
      <c r="J361">
        <f t="shared" si="5"/>
        <v>92.68</v>
      </c>
      <c r="K361">
        <f>SUMIF($E$7:E361,E361,$H$7:H361)</f>
        <v>113</v>
      </c>
    </row>
    <row r="362" spans="4:11" x14ac:dyDescent="0.3">
      <c r="D362">
        <v>356</v>
      </c>
      <c r="E362">
        <v>6</v>
      </c>
      <c r="F362" s="4">
        <f>DATE(2020,2,1+INT(ROWS($1:146)/15))</f>
        <v>43871</v>
      </c>
      <c r="G362" s="1" t="s">
        <v>167</v>
      </c>
      <c r="H362">
        <v>-4</v>
      </c>
      <c r="I362" s="5">
        <f>IF(G362="nákup",VLOOKUP(E362,Tabuľka6[#All],13,FALSE),IF(G362="predaj",VLOOKUP(E362,Tabuľka6[#All],12,FALSE),"zadany neplatny typ transakie"))</f>
        <v>13.24</v>
      </c>
      <c r="J362">
        <f t="shared" si="5"/>
        <v>52.96</v>
      </c>
      <c r="K362">
        <f>SUMIF($E$7:E362,E362,$H$7:H362)</f>
        <v>109</v>
      </c>
    </row>
    <row r="363" spans="4:11" x14ac:dyDescent="0.3">
      <c r="D363">
        <v>357</v>
      </c>
      <c r="E363">
        <v>23</v>
      </c>
      <c r="F363" s="4">
        <f>DATE(2020,2,1+INT(ROWS($1:147)/15))</f>
        <v>43871</v>
      </c>
      <c r="G363" s="1" t="s">
        <v>167</v>
      </c>
      <c r="H363">
        <v>-7</v>
      </c>
      <c r="I363" s="5">
        <f>IF(G363="nákup",VLOOKUP(E363,Tabuľka6[#All],13,FALSE),IF(G363="predaj",VLOOKUP(E363,Tabuľka6[#All],12,FALSE),"zadany neplatny typ transakie"))</f>
        <v>22.55</v>
      </c>
      <c r="J363">
        <f t="shared" si="5"/>
        <v>157.85</v>
      </c>
      <c r="K363">
        <f>SUMIF($E$7:E363,E363,$H$7:H363)</f>
        <v>89</v>
      </c>
    </row>
    <row r="364" spans="4:11" x14ac:dyDescent="0.3">
      <c r="D364">
        <v>358</v>
      </c>
      <c r="E364">
        <v>7</v>
      </c>
      <c r="F364" s="4">
        <f>DATE(2020,2,1+INT(ROWS($1:148)/15))</f>
        <v>43871</v>
      </c>
      <c r="G364" s="1" t="s">
        <v>167</v>
      </c>
      <c r="H364">
        <v>-10</v>
      </c>
      <c r="I364" s="5">
        <f>IF(G364="nákup",VLOOKUP(E364,Tabuľka6[#All],13,FALSE),IF(G364="predaj",VLOOKUP(E364,Tabuľka6[#All],12,FALSE),"zadany neplatny typ transakie"))</f>
        <v>14.75</v>
      </c>
      <c r="J364">
        <f t="shared" si="5"/>
        <v>147.5</v>
      </c>
      <c r="K364">
        <f>SUMIF($E$7:E364,E364,$H$7:H364)</f>
        <v>84</v>
      </c>
    </row>
    <row r="365" spans="4:11" x14ac:dyDescent="0.3">
      <c r="D365">
        <v>359</v>
      </c>
      <c r="E365">
        <v>12</v>
      </c>
      <c r="F365" s="4">
        <f>DATE(2020,2,1+INT(ROWS($1:149)/15))</f>
        <v>43871</v>
      </c>
      <c r="G365" s="1" t="s">
        <v>166</v>
      </c>
      <c r="H365">
        <v>43</v>
      </c>
      <c r="I365" s="5">
        <f>IF(G365="nákup",VLOOKUP(E365,Tabuľka6[#All],13,FALSE),IF(G365="predaj",VLOOKUP(E365,Tabuľka6[#All],12,FALSE),"zadany neplatny typ transakie"))</f>
        <v>7.69</v>
      </c>
      <c r="J365">
        <f t="shared" si="5"/>
        <v>330.67</v>
      </c>
      <c r="K365">
        <f>SUMIF($E$7:E365,E365,$H$7:H365)</f>
        <v>84</v>
      </c>
    </row>
    <row r="366" spans="4:11" x14ac:dyDescent="0.3">
      <c r="D366">
        <v>360</v>
      </c>
      <c r="E366">
        <v>8</v>
      </c>
      <c r="F366" s="4">
        <f>DATE(2020,2,1+INT(ROWS($1:104)/10))</f>
        <v>43872</v>
      </c>
      <c r="G366" s="1" t="s">
        <v>166</v>
      </c>
      <c r="H366">
        <v>37</v>
      </c>
      <c r="I366" s="5">
        <f>IF(G366="nákup",VLOOKUP(E366,Tabuľka6[#All],13,FALSE),IF(G366="predaj",VLOOKUP(E366,Tabuľka6[#All],12,FALSE),"zadany neplatny typ transakie"))</f>
        <v>10.99</v>
      </c>
      <c r="J366">
        <f t="shared" si="5"/>
        <v>406.63</v>
      </c>
      <c r="K366">
        <f>SUMIF($E$7:E366,E366,$H$7:H366)</f>
        <v>90</v>
      </c>
    </row>
    <row r="367" spans="4:11" x14ac:dyDescent="0.3">
      <c r="D367">
        <v>361</v>
      </c>
      <c r="E367">
        <v>12</v>
      </c>
      <c r="F367" s="4">
        <f>DATE(2020,2,1+INT(ROWS($1:105)/10))</f>
        <v>43872</v>
      </c>
      <c r="G367" s="1" t="s">
        <v>166</v>
      </c>
      <c r="H367">
        <v>28</v>
      </c>
      <c r="I367" s="5">
        <f>IF(G367="nákup",VLOOKUP(E367,Tabuľka6[#All],13,FALSE),IF(G367="predaj",VLOOKUP(E367,Tabuľka6[#All],12,FALSE),"zadany neplatny typ transakie"))</f>
        <v>7.69</v>
      </c>
      <c r="J367">
        <f t="shared" si="5"/>
        <v>215.32000000000002</v>
      </c>
      <c r="K367">
        <f>SUMIF($E$7:E367,E367,$H$7:H367)</f>
        <v>112</v>
      </c>
    </row>
    <row r="368" spans="4:11" x14ac:dyDescent="0.3">
      <c r="D368">
        <v>362</v>
      </c>
      <c r="E368">
        <v>2</v>
      </c>
      <c r="F368" s="4">
        <f>DATE(2020,2,1+INT(ROWS($1:106)/10))</f>
        <v>43872</v>
      </c>
      <c r="G368" s="1" t="s">
        <v>166</v>
      </c>
      <c r="H368">
        <v>29</v>
      </c>
      <c r="I368" s="5">
        <f>IF(G368="nákup",VLOOKUP(E368,Tabuľka6[#All],13,FALSE),IF(G368="predaj",VLOOKUP(E368,Tabuľka6[#All],12,FALSE),"zadany neplatny typ transakie"))</f>
        <v>10.25</v>
      </c>
      <c r="J368">
        <f t="shared" si="5"/>
        <v>297.25</v>
      </c>
      <c r="K368">
        <f>SUMIF($E$7:E368,E368,$H$7:H368)</f>
        <v>89</v>
      </c>
    </row>
    <row r="369" spans="4:11" x14ac:dyDescent="0.3">
      <c r="D369">
        <v>363</v>
      </c>
      <c r="E369">
        <v>21</v>
      </c>
      <c r="F369" s="4">
        <f>DATE(2020,2,1+INT(ROWS($1:107)/10))</f>
        <v>43872</v>
      </c>
      <c r="G369" s="1" t="s">
        <v>166</v>
      </c>
      <c r="H369">
        <v>22</v>
      </c>
      <c r="I369" s="5">
        <f>IF(G369="nákup",VLOOKUP(E369,Tabuľka6[#All],13,FALSE),IF(G369="predaj",VLOOKUP(E369,Tabuľka6[#All],12,FALSE),"zadany neplatny typ transakie"))</f>
        <v>14.17</v>
      </c>
      <c r="J369">
        <f t="shared" si="5"/>
        <v>311.74</v>
      </c>
      <c r="K369">
        <f>SUMIF($E$7:E369,E369,$H$7:H369)</f>
        <v>176</v>
      </c>
    </row>
    <row r="370" spans="4:11" x14ac:dyDescent="0.3">
      <c r="D370">
        <v>364</v>
      </c>
      <c r="E370">
        <v>30</v>
      </c>
      <c r="F370" s="4">
        <f>DATE(2020,2,1+INT(ROWS($1:108)/10))</f>
        <v>43872</v>
      </c>
      <c r="G370" s="1" t="s">
        <v>166</v>
      </c>
      <c r="H370">
        <v>33</v>
      </c>
      <c r="I370" s="5" t="str">
        <f>IF(G370="nákup",VLOOKUP(E370,Tabuľka6[#All],13,FALSE),IF(G370="predaj",VLOOKUP(E370,Tabuľka6[#All],12,FALSE),"zadany neplatny typ transakie"))</f>
        <v>4,36</v>
      </c>
      <c r="J370">
        <f t="shared" si="5"/>
        <v>143.88000000000002</v>
      </c>
      <c r="K370">
        <f>SUMIF($E$7:E370,E370,$H$7:H370)</f>
        <v>123</v>
      </c>
    </row>
    <row r="371" spans="4:11" x14ac:dyDescent="0.3">
      <c r="D371">
        <v>365</v>
      </c>
      <c r="E371">
        <v>1</v>
      </c>
      <c r="F371" s="4">
        <f>DATE(2020,2,1+INT(ROWS($1:109)/10))</f>
        <v>43872</v>
      </c>
      <c r="G371" s="1" t="s">
        <v>166</v>
      </c>
      <c r="H371">
        <v>25</v>
      </c>
      <c r="I371" s="5">
        <f>IF(G371="nákup",VLOOKUP(E371,Tabuľka6[#All],13,FALSE),IF(G371="predaj",VLOOKUP(E371,Tabuľka6[#All],12,FALSE),"zadany neplatny typ transakie"))</f>
        <v>8.25</v>
      </c>
      <c r="J371">
        <f t="shared" si="5"/>
        <v>206.25</v>
      </c>
      <c r="K371">
        <f>SUMIF($E$7:E371,E371,$H$7:H371)</f>
        <v>245</v>
      </c>
    </row>
    <row r="372" spans="4:11" x14ac:dyDescent="0.3">
      <c r="D372">
        <v>366</v>
      </c>
      <c r="E372">
        <v>24</v>
      </c>
      <c r="F372" s="4">
        <f>DATE(2020,2,1+INT(ROWS($1:110)/10))</f>
        <v>43873</v>
      </c>
      <c r="G372" s="1" t="s">
        <v>166</v>
      </c>
      <c r="H372">
        <v>30</v>
      </c>
      <c r="I372" s="5" t="str">
        <f>IF(G372="nákup",VLOOKUP(E372,Tabuľka6[#All],13,FALSE),IF(G372="predaj",VLOOKUP(E372,Tabuľka6[#All],12,FALSE),"zadany neplatny typ transakie"))</f>
        <v>8,78</v>
      </c>
      <c r="J372">
        <f t="shared" si="5"/>
        <v>263.39999999999998</v>
      </c>
      <c r="K372">
        <f>SUMIF($E$7:E372,E372,$H$7:H372)</f>
        <v>113</v>
      </c>
    </row>
    <row r="373" spans="4:11" x14ac:dyDescent="0.3">
      <c r="D373">
        <v>367</v>
      </c>
      <c r="E373">
        <v>4</v>
      </c>
      <c r="F373" s="4">
        <f>DATE(2020,2,1+INT(ROWS($1:111)/10))</f>
        <v>43873</v>
      </c>
      <c r="G373" s="1" t="s">
        <v>166</v>
      </c>
      <c r="H373">
        <v>33</v>
      </c>
      <c r="I373" s="5">
        <f>IF(G373="nákup",VLOOKUP(E373,Tabuľka6[#All],13,FALSE),IF(G373="predaj",VLOOKUP(E373,Tabuľka6[#All],12,FALSE),"zadany neplatny typ transakie"))</f>
        <v>8.36</v>
      </c>
      <c r="J373">
        <f t="shared" si="5"/>
        <v>275.88</v>
      </c>
      <c r="K373">
        <f>SUMIF($E$7:E373,E373,$H$7:H373)</f>
        <v>149</v>
      </c>
    </row>
    <row r="374" spans="4:11" x14ac:dyDescent="0.3">
      <c r="D374">
        <v>368</v>
      </c>
      <c r="E374">
        <v>1</v>
      </c>
      <c r="F374" s="4">
        <f>DATE(2020,2,1+INT(ROWS($1:112)/10))</f>
        <v>43873</v>
      </c>
      <c r="G374" s="1" t="s">
        <v>166</v>
      </c>
      <c r="H374">
        <v>26</v>
      </c>
      <c r="I374" s="5">
        <f>IF(G374="nákup",VLOOKUP(E374,Tabuľka6[#All],13,FALSE),IF(G374="predaj",VLOOKUP(E374,Tabuľka6[#All],12,FALSE),"zadany neplatny typ transakie"))</f>
        <v>8.25</v>
      </c>
      <c r="J374">
        <f t="shared" si="5"/>
        <v>214.5</v>
      </c>
      <c r="K374">
        <f>SUMIF($E$7:E374,E374,$H$7:H374)</f>
        <v>271</v>
      </c>
    </row>
    <row r="375" spans="4:11" x14ac:dyDescent="0.3">
      <c r="D375">
        <v>369</v>
      </c>
      <c r="E375">
        <v>28</v>
      </c>
      <c r="F375" s="4">
        <f>DATE(2020,2,1+INT(ROWS($1:113)/10))</f>
        <v>43873</v>
      </c>
      <c r="G375" s="1" t="s">
        <v>166</v>
      </c>
      <c r="H375">
        <v>24</v>
      </c>
      <c r="I375" s="5">
        <f>IF(G375="nákup",VLOOKUP(E375,Tabuľka6[#All],13,FALSE),IF(G375="predaj",VLOOKUP(E375,Tabuľka6[#All],12,FALSE),"zadany neplatny typ transakie"))</f>
        <v>6.9</v>
      </c>
      <c r="J375">
        <f t="shared" si="5"/>
        <v>165.60000000000002</v>
      </c>
      <c r="K375">
        <f>SUMIF($E$7:E375,E375,$H$7:H375)</f>
        <v>191</v>
      </c>
    </row>
    <row r="376" spans="4:11" x14ac:dyDescent="0.3">
      <c r="D376">
        <v>370</v>
      </c>
      <c r="E376">
        <v>2</v>
      </c>
      <c r="F376" s="4">
        <f>DATE(2020,2,1+INT(ROWS($1:114)/10))</f>
        <v>43873</v>
      </c>
      <c r="G376" s="1" t="s">
        <v>166</v>
      </c>
      <c r="H376">
        <v>26</v>
      </c>
      <c r="I376" s="5">
        <f>IF(G376="nákup",VLOOKUP(E376,Tabuľka6[#All],13,FALSE),IF(G376="predaj",VLOOKUP(E376,Tabuľka6[#All],12,FALSE),"zadany neplatny typ transakie"))</f>
        <v>10.25</v>
      </c>
      <c r="J376">
        <f t="shared" si="5"/>
        <v>266.5</v>
      </c>
      <c r="K376">
        <f>SUMIF($E$7:E376,E376,$H$7:H376)</f>
        <v>115</v>
      </c>
    </row>
    <row r="377" spans="4:11" x14ac:dyDescent="0.3">
      <c r="D377">
        <v>371</v>
      </c>
      <c r="E377">
        <v>10</v>
      </c>
      <c r="F377" s="4">
        <f>DATE(2020,2,1+INT(ROWS($1:115)/10))</f>
        <v>43873</v>
      </c>
      <c r="G377" s="1" t="s">
        <v>166</v>
      </c>
      <c r="H377">
        <v>23</v>
      </c>
      <c r="I377" s="5">
        <f>IF(G377="nákup",VLOOKUP(E377,Tabuľka6[#All],13,FALSE),IF(G377="predaj",VLOOKUP(E377,Tabuľka6[#All],12,FALSE),"zadany neplatny typ transakie"))</f>
        <v>11.89</v>
      </c>
      <c r="J377">
        <f t="shared" si="5"/>
        <v>273.47000000000003</v>
      </c>
      <c r="K377">
        <f>SUMIF($E$7:E377,E377,$H$7:H377)</f>
        <v>111</v>
      </c>
    </row>
    <row r="378" spans="4:11" x14ac:dyDescent="0.3">
      <c r="D378">
        <v>372</v>
      </c>
      <c r="E378">
        <v>29</v>
      </c>
      <c r="F378" s="4">
        <f>DATE(2020,2,1+INT(ROWS($1:116)/10))</f>
        <v>43873</v>
      </c>
      <c r="G378" s="1" t="s">
        <v>166</v>
      </c>
      <c r="H378">
        <v>32</v>
      </c>
      <c r="I378" s="5" t="str">
        <f>IF(G378="nákup",VLOOKUP(E378,Tabuľka6[#All],13,FALSE),IF(G378="predaj",VLOOKUP(E378,Tabuľka6[#All],12,FALSE),"zadany neplatny typ transakie"))</f>
        <v>14,98</v>
      </c>
      <c r="J378">
        <f t="shared" si="5"/>
        <v>479.36</v>
      </c>
      <c r="K378">
        <f>SUMIF($E$7:E378,E378,$H$7:H378)</f>
        <v>197</v>
      </c>
    </row>
    <row r="379" spans="4:11" x14ac:dyDescent="0.3">
      <c r="D379">
        <v>373</v>
      </c>
      <c r="E379">
        <v>6</v>
      </c>
      <c r="F379" s="4">
        <f>DATE(2020,2,1+INT(ROWS($1:117)/10))</f>
        <v>43873</v>
      </c>
      <c r="G379" s="1" t="s">
        <v>167</v>
      </c>
      <c r="H379">
        <v>-4</v>
      </c>
      <c r="I379" s="5">
        <f>IF(G379="nákup",VLOOKUP(E379,Tabuľka6[#All],13,FALSE),IF(G379="predaj",VLOOKUP(E379,Tabuľka6[#All],12,FALSE),"zadany neplatny typ transakie"))</f>
        <v>13.24</v>
      </c>
      <c r="J379">
        <f t="shared" si="5"/>
        <v>52.96</v>
      </c>
      <c r="K379">
        <f>SUMIF($E$7:E379,E379,$H$7:H379)</f>
        <v>105</v>
      </c>
    </row>
    <row r="380" spans="4:11" x14ac:dyDescent="0.3">
      <c r="D380">
        <v>374</v>
      </c>
      <c r="E380">
        <v>16</v>
      </c>
      <c r="F380" s="4">
        <f>DATE(2020,2,1+INT(ROWS($1:118)/10))</f>
        <v>43873</v>
      </c>
      <c r="G380" s="1" t="s">
        <v>167</v>
      </c>
      <c r="H380">
        <v>-8</v>
      </c>
      <c r="I380" s="5">
        <f>IF(G380="nákup",VLOOKUP(E380,Tabuľka6[#All],13,FALSE),IF(G380="predaj",VLOOKUP(E380,Tabuľka6[#All],12,FALSE),"zadany neplatny typ transakie"))</f>
        <v>14.49</v>
      </c>
      <c r="J380">
        <f t="shared" si="5"/>
        <v>115.92</v>
      </c>
      <c r="K380">
        <f>SUMIF($E$7:E380,E380,$H$7:H380)</f>
        <v>83</v>
      </c>
    </row>
    <row r="381" spans="4:11" x14ac:dyDescent="0.3">
      <c r="D381">
        <v>375</v>
      </c>
      <c r="E381">
        <v>9</v>
      </c>
      <c r="F381" s="4">
        <f>DATE(2020,2,1+INT(ROWS($1:119)/10))</f>
        <v>43873</v>
      </c>
      <c r="G381" s="1" t="s">
        <v>167</v>
      </c>
      <c r="H381">
        <v>-7</v>
      </c>
      <c r="I381" s="5">
        <f>IF(G381="nákup",VLOOKUP(E381,Tabuľka6[#All],13,FALSE),IF(G381="predaj",VLOOKUP(E381,Tabuľka6[#All],12,FALSE),"zadany neplatny typ transakie"))</f>
        <v>41</v>
      </c>
      <c r="J381">
        <f t="shared" si="5"/>
        <v>287</v>
      </c>
      <c r="K381">
        <f>SUMIF($E$7:E381,E381,$H$7:H381)</f>
        <v>40</v>
      </c>
    </row>
    <row r="382" spans="4:11" x14ac:dyDescent="0.3">
      <c r="D382">
        <v>376</v>
      </c>
      <c r="E382">
        <v>24</v>
      </c>
      <c r="F382" s="4">
        <f>DATE(2020,2,1+INT(ROWS($1:120)/10))</f>
        <v>43874</v>
      </c>
      <c r="G382" s="1" t="s">
        <v>167</v>
      </c>
      <c r="H382">
        <v>-1</v>
      </c>
      <c r="I382" s="5">
        <f>IF(G382="nákup",VLOOKUP(E382,Tabuľka6[#All],13,FALSE),IF(G382="predaj",VLOOKUP(E382,Tabuľka6[#All],12,FALSE),"zadany neplatny typ transakie"))</f>
        <v>18.98</v>
      </c>
      <c r="J382">
        <f t="shared" si="5"/>
        <v>18.98</v>
      </c>
      <c r="K382">
        <f>SUMIF($E$7:E382,E382,$H$7:H382)</f>
        <v>112</v>
      </c>
    </row>
    <row r="383" spans="4:11" x14ac:dyDescent="0.3">
      <c r="D383">
        <v>377</v>
      </c>
      <c r="E383">
        <v>14</v>
      </c>
      <c r="F383" s="4">
        <f>DATE(2020,2,1+INT(ROWS($1:121)/10))</f>
        <v>43874</v>
      </c>
      <c r="G383" s="1" t="s">
        <v>167</v>
      </c>
      <c r="H383">
        <v>-5</v>
      </c>
      <c r="I383" s="5">
        <f>IF(G383="nákup",VLOOKUP(E383,Tabuľka6[#All],13,FALSE),IF(G383="predaj",VLOOKUP(E383,Tabuľka6[#All],12,FALSE),"zadany neplatny typ transakie"))</f>
        <v>7.8</v>
      </c>
      <c r="J383">
        <f t="shared" si="5"/>
        <v>39</v>
      </c>
      <c r="K383">
        <f>SUMIF($E$7:E383,E383,$H$7:H383)</f>
        <v>42</v>
      </c>
    </row>
    <row r="384" spans="4:11" x14ac:dyDescent="0.3">
      <c r="D384">
        <v>378</v>
      </c>
      <c r="E384">
        <v>28</v>
      </c>
      <c r="F384" s="4">
        <f>DATE(2020,2,1+INT(ROWS($1:122)/10))</f>
        <v>43874</v>
      </c>
      <c r="G384" s="1" t="s">
        <v>167</v>
      </c>
      <c r="H384">
        <v>-5</v>
      </c>
      <c r="I384" s="5">
        <f>IF(G384="nákup",VLOOKUP(E384,Tabuľka6[#All],13,FALSE),IF(G384="predaj",VLOOKUP(E384,Tabuľka6[#All],12,FALSE),"zadany neplatny typ transakie"))</f>
        <v>14.38</v>
      </c>
      <c r="J384">
        <f t="shared" si="5"/>
        <v>71.900000000000006</v>
      </c>
      <c r="K384">
        <f>SUMIF($E$7:E384,E384,$H$7:H384)</f>
        <v>186</v>
      </c>
    </row>
    <row r="385" spans="4:11" x14ac:dyDescent="0.3">
      <c r="D385">
        <v>379</v>
      </c>
      <c r="E385">
        <v>30</v>
      </c>
      <c r="F385" s="4">
        <f>DATE(2020,2,1+INT(ROWS($1:123)/10))</f>
        <v>43874</v>
      </c>
      <c r="G385" s="1" t="s">
        <v>167</v>
      </c>
      <c r="H385">
        <v>-1</v>
      </c>
      <c r="I385" s="5">
        <f>IF(G385="nákup",VLOOKUP(E385,Tabuľka6[#All],13,FALSE),IF(G385="predaj",VLOOKUP(E385,Tabuľka6[#All],12,FALSE),"zadany neplatny typ transakie"))</f>
        <v>11.5</v>
      </c>
      <c r="J385">
        <f t="shared" si="5"/>
        <v>11.5</v>
      </c>
      <c r="K385">
        <f>SUMIF($E$7:E385,E385,$H$7:H385)</f>
        <v>122</v>
      </c>
    </row>
    <row r="386" spans="4:11" x14ac:dyDescent="0.3">
      <c r="D386">
        <v>380</v>
      </c>
      <c r="E386">
        <v>1</v>
      </c>
      <c r="F386" s="4">
        <f>DATE(2020,2,1+INT(ROWS($1:124)/10))</f>
        <v>43874</v>
      </c>
      <c r="G386" s="1" t="s">
        <v>167</v>
      </c>
      <c r="H386">
        <v>-10</v>
      </c>
      <c r="I386" s="5">
        <f>IF(G386="nákup",VLOOKUP(E386,Tabuľka6[#All],13,FALSE),IF(G386="predaj",VLOOKUP(E386,Tabuľka6[#All],12,FALSE),"zadany neplatny typ transakie"))</f>
        <v>11.9</v>
      </c>
      <c r="J386">
        <f t="shared" si="5"/>
        <v>119</v>
      </c>
      <c r="K386">
        <f>SUMIF($E$7:E386,E386,$H$7:H386)</f>
        <v>261</v>
      </c>
    </row>
    <row r="387" spans="4:11" x14ac:dyDescent="0.3">
      <c r="D387">
        <v>381</v>
      </c>
      <c r="E387">
        <v>21</v>
      </c>
      <c r="F387" s="4">
        <f>DATE(2020,2,1+INT(ROWS($1:125)/10))</f>
        <v>43874</v>
      </c>
      <c r="G387" s="1" t="s">
        <v>167</v>
      </c>
      <c r="H387">
        <v>-7</v>
      </c>
      <c r="I387" s="5">
        <f>IF(G387="nákup",VLOOKUP(E387,Tabuľka6[#All],13,FALSE),IF(G387="predaj",VLOOKUP(E387,Tabuľka6[#All],12,FALSE),"zadany neplatny typ transakie"))</f>
        <v>22.5</v>
      </c>
      <c r="J387">
        <f t="shared" si="5"/>
        <v>157.5</v>
      </c>
      <c r="K387">
        <f>SUMIF($E$7:E387,E387,$H$7:H387)</f>
        <v>169</v>
      </c>
    </row>
    <row r="388" spans="4:11" x14ac:dyDescent="0.3">
      <c r="D388">
        <v>382</v>
      </c>
      <c r="E388">
        <v>1</v>
      </c>
      <c r="F388" s="4">
        <f>DATE(2020,2,1+INT(ROWS($1:126)/10))</f>
        <v>43874</v>
      </c>
      <c r="G388" s="1" t="s">
        <v>167</v>
      </c>
      <c r="H388">
        <v>-4</v>
      </c>
      <c r="I388" s="5">
        <f>IF(G388="nákup",VLOOKUP(E388,Tabuľka6[#All],13,FALSE),IF(G388="predaj",VLOOKUP(E388,Tabuľka6[#All],12,FALSE),"zadany neplatny typ transakie"))</f>
        <v>11.9</v>
      </c>
      <c r="J388">
        <f t="shared" si="5"/>
        <v>47.6</v>
      </c>
      <c r="K388">
        <f>SUMIF($E$7:E388,E388,$H$7:H388)</f>
        <v>257</v>
      </c>
    </row>
    <row r="389" spans="4:11" x14ac:dyDescent="0.3">
      <c r="D389">
        <v>383</v>
      </c>
      <c r="E389">
        <v>10</v>
      </c>
      <c r="F389" s="4">
        <f>DATE(2020,2,1+INT(ROWS($1:127)/10))</f>
        <v>43874</v>
      </c>
      <c r="G389" s="1" t="s">
        <v>167</v>
      </c>
      <c r="H389">
        <v>-10</v>
      </c>
      <c r="I389" s="5">
        <f>IF(G389="nákup",VLOOKUP(E389,Tabuľka6[#All],13,FALSE),IF(G389="predaj",VLOOKUP(E389,Tabuľka6[#All],12,FALSE),"zadany neplatny typ transakie"))</f>
        <v>18.5</v>
      </c>
      <c r="J389">
        <f t="shared" si="5"/>
        <v>185</v>
      </c>
      <c r="K389">
        <f>SUMIF($E$7:E389,E389,$H$7:H389)</f>
        <v>101</v>
      </c>
    </row>
    <row r="390" spans="4:11" x14ac:dyDescent="0.3">
      <c r="D390">
        <v>384</v>
      </c>
      <c r="E390">
        <v>7</v>
      </c>
      <c r="F390" s="4">
        <f>DATE(2020,2,1+INT(ROWS($1:128)/10))</f>
        <v>43874</v>
      </c>
      <c r="G390" s="1" t="s">
        <v>167</v>
      </c>
      <c r="H390">
        <v>-2</v>
      </c>
      <c r="I390" s="5">
        <f>IF(G390="nákup",VLOOKUP(E390,Tabuľka6[#All],13,FALSE),IF(G390="predaj",VLOOKUP(E390,Tabuľka6[#All],12,FALSE),"zadany neplatny typ transakie"))</f>
        <v>14.75</v>
      </c>
      <c r="J390">
        <f t="shared" si="5"/>
        <v>29.5</v>
      </c>
      <c r="K390">
        <f>SUMIF($E$7:E390,E390,$H$7:H390)</f>
        <v>82</v>
      </c>
    </row>
    <row r="391" spans="4:11" x14ac:dyDescent="0.3">
      <c r="D391">
        <v>385</v>
      </c>
      <c r="E391">
        <v>23</v>
      </c>
      <c r="F391" s="4">
        <f>DATE(2020,2,1+INT(ROWS($1:129)/10))</f>
        <v>43874</v>
      </c>
      <c r="G391" s="1" t="s">
        <v>167</v>
      </c>
      <c r="H391">
        <v>-3</v>
      </c>
      <c r="I391" s="5">
        <f>IF(G391="nákup",VLOOKUP(E391,Tabuľka6[#All],13,FALSE),IF(G391="predaj",VLOOKUP(E391,Tabuľka6[#All],12,FALSE),"zadany neplatny typ transakie"))</f>
        <v>22.55</v>
      </c>
      <c r="J391">
        <f t="shared" si="5"/>
        <v>67.650000000000006</v>
      </c>
      <c r="K391">
        <f>SUMIF($E$7:E391,E391,$H$7:H391)</f>
        <v>86</v>
      </c>
    </row>
    <row r="392" spans="4:11" x14ac:dyDescent="0.3">
      <c r="D392">
        <v>386</v>
      </c>
      <c r="E392">
        <v>23</v>
      </c>
      <c r="F392" s="4">
        <f>DATE(2020,2,1+INT(ROWS($1:130)/10))</f>
        <v>43875</v>
      </c>
      <c r="G392" s="1" t="s">
        <v>167</v>
      </c>
      <c r="H392">
        <v>-3</v>
      </c>
      <c r="I392" s="5">
        <f>IF(G392="nákup",VLOOKUP(E392,Tabuľka6[#All],13,FALSE),IF(G392="predaj",VLOOKUP(E392,Tabuľka6[#All],12,FALSE),"zadany neplatny typ transakie"))</f>
        <v>22.55</v>
      </c>
      <c r="J392">
        <f t="shared" ref="J392:J455" si="6">ABS(H392*I392)</f>
        <v>67.650000000000006</v>
      </c>
      <c r="K392">
        <f>SUMIF($E$7:E392,E392,$H$7:H392)</f>
        <v>83</v>
      </c>
    </row>
    <row r="393" spans="4:11" x14ac:dyDescent="0.3">
      <c r="D393">
        <v>387</v>
      </c>
      <c r="E393">
        <v>29</v>
      </c>
      <c r="F393" s="4">
        <f>DATE(2020,2,1+INT(ROWS($1:131)/10))</f>
        <v>43875</v>
      </c>
      <c r="G393" s="1" t="s">
        <v>167</v>
      </c>
      <c r="H393">
        <v>-4</v>
      </c>
      <c r="I393" s="5">
        <f>IF(G393="nákup",VLOOKUP(E393,Tabuľka6[#All],13,FALSE),IF(G393="predaj",VLOOKUP(E393,Tabuľka6[#All],12,FALSE),"zadany neplatny typ transakie"))</f>
        <v>24.99</v>
      </c>
      <c r="J393">
        <f t="shared" si="6"/>
        <v>99.96</v>
      </c>
      <c r="K393">
        <f>SUMIF($E$7:E393,E393,$H$7:H393)</f>
        <v>193</v>
      </c>
    </row>
    <row r="394" spans="4:11" x14ac:dyDescent="0.3">
      <c r="D394">
        <v>388</v>
      </c>
      <c r="E394">
        <v>16</v>
      </c>
      <c r="F394" s="4">
        <f>DATE(2020,2,1+INT(ROWS($1:132)/10))</f>
        <v>43875</v>
      </c>
      <c r="G394" s="1" t="s">
        <v>167</v>
      </c>
      <c r="H394">
        <v>-7</v>
      </c>
      <c r="I394" s="5">
        <f>IF(G394="nákup",VLOOKUP(E394,Tabuľka6[#All],13,FALSE),IF(G394="predaj",VLOOKUP(E394,Tabuľka6[#All],12,FALSE),"zadany neplatny typ transakie"))</f>
        <v>14.49</v>
      </c>
      <c r="J394">
        <f t="shared" si="6"/>
        <v>101.43</v>
      </c>
      <c r="K394">
        <f>SUMIF($E$7:E394,E394,$H$7:H394)</f>
        <v>76</v>
      </c>
    </row>
    <row r="395" spans="4:11" x14ac:dyDescent="0.3">
      <c r="D395">
        <v>389</v>
      </c>
      <c r="E395">
        <v>19</v>
      </c>
      <c r="F395" s="4">
        <f>DATE(2020,2,1+INT(ROWS($1:133)/10))</f>
        <v>43875</v>
      </c>
      <c r="G395" s="1" t="s">
        <v>167</v>
      </c>
      <c r="H395">
        <v>-2</v>
      </c>
      <c r="I395" s="5">
        <f>IF(G395="nákup",VLOOKUP(E395,Tabuľka6[#All],13,FALSE),IF(G395="predaj",VLOOKUP(E395,Tabuľka6[#All],12,FALSE),"zadany neplatny typ transakie"))</f>
        <v>14.17</v>
      </c>
      <c r="J395">
        <f t="shared" si="6"/>
        <v>28.34</v>
      </c>
      <c r="K395">
        <f>SUMIF($E$7:E395,E395,$H$7:H395)</f>
        <v>71</v>
      </c>
    </row>
    <row r="396" spans="4:11" x14ac:dyDescent="0.3">
      <c r="D396">
        <v>390</v>
      </c>
      <c r="E396">
        <v>11</v>
      </c>
      <c r="F396" s="4">
        <f>DATE(2020,2,1+INT(ROWS($1:134)/10))</f>
        <v>43875</v>
      </c>
      <c r="G396" s="1" t="s">
        <v>167</v>
      </c>
      <c r="H396">
        <v>-8</v>
      </c>
      <c r="I396" s="5">
        <f>IF(G396="nákup",VLOOKUP(E396,Tabuľka6[#All],13,FALSE),IF(G396="predaj",VLOOKUP(E396,Tabuľka6[#All],12,FALSE),"zadany neplatny typ transakie"))</f>
        <v>5</v>
      </c>
      <c r="J396">
        <f t="shared" si="6"/>
        <v>40</v>
      </c>
      <c r="K396">
        <f>SUMIF($E$7:E396,E396,$H$7:H396)</f>
        <v>61</v>
      </c>
    </row>
    <row r="397" spans="4:11" x14ac:dyDescent="0.3">
      <c r="D397">
        <v>391</v>
      </c>
      <c r="E397">
        <v>2</v>
      </c>
      <c r="F397" s="4">
        <f>DATE(2020,2,1+INT(ROWS($1:135)/10))</f>
        <v>43875</v>
      </c>
      <c r="G397" s="1" t="s">
        <v>167</v>
      </c>
      <c r="H397">
        <v>-5</v>
      </c>
      <c r="I397" s="5">
        <f>IF(G397="nákup",VLOOKUP(E397,Tabuľka6[#All],13,FALSE),IF(G397="predaj",VLOOKUP(E397,Tabuľka6[#All],12,FALSE),"zadany neplatny typ transakie"))</f>
        <v>16.11</v>
      </c>
      <c r="J397">
        <f t="shared" si="6"/>
        <v>80.55</v>
      </c>
      <c r="K397">
        <f>SUMIF($E$7:E397,E397,$H$7:H397)</f>
        <v>110</v>
      </c>
    </row>
    <row r="398" spans="4:11" x14ac:dyDescent="0.3">
      <c r="D398">
        <v>392</v>
      </c>
      <c r="E398">
        <v>25</v>
      </c>
      <c r="F398" s="4">
        <f>DATE(2020,2,1+INT(ROWS($1:136)/10))</f>
        <v>43875</v>
      </c>
      <c r="G398" s="1" t="s">
        <v>167</v>
      </c>
      <c r="H398">
        <v>-4</v>
      </c>
      <c r="I398" s="5">
        <f>IF(G398="nákup",VLOOKUP(E398,Tabuľka6[#All],13,FALSE),IF(G398="predaj",VLOOKUP(E398,Tabuľka6[#All],12,FALSE),"zadany neplatny typ transakie"))</f>
        <v>14.95</v>
      </c>
      <c r="J398">
        <f t="shared" si="6"/>
        <v>59.8</v>
      </c>
      <c r="K398">
        <f>SUMIF($E$7:E398,E398,$H$7:H398)</f>
        <v>12</v>
      </c>
    </row>
    <row r="399" spans="4:11" x14ac:dyDescent="0.3">
      <c r="D399">
        <v>393</v>
      </c>
      <c r="E399">
        <v>13</v>
      </c>
      <c r="F399" s="4">
        <f>DATE(2020,2,1+INT(ROWS($1:137)/10))</f>
        <v>43875</v>
      </c>
      <c r="G399" s="1" t="s">
        <v>167</v>
      </c>
      <c r="H399">
        <v>-3</v>
      </c>
      <c r="I399" s="5">
        <f>IF(G399="nákup",VLOOKUP(E399,Tabuľka6[#All],13,FALSE),IF(G399="predaj",VLOOKUP(E399,Tabuľka6[#All],12,FALSE),"zadany neplatny typ transakie"))</f>
        <v>14.95</v>
      </c>
      <c r="J399">
        <f t="shared" si="6"/>
        <v>44.849999999999994</v>
      </c>
      <c r="K399">
        <f>SUMIF($E$7:E399,E399,$H$7:H399)</f>
        <v>99</v>
      </c>
    </row>
    <row r="400" spans="4:11" x14ac:dyDescent="0.3">
      <c r="D400">
        <v>394</v>
      </c>
      <c r="E400">
        <v>26</v>
      </c>
      <c r="F400" s="4">
        <f>DATE(2020,2,1+INT(ROWS($1:138)/10))</f>
        <v>43875</v>
      </c>
      <c r="G400" s="1" t="s">
        <v>167</v>
      </c>
      <c r="H400">
        <v>-5</v>
      </c>
      <c r="I400" s="5">
        <f>IF(G400="nákup",VLOOKUP(E400,Tabuľka6[#All],13,FALSE),IF(G400="predaj",VLOOKUP(E400,Tabuľka6[#All],12,FALSE),"zadany neplatny typ transakie"))</f>
        <v>12.85</v>
      </c>
      <c r="J400">
        <f t="shared" si="6"/>
        <v>64.25</v>
      </c>
      <c r="K400">
        <f>SUMIF($E$7:E400,E400,$H$7:H400)</f>
        <v>110</v>
      </c>
    </row>
    <row r="401" spans="4:11" x14ac:dyDescent="0.3">
      <c r="D401">
        <v>395</v>
      </c>
      <c r="E401">
        <v>6</v>
      </c>
      <c r="F401" s="4">
        <f>DATE(2020,2,1+INT(ROWS($1:139)/10))</f>
        <v>43875</v>
      </c>
      <c r="G401" s="1" t="s">
        <v>167</v>
      </c>
      <c r="H401">
        <v>-3</v>
      </c>
      <c r="I401" s="5">
        <f>IF(G401="nákup",VLOOKUP(E401,Tabuľka6[#All],13,FALSE),IF(G401="predaj",VLOOKUP(E401,Tabuľka6[#All],12,FALSE),"zadany neplatny typ transakie"))</f>
        <v>13.24</v>
      </c>
      <c r="J401">
        <f t="shared" si="6"/>
        <v>39.72</v>
      </c>
      <c r="K401">
        <f>SUMIF($E$7:E401,E401,$H$7:H401)</f>
        <v>102</v>
      </c>
    </row>
    <row r="402" spans="4:11" x14ac:dyDescent="0.3">
      <c r="D402">
        <v>396</v>
      </c>
      <c r="E402">
        <v>30</v>
      </c>
      <c r="F402" s="4">
        <f>DATE(2020,2,1+INT(ROWS($1:140)/10))</f>
        <v>43876</v>
      </c>
      <c r="G402" s="1" t="s">
        <v>167</v>
      </c>
      <c r="H402">
        <v>-6</v>
      </c>
      <c r="I402" s="5">
        <f>IF(G402="nákup",VLOOKUP(E402,Tabuľka6[#All],13,FALSE),IF(G402="predaj",VLOOKUP(E402,Tabuľka6[#All],12,FALSE),"zadany neplatny typ transakie"))</f>
        <v>11.5</v>
      </c>
      <c r="J402">
        <f t="shared" si="6"/>
        <v>69</v>
      </c>
      <c r="K402">
        <f>SUMIF($E$7:E402,E402,$H$7:H402)</f>
        <v>116</v>
      </c>
    </row>
    <row r="403" spans="4:11" x14ac:dyDescent="0.3">
      <c r="D403">
        <v>397</v>
      </c>
      <c r="E403">
        <v>9</v>
      </c>
      <c r="F403" s="4">
        <f>DATE(2020,2,1+INT(ROWS($1:141)/10))</f>
        <v>43876</v>
      </c>
      <c r="G403" s="1" t="s">
        <v>167</v>
      </c>
      <c r="H403">
        <v>-7</v>
      </c>
      <c r="I403" s="5">
        <f>IF(G403="nákup",VLOOKUP(E403,Tabuľka6[#All],13,FALSE),IF(G403="predaj",VLOOKUP(E403,Tabuľka6[#All],12,FALSE),"zadany neplatny typ transakie"))</f>
        <v>41</v>
      </c>
      <c r="J403">
        <f t="shared" si="6"/>
        <v>287</v>
      </c>
      <c r="K403">
        <f>SUMIF($E$7:E403,E403,$H$7:H403)</f>
        <v>33</v>
      </c>
    </row>
    <row r="404" spans="4:11" x14ac:dyDescent="0.3">
      <c r="D404">
        <v>398</v>
      </c>
      <c r="E404">
        <v>24</v>
      </c>
      <c r="F404" s="4">
        <f>DATE(2020,2,1+INT(ROWS($1:142)/10))</f>
        <v>43876</v>
      </c>
      <c r="G404" s="1" t="s">
        <v>167</v>
      </c>
      <c r="H404">
        <v>-6</v>
      </c>
      <c r="I404" s="5">
        <f>IF(G404="nákup",VLOOKUP(E404,Tabuľka6[#All],13,FALSE),IF(G404="predaj",VLOOKUP(E404,Tabuľka6[#All],12,FALSE),"zadany neplatny typ transakie"))</f>
        <v>18.98</v>
      </c>
      <c r="J404">
        <f t="shared" si="6"/>
        <v>113.88</v>
      </c>
      <c r="K404">
        <f>SUMIF($E$7:E404,E404,$H$7:H404)</f>
        <v>106</v>
      </c>
    </row>
    <row r="405" spans="4:11" x14ac:dyDescent="0.3">
      <c r="D405">
        <v>399</v>
      </c>
      <c r="E405">
        <v>5</v>
      </c>
      <c r="F405" s="4">
        <f>DATE(2020,2,1+INT(ROWS($1:143)/10))</f>
        <v>43876</v>
      </c>
      <c r="G405" s="1" t="s">
        <v>167</v>
      </c>
      <c r="H405">
        <v>-2</v>
      </c>
      <c r="I405" s="5">
        <f>IF(G405="nákup",VLOOKUP(E405,Tabuľka6[#All],13,FALSE),IF(G405="predaj",VLOOKUP(E405,Tabuľka6[#All],12,FALSE),"zadany neplatny typ transakie"))</f>
        <v>15.56</v>
      </c>
      <c r="J405">
        <f t="shared" si="6"/>
        <v>31.12</v>
      </c>
      <c r="K405">
        <f>SUMIF($E$7:E405,E405,$H$7:H405)</f>
        <v>108</v>
      </c>
    </row>
    <row r="406" spans="4:11" x14ac:dyDescent="0.3">
      <c r="D406">
        <v>400</v>
      </c>
      <c r="E406">
        <v>14</v>
      </c>
      <c r="F406" s="4">
        <f>DATE(2020,2,1+INT(ROWS($1:144)/10))</f>
        <v>43876</v>
      </c>
      <c r="G406" s="1" t="s">
        <v>167</v>
      </c>
      <c r="H406">
        <v>-4</v>
      </c>
      <c r="I406" s="5">
        <f>IF(G406="nákup",VLOOKUP(E406,Tabuľka6[#All],13,FALSE),IF(G406="predaj",VLOOKUP(E406,Tabuľka6[#All],12,FALSE),"zadany neplatny typ transakie"))</f>
        <v>7.8</v>
      </c>
      <c r="J406">
        <f t="shared" si="6"/>
        <v>31.2</v>
      </c>
      <c r="K406">
        <f>SUMIF($E$7:E406,E406,$H$7:H406)</f>
        <v>38</v>
      </c>
    </row>
    <row r="407" spans="4:11" x14ac:dyDescent="0.3">
      <c r="D407">
        <v>401</v>
      </c>
      <c r="E407">
        <v>8</v>
      </c>
      <c r="F407" s="4">
        <f>DATE(2020,2,1+INT(ROWS($1:145)/10))</f>
        <v>43876</v>
      </c>
      <c r="G407" s="1" t="s">
        <v>167</v>
      </c>
      <c r="H407">
        <v>-2</v>
      </c>
      <c r="I407" s="5">
        <f>IF(G407="nákup",VLOOKUP(E407,Tabuľka6[#All],13,FALSE),IF(G407="predaj",VLOOKUP(E407,Tabuľka6[#All],12,FALSE),"zadany neplatny typ transakie"))</f>
        <v>17.89</v>
      </c>
      <c r="J407">
        <f t="shared" si="6"/>
        <v>35.78</v>
      </c>
      <c r="K407">
        <f>SUMIF($E$7:E407,E407,$H$7:H407)</f>
        <v>88</v>
      </c>
    </row>
    <row r="408" spans="4:11" x14ac:dyDescent="0.3">
      <c r="D408">
        <v>402</v>
      </c>
      <c r="E408">
        <v>13</v>
      </c>
      <c r="F408" s="4">
        <f>DATE(2020,2,1+INT(ROWS($1:146)/10))</f>
        <v>43876</v>
      </c>
      <c r="G408" s="1" t="s">
        <v>167</v>
      </c>
      <c r="H408">
        <v>-4</v>
      </c>
      <c r="I408" s="5">
        <f>IF(G408="nákup",VLOOKUP(E408,Tabuľka6[#All],13,FALSE),IF(G408="predaj",VLOOKUP(E408,Tabuľka6[#All],12,FALSE),"zadany neplatny typ transakie"))</f>
        <v>14.95</v>
      </c>
      <c r="J408">
        <f t="shared" si="6"/>
        <v>59.8</v>
      </c>
      <c r="K408">
        <f>SUMIF($E$7:E408,E408,$H$7:H408)</f>
        <v>95</v>
      </c>
    </row>
    <row r="409" spans="4:11" x14ac:dyDescent="0.3">
      <c r="D409">
        <v>403</v>
      </c>
      <c r="E409">
        <v>28</v>
      </c>
      <c r="F409" s="4">
        <f>DATE(2020,2,1+INT(ROWS($1:147)/10))</f>
        <v>43876</v>
      </c>
      <c r="G409" s="1" t="s">
        <v>167</v>
      </c>
      <c r="H409">
        <v>-10</v>
      </c>
      <c r="I409" s="5">
        <f>IF(G409="nákup",VLOOKUP(E409,Tabuľka6[#All],13,FALSE),IF(G409="predaj",VLOOKUP(E409,Tabuľka6[#All],12,FALSE),"zadany neplatny typ transakie"))</f>
        <v>14.38</v>
      </c>
      <c r="J409">
        <f t="shared" si="6"/>
        <v>143.80000000000001</v>
      </c>
      <c r="K409">
        <f>SUMIF($E$7:E409,E409,$H$7:H409)</f>
        <v>176</v>
      </c>
    </row>
    <row r="410" spans="4:11" x14ac:dyDescent="0.3">
      <c r="D410">
        <v>404</v>
      </c>
      <c r="E410">
        <v>15</v>
      </c>
      <c r="F410" s="4">
        <f>DATE(2020,2,1+INT(ROWS($1:148)/10))</f>
        <v>43876</v>
      </c>
      <c r="G410" s="1" t="s">
        <v>167</v>
      </c>
      <c r="H410">
        <v>-8</v>
      </c>
      <c r="I410" s="5">
        <f>IF(G410="nákup",VLOOKUP(E410,Tabuľka6[#All],13,FALSE),IF(G410="predaj",VLOOKUP(E410,Tabuľka6[#All],12,FALSE),"zadany neplatny typ transakie"))</f>
        <v>9.65</v>
      </c>
      <c r="J410">
        <f t="shared" si="6"/>
        <v>77.2</v>
      </c>
      <c r="K410">
        <f>SUMIF($E$7:E410,E410,$H$7:H410)</f>
        <v>173</v>
      </c>
    </row>
    <row r="411" spans="4:11" x14ac:dyDescent="0.3">
      <c r="D411">
        <v>405</v>
      </c>
      <c r="E411">
        <v>11</v>
      </c>
      <c r="F411" s="4">
        <f>DATE(2020,2,1+INT(ROWS($1:149)/10))</f>
        <v>43876</v>
      </c>
      <c r="G411" s="1" t="s">
        <v>167</v>
      </c>
      <c r="H411">
        <v>-1</v>
      </c>
      <c r="I411" s="5">
        <f>IF(G411="nákup",VLOOKUP(E411,Tabuľka6[#All],13,FALSE),IF(G411="predaj",VLOOKUP(E411,Tabuľka6[#All],12,FALSE),"zadany neplatny typ transakie"))</f>
        <v>5</v>
      </c>
      <c r="J411">
        <f t="shared" si="6"/>
        <v>5</v>
      </c>
      <c r="K411">
        <f>SUMIF($E$7:E411,E411,$H$7:H411)</f>
        <v>60</v>
      </c>
    </row>
    <row r="412" spans="4:11" x14ac:dyDescent="0.3">
      <c r="D412">
        <v>406</v>
      </c>
      <c r="E412">
        <v>25</v>
      </c>
      <c r="F412" s="4">
        <f>DATE(2020,2,1+INT(ROWS($1:150)/10))</f>
        <v>43877</v>
      </c>
      <c r="G412" s="1" t="s">
        <v>167</v>
      </c>
      <c r="H412">
        <v>-3</v>
      </c>
      <c r="I412" s="5">
        <f>IF(G412="nákup",VLOOKUP(E412,Tabuľka6[#All],13,FALSE),IF(G412="predaj",VLOOKUP(E412,Tabuľka6[#All],12,FALSE),"zadany neplatny typ transakie"))</f>
        <v>14.95</v>
      </c>
      <c r="J412">
        <f t="shared" si="6"/>
        <v>44.849999999999994</v>
      </c>
      <c r="K412">
        <f>SUMIF($E$7:E412,E412,$H$7:H412)</f>
        <v>9</v>
      </c>
    </row>
    <row r="413" spans="4:11" x14ac:dyDescent="0.3">
      <c r="D413">
        <v>407</v>
      </c>
      <c r="E413">
        <v>14</v>
      </c>
      <c r="F413" s="4">
        <f>DATE(2020,2,1+INT(ROWS($1:151)/10))</f>
        <v>43877</v>
      </c>
      <c r="G413" s="1" t="s">
        <v>167</v>
      </c>
      <c r="H413">
        <v>-2</v>
      </c>
      <c r="I413" s="5">
        <f>IF(G413="nákup",VLOOKUP(E413,Tabuľka6[#All],13,FALSE),IF(G413="predaj",VLOOKUP(E413,Tabuľka6[#All],12,FALSE),"zadany neplatny typ transakie"))</f>
        <v>7.8</v>
      </c>
      <c r="J413">
        <f t="shared" si="6"/>
        <v>15.6</v>
      </c>
      <c r="K413">
        <f>SUMIF($E$7:E413,E413,$H$7:H413)</f>
        <v>36</v>
      </c>
    </row>
    <row r="414" spans="4:11" x14ac:dyDescent="0.3">
      <c r="D414">
        <v>408</v>
      </c>
      <c r="E414">
        <v>15</v>
      </c>
      <c r="F414" s="4">
        <f>DATE(2020,2,1+INT(ROWS($1:152)/10))</f>
        <v>43877</v>
      </c>
      <c r="G414" s="1" t="s">
        <v>167</v>
      </c>
      <c r="H414">
        <v>-3</v>
      </c>
      <c r="I414" s="5">
        <f>IF(G414="nákup",VLOOKUP(E414,Tabuľka6[#All],13,FALSE),IF(G414="predaj",VLOOKUP(E414,Tabuľka6[#All],12,FALSE),"zadany neplatny typ transakie"))</f>
        <v>9.65</v>
      </c>
      <c r="J414">
        <f t="shared" si="6"/>
        <v>28.950000000000003</v>
      </c>
      <c r="K414">
        <f>SUMIF($E$7:E414,E414,$H$7:H414)</f>
        <v>170</v>
      </c>
    </row>
    <row r="415" spans="4:11" x14ac:dyDescent="0.3">
      <c r="D415">
        <v>409</v>
      </c>
      <c r="E415">
        <v>2</v>
      </c>
      <c r="F415" s="4">
        <f>DATE(2020,2,1+INT(ROWS($1:153)/10))</f>
        <v>43877</v>
      </c>
      <c r="G415" s="1" t="s">
        <v>167</v>
      </c>
      <c r="H415">
        <v>-8</v>
      </c>
      <c r="I415" s="5">
        <f>IF(G415="nákup",VLOOKUP(E415,Tabuľka6[#All],13,FALSE),IF(G415="predaj",VLOOKUP(E415,Tabuľka6[#All],12,FALSE),"zadany neplatny typ transakie"))</f>
        <v>16.11</v>
      </c>
      <c r="J415">
        <f t="shared" si="6"/>
        <v>128.88</v>
      </c>
      <c r="K415">
        <f>SUMIF($E$7:E415,E415,$H$7:H415)</f>
        <v>102</v>
      </c>
    </row>
    <row r="416" spans="4:11" x14ac:dyDescent="0.3">
      <c r="D416">
        <v>410</v>
      </c>
      <c r="E416">
        <v>25</v>
      </c>
      <c r="F416" s="4">
        <f>DATE(2020,2,1+INT(ROWS($1:154)/10))</f>
        <v>43877</v>
      </c>
      <c r="G416" s="1" t="s">
        <v>167</v>
      </c>
      <c r="H416">
        <v>-4</v>
      </c>
      <c r="I416" s="5">
        <f>IF(G416="nákup",VLOOKUP(E416,Tabuľka6[#All],13,FALSE),IF(G416="predaj",VLOOKUP(E416,Tabuľka6[#All],12,FALSE),"zadany neplatny typ transakie"))</f>
        <v>14.95</v>
      </c>
      <c r="J416">
        <f t="shared" si="6"/>
        <v>59.8</v>
      </c>
      <c r="K416">
        <f>SUMIF($E$7:E416,E416,$H$7:H416)</f>
        <v>5</v>
      </c>
    </row>
    <row r="417" spans="4:11" x14ac:dyDescent="0.3">
      <c r="D417">
        <v>411</v>
      </c>
      <c r="E417">
        <v>4</v>
      </c>
      <c r="F417" s="4">
        <f>DATE(2020,2,1+INT(ROWS($1:155)/10))</f>
        <v>43877</v>
      </c>
      <c r="G417" s="1" t="s">
        <v>167</v>
      </c>
      <c r="H417">
        <v>-5</v>
      </c>
      <c r="I417" s="5">
        <f>IF(G417="nákup",VLOOKUP(E417,Tabuľka6[#All],13,FALSE),IF(G417="predaj",VLOOKUP(E417,Tabuľka6[#All],12,FALSE),"zadany neplatny typ transakie"))</f>
        <v>16</v>
      </c>
      <c r="J417">
        <f t="shared" si="6"/>
        <v>80</v>
      </c>
      <c r="K417">
        <f>SUMIF($E$7:E417,E417,$H$7:H417)</f>
        <v>144</v>
      </c>
    </row>
    <row r="418" spans="4:11" x14ac:dyDescent="0.3">
      <c r="D418">
        <v>412</v>
      </c>
      <c r="E418">
        <v>9</v>
      </c>
      <c r="F418" s="4">
        <f>DATE(2020,2,1+INT(ROWS($1:156)/10))</f>
        <v>43877</v>
      </c>
      <c r="G418" s="1" t="s">
        <v>167</v>
      </c>
      <c r="H418">
        <v>-6</v>
      </c>
      <c r="I418" s="5">
        <f>IF(G418="nákup",VLOOKUP(E418,Tabuľka6[#All],13,FALSE),IF(G418="predaj",VLOOKUP(E418,Tabuľka6[#All],12,FALSE),"zadany neplatny typ transakie"))</f>
        <v>41</v>
      </c>
      <c r="J418">
        <f t="shared" si="6"/>
        <v>246</v>
      </c>
      <c r="K418">
        <f>SUMIF($E$7:E418,E418,$H$7:H418)</f>
        <v>27</v>
      </c>
    </row>
    <row r="419" spans="4:11" x14ac:dyDescent="0.3">
      <c r="D419">
        <v>413</v>
      </c>
      <c r="E419">
        <v>28</v>
      </c>
      <c r="F419" s="4">
        <f>DATE(2020,2,1+INT(ROWS($1:157)/10))</f>
        <v>43877</v>
      </c>
      <c r="G419" s="1" t="s">
        <v>167</v>
      </c>
      <c r="H419">
        <v>-8</v>
      </c>
      <c r="I419" s="5">
        <f>IF(G419="nákup",VLOOKUP(E419,Tabuľka6[#All],13,FALSE),IF(G419="predaj",VLOOKUP(E419,Tabuľka6[#All],12,FALSE),"zadany neplatny typ transakie"))</f>
        <v>14.38</v>
      </c>
      <c r="J419">
        <f t="shared" si="6"/>
        <v>115.04</v>
      </c>
      <c r="K419">
        <f>SUMIF($E$7:E419,E419,$H$7:H419)</f>
        <v>168</v>
      </c>
    </row>
    <row r="420" spans="4:11" x14ac:dyDescent="0.3">
      <c r="D420">
        <v>414</v>
      </c>
      <c r="E420">
        <v>29</v>
      </c>
      <c r="F420" s="4">
        <f>DATE(2020,2,1+INT(ROWS($1:158)/10))</f>
        <v>43877</v>
      </c>
      <c r="G420" s="1" t="s">
        <v>167</v>
      </c>
      <c r="H420">
        <v>-10</v>
      </c>
      <c r="I420" s="5">
        <f>IF(G420="nákup",VLOOKUP(E420,Tabuľka6[#All],13,FALSE),IF(G420="predaj",VLOOKUP(E420,Tabuľka6[#All],12,FALSE),"zadany neplatny typ transakie"))</f>
        <v>24.99</v>
      </c>
      <c r="J420">
        <f t="shared" si="6"/>
        <v>249.89999999999998</v>
      </c>
      <c r="K420">
        <f>SUMIF($E$7:E420,E420,$H$7:H420)</f>
        <v>183</v>
      </c>
    </row>
    <row r="421" spans="4:11" x14ac:dyDescent="0.3">
      <c r="D421">
        <v>415</v>
      </c>
      <c r="E421">
        <v>16</v>
      </c>
      <c r="F421" s="4">
        <f>DATE(2020,2,1+INT(ROWS($1:159)/10))</f>
        <v>43877</v>
      </c>
      <c r="G421" s="1" t="s">
        <v>167</v>
      </c>
      <c r="H421">
        <v>-6</v>
      </c>
      <c r="I421" s="5">
        <f>IF(G421="nákup",VLOOKUP(E421,Tabuľka6[#All],13,FALSE),IF(G421="predaj",VLOOKUP(E421,Tabuľka6[#All],12,FALSE),"zadany neplatny typ transakie"))</f>
        <v>14.49</v>
      </c>
      <c r="J421">
        <f t="shared" si="6"/>
        <v>86.94</v>
      </c>
      <c r="K421">
        <f>SUMIF($E$7:E421,E421,$H$7:H421)</f>
        <v>70</v>
      </c>
    </row>
    <row r="422" spans="4:11" x14ac:dyDescent="0.3">
      <c r="D422">
        <v>416</v>
      </c>
      <c r="E422">
        <v>10</v>
      </c>
      <c r="F422" s="4">
        <f>DATE(2020,2,1+INT(ROWS($1:160)/10))</f>
        <v>43878</v>
      </c>
      <c r="G422" s="1" t="s">
        <v>167</v>
      </c>
      <c r="H422">
        <v>-2</v>
      </c>
      <c r="I422" s="5">
        <f>IF(G422="nákup",VLOOKUP(E422,Tabuľka6[#All],13,FALSE),IF(G422="predaj",VLOOKUP(E422,Tabuľka6[#All],12,FALSE),"zadany neplatny typ transakie"))</f>
        <v>18.5</v>
      </c>
      <c r="J422">
        <f t="shared" si="6"/>
        <v>37</v>
      </c>
      <c r="K422">
        <f>SUMIF($E$7:E422,E422,$H$7:H422)</f>
        <v>99</v>
      </c>
    </row>
    <row r="423" spans="4:11" x14ac:dyDescent="0.3">
      <c r="D423">
        <v>417</v>
      </c>
      <c r="E423">
        <v>6</v>
      </c>
      <c r="F423" s="4">
        <f>DATE(2020,2,1+INT(ROWS($1:161)/10))</f>
        <v>43878</v>
      </c>
      <c r="G423" s="1" t="s">
        <v>167</v>
      </c>
      <c r="H423">
        <v>-3</v>
      </c>
      <c r="I423" s="5">
        <f>IF(G423="nákup",VLOOKUP(E423,Tabuľka6[#All],13,FALSE),IF(G423="predaj",VLOOKUP(E423,Tabuľka6[#All],12,FALSE),"zadany neplatny typ transakie"))</f>
        <v>13.24</v>
      </c>
      <c r="J423">
        <f t="shared" si="6"/>
        <v>39.72</v>
      </c>
      <c r="K423">
        <f>SUMIF($E$7:E423,E423,$H$7:H423)</f>
        <v>99</v>
      </c>
    </row>
    <row r="424" spans="4:11" x14ac:dyDescent="0.3">
      <c r="D424">
        <v>418</v>
      </c>
      <c r="E424">
        <v>27</v>
      </c>
      <c r="F424" s="4">
        <f>DATE(2020,2,1+INT(ROWS($1:162)/10))</f>
        <v>43878</v>
      </c>
      <c r="G424" s="1" t="s">
        <v>167</v>
      </c>
      <c r="H424">
        <v>-4</v>
      </c>
      <c r="I424" s="5">
        <f>IF(G424="nákup",VLOOKUP(E424,Tabuľka6[#All],13,FALSE),IF(G424="predaj",VLOOKUP(E424,Tabuľka6[#All],12,FALSE),"zadany neplatny typ transakie"))</f>
        <v>16.36</v>
      </c>
      <c r="J424">
        <f t="shared" si="6"/>
        <v>65.44</v>
      </c>
      <c r="K424">
        <f>SUMIF($E$7:E424,E424,$H$7:H424)</f>
        <v>81</v>
      </c>
    </row>
    <row r="425" spans="4:11" x14ac:dyDescent="0.3">
      <c r="D425">
        <v>419</v>
      </c>
      <c r="E425">
        <v>7</v>
      </c>
      <c r="F425" s="4">
        <f>DATE(2020,2,1+INT(ROWS($1:163)/10))</f>
        <v>43878</v>
      </c>
      <c r="G425" s="1" t="s">
        <v>167</v>
      </c>
      <c r="H425">
        <v>-10</v>
      </c>
      <c r="I425" s="5">
        <f>IF(G425="nákup",VLOOKUP(E425,Tabuľka6[#All],13,FALSE),IF(G425="predaj",VLOOKUP(E425,Tabuľka6[#All],12,FALSE),"zadany neplatny typ transakie"))</f>
        <v>14.75</v>
      </c>
      <c r="J425">
        <f t="shared" si="6"/>
        <v>147.5</v>
      </c>
      <c r="K425">
        <f>SUMIF($E$7:E425,E425,$H$7:H425)</f>
        <v>72</v>
      </c>
    </row>
    <row r="426" spans="4:11" x14ac:dyDescent="0.3">
      <c r="D426">
        <v>420</v>
      </c>
      <c r="E426">
        <v>15</v>
      </c>
      <c r="F426" s="4">
        <f>DATE(2020,2,1+INT(ROWS($1:164)/10))</f>
        <v>43878</v>
      </c>
      <c r="G426" s="1" t="s">
        <v>167</v>
      </c>
      <c r="H426">
        <v>-6</v>
      </c>
      <c r="I426" s="5">
        <f>IF(G426="nákup",VLOOKUP(E426,Tabuľka6[#All],13,FALSE),IF(G426="predaj",VLOOKUP(E426,Tabuľka6[#All],12,FALSE),"zadany neplatny typ transakie"))</f>
        <v>9.65</v>
      </c>
      <c r="J426">
        <f t="shared" si="6"/>
        <v>57.900000000000006</v>
      </c>
      <c r="K426">
        <f>SUMIF($E$7:E426,E426,$H$7:H426)</f>
        <v>164</v>
      </c>
    </row>
    <row r="427" spans="4:11" x14ac:dyDescent="0.3">
      <c r="D427">
        <v>421</v>
      </c>
      <c r="E427">
        <v>8</v>
      </c>
      <c r="F427" s="4">
        <f>DATE(2020,2,1+INT(ROWS($1:165)/10))</f>
        <v>43878</v>
      </c>
      <c r="G427" s="1" t="s">
        <v>167</v>
      </c>
      <c r="H427">
        <v>-1</v>
      </c>
      <c r="I427" s="5">
        <f>IF(G427="nákup",VLOOKUP(E427,Tabuľka6[#All],13,FALSE),IF(G427="predaj",VLOOKUP(E427,Tabuľka6[#All],12,FALSE),"zadany neplatny typ transakie"))</f>
        <v>17.89</v>
      </c>
      <c r="J427">
        <f t="shared" si="6"/>
        <v>17.89</v>
      </c>
      <c r="K427">
        <f>SUMIF($E$7:E427,E427,$H$7:H427)</f>
        <v>87</v>
      </c>
    </row>
    <row r="428" spans="4:11" x14ac:dyDescent="0.3">
      <c r="D428">
        <v>422</v>
      </c>
      <c r="E428">
        <v>26</v>
      </c>
      <c r="F428" s="4">
        <f>DATE(2020,2,1+INT(ROWS($1:166)/10))</f>
        <v>43878</v>
      </c>
      <c r="G428" s="1" t="s">
        <v>167</v>
      </c>
      <c r="H428">
        <v>-4</v>
      </c>
      <c r="I428" s="5">
        <f>IF(G428="nákup",VLOOKUP(E428,Tabuľka6[#All],13,FALSE),IF(G428="predaj",VLOOKUP(E428,Tabuľka6[#All],12,FALSE),"zadany neplatny typ transakie"))</f>
        <v>12.85</v>
      </c>
      <c r="J428">
        <f t="shared" si="6"/>
        <v>51.4</v>
      </c>
      <c r="K428">
        <f>SUMIF($E$7:E428,E428,$H$7:H428)</f>
        <v>106</v>
      </c>
    </row>
    <row r="429" spans="4:11" x14ac:dyDescent="0.3">
      <c r="D429">
        <v>423</v>
      </c>
      <c r="E429">
        <v>29</v>
      </c>
      <c r="F429" s="4">
        <f>DATE(2020,2,1+INT(ROWS($1:167)/10))</f>
        <v>43878</v>
      </c>
      <c r="G429" s="1" t="s">
        <v>167</v>
      </c>
      <c r="H429">
        <v>-10</v>
      </c>
      <c r="I429" s="5">
        <f>IF(G429="nákup",VLOOKUP(E429,Tabuľka6[#All],13,FALSE),IF(G429="predaj",VLOOKUP(E429,Tabuľka6[#All],12,FALSE),"zadany neplatny typ transakie"))</f>
        <v>24.99</v>
      </c>
      <c r="J429">
        <f t="shared" si="6"/>
        <v>249.89999999999998</v>
      </c>
      <c r="K429">
        <f>SUMIF($E$7:E429,E429,$H$7:H429)</f>
        <v>173</v>
      </c>
    </row>
    <row r="430" spans="4:11" x14ac:dyDescent="0.3">
      <c r="D430">
        <v>424</v>
      </c>
      <c r="E430">
        <v>12</v>
      </c>
      <c r="F430" s="4">
        <f>DATE(2020,2,1+INT(ROWS($1:168)/10))</f>
        <v>43878</v>
      </c>
      <c r="G430" s="1" t="s">
        <v>167</v>
      </c>
      <c r="H430">
        <v>-5</v>
      </c>
      <c r="I430" s="5">
        <f>IF(G430="nákup",VLOOKUP(E430,Tabuľka6[#All],13,FALSE),IF(G430="predaj",VLOOKUP(E430,Tabuľka6[#All],12,FALSE),"zadany neplatny typ transakie"))</f>
        <v>13.25</v>
      </c>
      <c r="J430">
        <f t="shared" si="6"/>
        <v>66.25</v>
      </c>
      <c r="K430">
        <f>SUMIF($E$7:E430,E430,$H$7:H430)</f>
        <v>107</v>
      </c>
    </row>
    <row r="431" spans="4:11" x14ac:dyDescent="0.3">
      <c r="D431">
        <v>425</v>
      </c>
      <c r="E431">
        <v>27</v>
      </c>
      <c r="F431" s="4">
        <f>DATE(2020,2,1+INT(ROWS($1:169)/10))</f>
        <v>43878</v>
      </c>
      <c r="G431" s="1" t="s">
        <v>167</v>
      </c>
      <c r="H431">
        <v>-5</v>
      </c>
      <c r="I431" s="5">
        <f>IF(G431="nákup",VLOOKUP(E431,Tabuľka6[#All],13,FALSE),IF(G431="predaj",VLOOKUP(E431,Tabuľka6[#All],12,FALSE),"zadany neplatny typ transakie"))</f>
        <v>16.36</v>
      </c>
      <c r="J431">
        <f t="shared" si="6"/>
        <v>81.8</v>
      </c>
      <c r="K431">
        <f>SUMIF($E$7:E431,E431,$H$7:H431)</f>
        <v>76</v>
      </c>
    </row>
    <row r="432" spans="4:11" x14ac:dyDescent="0.3">
      <c r="D432">
        <v>426</v>
      </c>
      <c r="E432">
        <v>6</v>
      </c>
      <c r="F432" s="4">
        <f>DATE(2020,2,1+INT(ROWS($1:170)/10))</f>
        <v>43879</v>
      </c>
      <c r="G432" s="1" t="s">
        <v>167</v>
      </c>
      <c r="H432">
        <v>-7</v>
      </c>
      <c r="I432" s="5">
        <f>IF(G432="nákup",VLOOKUP(E432,Tabuľka6[#All],13,FALSE),IF(G432="predaj",VLOOKUP(E432,Tabuľka6[#All],12,FALSE),"zadany neplatny typ transakie"))</f>
        <v>13.24</v>
      </c>
      <c r="J432">
        <f t="shared" si="6"/>
        <v>92.68</v>
      </c>
      <c r="K432">
        <f>SUMIF($E$7:E432,E432,$H$7:H432)</f>
        <v>92</v>
      </c>
    </row>
    <row r="433" spans="4:11" x14ac:dyDescent="0.3">
      <c r="D433">
        <v>427</v>
      </c>
      <c r="E433">
        <v>30</v>
      </c>
      <c r="F433" s="4">
        <f>DATE(2020,2,1+INT(ROWS($1:171)/10))</f>
        <v>43879</v>
      </c>
      <c r="G433" s="1" t="s">
        <v>167</v>
      </c>
      <c r="H433">
        <v>-5</v>
      </c>
      <c r="I433" s="5">
        <f>IF(G433="nákup",VLOOKUP(E433,Tabuľka6[#All],13,FALSE),IF(G433="predaj",VLOOKUP(E433,Tabuľka6[#All],12,FALSE),"zadany neplatny typ transakie"))</f>
        <v>11.5</v>
      </c>
      <c r="J433">
        <f t="shared" si="6"/>
        <v>57.5</v>
      </c>
      <c r="K433">
        <f>SUMIF($E$7:E433,E433,$H$7:H433)</f>
        <v>111</v>
      </c>
    </row>
    <row r="434" spans="4:11" x14ac:dyDescent="0.3">
      <c r="D434">
        <v>428</v>
      </c>
      <c r="E434">
        <v>19</v>
      </c>
      <c r="F434" s="4">
        <f>DATE(2020,2,1+INT(ROWS($1:172)/10))</f>
        <v>43879</v>
      </c>
      <c r="G434" s="1" t="s">
        <v>167</v>
      </c>
      <c r="H434">
        <v>-8</v>
      </c>
      <c r="I434" s="5">
        <f>IF(G434="nákup",VLOOKUP(E434,Tabuľka6[#All],13,FALSE),IF(G434="predaj",VLOOKUP(E434,Tabuľka6[#All],12,FALSE),"zadany neplatny typ transakie"))</f>
        <v>14.17</v>
      </c>
      <c r="J434">
        <f t="shared" si="6"/>
        <v>113.36</v>
      </c>
      <c r="K434">
        <f>SUMIF($E$7:E434,E434,$H$7:H434)</f>
        <v>63</v>
      </c>
    </row>
    <row r="435" spans="4:11" x14ac:dyDescent="0.3">
      <c r="D435">
        <v>429</v>
      </c>
      <c r="E435">
        <v>10</v>
      </c>
      <c r="F435" s="4">
        <f>DATE(2020,2,1+INT(ROWS($1:173)/10))</f>
        <v>43879</v>
      </c>
      <c r="G435" s="1" t="s">
        <v>167</v>
      </c>
      <c r="H435">
        <v>-4</v>
      </c>
      <c r="I435" s="5">
        <f>IF(G435="nákup",VLOOKUP(E435,Tabuľka6[#All],13,FALSE),IF(G435="predaj",VLOOKUP(E435,Tabuľka6[#All],12,FALSE),"zadany neplatny typ transakie"))</f>
        <v>18.5</v>
      </c>
      <c r="J435">
        <f t="shared" si="6"/>
        <v>74</v>
      </c>
      <c r="K435">
        <f>SUMIF($E$7:E435,E435,$H$7:H435)</f>
        <v>95</v>
      </c>
    </row>
    <row r="436" spans="4:11" x14ac:dyDescent="0.3">
      <c r="D436">
        <v>430</v>
      </c>
      <c r="E436">
        <v>2</v>
      </c>
      <c r="F436" s="4">
        <f>DATE(2020,2,1+INT(ROWS($1:174)/10))</f>
        <v>43879</v>
      </c>
      <c r="G436" s="1" t="s">
        <v>167</v>
      </c>
      <c r="H436">
        <v>-10</v>
      </c>
      <c r="I436" s="5">
        <f>IF(G436="nákup",VLOOKUP(E436,Tabuľka6[#All],13,FALSE),IF(G436="predaj",VLOOKUP(E436,Tabuľka6[#All],12,FALSE),"zadany neplatny typ transakie"))</f>
        <v>16.11</v>
      </c>
      <c r="J436">
        <f t="shared" si="6"/>
        <v>161.1</v>
      </c>
      <c r="K436">
        <f>SUMIF($E$7:E436,E436,$H$7:H436)</f>
        <v>92</v>
      </c>
    </row>
    <row r="437" spans="4:11" x14ac:dyDescent="0.3">
      <c r="D437">
        <v>431</v>
      </c>
      <c r="E437">
        <v>8</v>
      </c>
      <c r="F437" s="4">
        <f>DATE(2020,2,1+INT(ROWS($1:175)/10))</f>
        <v>43879</v>
      </c>
      <c r="G437" s="1" t="s">
        <v>167</v>
      </c>
      <c r="H437">
        <v>-4</v>
      </c>
      <c r="I437" s="5">
        <f>IF(G437="nákup",VLOOKUP(E437,Tabuľka6[#All],13,FALSE),IF(G437="predaj",VLOOKUP(E437,Tabuľka6[#All],12,FALSE),"zadany neplatny typ transakie"))</f>
        <v>17.89</v>
      </c>
      <c r="J437">
        <f t="shared" si="6"/>
        <v>71.56</v>
      </c>
      <c r="K437">
        <f>SUMIF($E$7:E437,E437,$H$7:H437)</f>
        <v>83</v>
      </c>
    </row>
    <row r="438" spans="4:11" x14ac:dyDescent="0.3">
      <c r="D438">
        <v>432</v>
      </c>
      <c r="E438">
        <v>25</v>
      </c>
      <c r="F438" s="4">
        <f>DATE(2020,2,1+INT(ROWS($1:176)/10))</f>
        <v>43879</v>
      </c>
      <c r="G438" s="1" t="s">
        <v>167</v>
      </c>
      <c r="H438">
        <v>-4</v>
      </c>
      <c r="I438" s="5">
        <f>IF(G438="nákup",VLOOKUP(E438,Tabuľka6[#All],13,FALSE),IF(G438="predaj",VLOOKUP(E438,Tabuľka6[#All],12,FALSE),"zadany neplatny typ transakie"))</f>
        <v>14.95</v>
      </c>
      <c r="J438">
        <f t="shared" si="6"/>
        <v>59.8</v>
      </c>
      <c r="K438">
        <f>SUMIF($E$7:E438,E438,$H$7:H438)</f>
        <v>1</v>
      </c>
    </row>
    <row r="439" spans="4:11" x14ac:dyDescent="0.3">
      <c r="D439">
        <v>433</v>
      </c>
      <c r="E439">
        <v>29</v>
      </c>
      <c r="F439" s="4">
        <f>DATE(2020,2,1+INT(ROWS($1:177)/10))</f>
        <v>43879</v>
      </c>
      <c r="G439" s="1" t="s">
        <v>167</v>
      </c>
      <c r="H439">
        <v>-5</v>
      </c>
      <c r="I439" s="5">
        <f>IF(G439="nákup",VLOOKUP(E439,Tabuľka6[#All],13,FALSE),IF(G439="predaj",VLOOKUP(E439,Tabuľka6[#All],12,FALSE),"zadany neplatny typ transakie"))</f>
        <v>24.99</v>
      </c>
      <c r="J439">
        <f t="shared" si="6"/>
        <v>124.94999999999999</v>
      </c>
      <c r="K439">
        <f>SUMIF($E$7:E439,E439,$H$7:H439)</f>
        <v>168</v>
      </c>
    </row>
    <row r="440" spans="4:11" x14ac:dyDescent="0.3">
      <c r="D440">
        <v>434</v>
      </c>
      <c r="E440">
        <v>2</v>
      </c>
      <c r="F440" s="4">
        <f>DATE(2020,2,1+INT(ROWS($1:178)/10))</f>
        <v>43879</v>
      </c>
      <c r="G440" s="1" t="s">
        <v>167</v>
      </c>
      <c r="H440">
        <v>-4</v>
      </c>
      <c r="I440" s="5">
        <f>IF(G440="nákup",VLOOKUP(E440,Tabuľka6[#All],13,FALSE),IF(G440="predaj",VLOOKUP(E440,Tabuľka6[#All],12,FALSE),"zadany neplatny typ transakie"))</f>
        <v>16.11</v>
      </c>
      <c r="J440">
        <f t="shared" si="6"/>
        <v>64.44</v>
      </c>
      <c r="K440">
        <f>SUMIF($E$7:E440,E440,$H$7:H440)</f>
        <v>88</v>
      </c>
    </row>
    <row r="441" spans="4:11" x14ac:dyDescent="0.3">
      <c r="D441">
        <v>435</v>
      </c>
      <c r="E441">
        <v>26</v>
      </c>
      <c r="F441" s="4">
        <f>DATE(2020,2,1+INT(ROWS($1:179)/10))</f>
        <v>43879</v>
      </c>
      <c r="G441" s="1" t="s">
        <v>167</v>
      </c>
      <c r="H441">
        <v>-9</v>
      </c>
      <c r="I441" s="5">
        <f>IF(G441="nákup",VLOOKUP(E441,Tabuľka6[#All],13,FALSE),IF(G441="predaj",VLOOKUP(E441,Tabuľka6[#All],12,FALSE),"zadany neplatny typ transakie"))</f>
        <v>12.85</v>
      </c>
      <c r="J441">
        <f t="shared" si="6"/>
        <v>115.64999999999999</v>
      </c>
      <c r="K441">
        <f>SUMIF($E$7:E441,E441,$H$7:H441)</f>
        <v>97</v>
      </c>
    </row>
    <row r="442" spans="4:11" x14ac:dyDescent="0.3">
      <c r="D442">
        <v>436</v>
      </c>
      <c r="E442">
        <v>10</v>
      </c>
      <c r="F442" s="4">
        <f>DATE(2020,2,1+INT(ROWS($1:180)/10))</f>
        <v>43880</v>
      </c>
      <c r="G442" s="1" t="s">
        <v>167</v>
      </c>
      <c r="H442">
        <v>-6</v>
      </c>
      <c r="I442" s="5">
        <f>IF(G442="nákup",VLOOKUP(E442,Tabuľka6[#All],13,FALSE),IF(G442="predaj",VLOOKUP(E442,Tabuľka6[#All],12,FALSE),"zadany neplatny typ transakie"))</f>
        <v>18.5</v>
      </c>
      <c r="J442">
        <f t="shared" si="6"/>
        <v>111</v>
      </c>
      <c r="K442">
        <f>SUMIF($E$7:E442,E442,$H$7:H442)</f>
        <v>89</v>
      </c>
    </row>
    <row r="443" spans="4:11" x14ac:dyDescent="0.3">
      <c r="D443">
        <v>437</v>
      </c>
      <c r="E443">
        <v>11</v>
      </c>
      <c r="F443" s="4">
        <f>DATE(2020,2,1+INT(ROWS($1:181)/10))</f>
        <v>43880</v>
      </c>
      <c r="G443" s="1" t="s">
        <v>167</v>
      </c>
      <c r="H443">
        <v>-8</v>
      </c>
      <c r="I443" s="5">
        <f>IF(G443="nákup",VLOOKUP(E443,Tabuľka6[#All],13,FALSE),IF(G443="predaj",VLOOKUP(E443,Tabuľka6[#All],12,FALSE),"zadany neplatny typ transakie"))</f>
        <v>5</v>
      </c>
      <c r="J443">
        <f t="shared" si="6"/>
        <v>40</v>
      </c>
      <c r="K443">
        <f>SUMIF($E$7:E443,E443,$H$7:H443)</f>
        <v>52</v>
      </c>
    </row>
    <row r="444" spans="4:11" x14ac:dyDescent="0.3">
      <c r="D444">
        <v>438</v>
      </c>
      <c r="E444">
        <v>4</v>
      </c>
      <c r="F444" s="4">
        <f>DATE(2020,2,1+INT(ROWS($1:182)/10))</f>
        <v>43880</v>
      </c>
      <c r="G444" s="1" t="s">
        <v>167</v>
      </c>
      <c r="H444">
        <v>-8</v>
      </c>
      <c r="I444" s="5">
        <f>IF(G444="nákup",VLOOKUP(E444,Tabuľka6[#All],13,FALSE),IF(G444="predaj",VLOOKUP(E444,Tabuľka6[#All],12,FALSE),"zadany neplatny typ transakie"))</f>
        <v>16</v>
      </c>
      <c r="J444">
        <f t="shared" si="6"/>
        <v>128</v>
      </c>
      <c r="K444">
        <f>SUMIF($E$7:E444,E444,$H$7:H444)</f>
        <v>136</v>
      </c>
    </row>
    <row r="445" spans="4:11" x14ac:dyDescent="0.3">
      <c r="D445">
        <v>439</v>
      </c>
      <c r="E445">
        <v>11</v>
      </c>
      <c r="F445" s="4">
        <f>DATE(2020,2,1+INT(ROWS($1:183)/10))</f>
        <v>43880</v>
      </c>
      <c r="G445" s="1" t="s">
        <v>167</v>
      </c>
      <c r="H445">
        <v>-10</v>
      </c>
      <c r="I445" s="5">
        <f>IF(G445="nákup",VLOOKUP(E445,Tabuľka6[#All],13,FALSE),IF(G445="predaj",VLOOKUP(E445,Tabuľka6[#All],12,FALSE),"zadany neplatny typ transakie"))</f>
        <v>5</v>
      </c>
      <c r="J445">
        <f t="shared" si="6"/>
        <v>50</v>
      </c>
      <c r="K445">
        <f>SUMIF($E$7:E445,E445,$H$7:H445)</f>
        <v>42</v>
      </c>
    </row>
    <row r="446" spans="4:11" x14ac:dyDescent="0.3">
      <c r="D446">
        <v>440</v>
      </c>
      <c r="E446">
        <v>9</v>
      </c>
      <c r="F446" s="4">
        <f>DATE(2020,2,1+INT(ROWS($1:184)/10))</f>
        <v>43880</v>
      </c>
      <c r="G446" s="1" t="s">
        <v>167</v>
      </c>
      <c r="H446">
        <v>-5</v>
      </c>
      <c r="I446" s="5">
        <f>IF(G446="nákup",VLOOKUP(E446,Tabuľka6[#All],13,FALSE),IF(G446="predaj",VLOOKUP(E446,Tabuľka6[#All],12,FALSE),"zadany neplatny typ transakie"))</f>
        <v>41</v>
      </c>
      <c r="J446">
        <f t="shared" si="6"/>
        <v>205</v>
      </c>
      <c r="K446">
        <f>SUMIF($E$7:E446,E446,$H$7:H446)</f>
        <v>22</v>
      </c>
    </row>
    <row r="447" spans="4:11" x14ac:dyDescent="0.3">
      <c r="D447">
        <v>441</v>
      </c>
      <c r="E447">
        <v>20</v>
      </c>
      <c r="F447" s="4">
        <f>DATE(2020,2,1+INT(ROWS($1:185)/10))</f>
        <v>43880</v>
      </c>
      <c r="G447" s="1" t="s">
        <v>167</v>
      </c>
      <c r="H447">
        <v>-6</v>
      </c>
      <c r="I447" s="5">
        <f>IF(G447="nákup",VLOOKUP(E447,Tabuľka6[#All],13,FALSE),IF(G447="predaj",VLOOKUP(E447,Tabuľka6[#All],12,FALSE),"zadany neplatny typ transakie"))</f>
        <v>10.050000000000001</v>
      </c>
      <c r="J447">
        <f t="shared" si="6"/>
        <v>60.300000000000004</v>
      </c>
      <c r="K447">
        <f>SUMIF($E$7:E447,E447,$H$7:H447)</f>
        <v>139</v>
      </c>
    </row>
    <row r="448" spans="4:11" x14ac:dyDescent="0.3">
      <c r="D448">
        <v>442</v>
      </c>
      <c r="E448">
        <v>1</v>
      </c>
      <c r="F448" s="4">
        <f>DATE(2020,2,1+INT(ROWS($1:186)/10))</f>
        <v>43880</v>
      </c>
      <c r="G448" s="1" t="s">
        <v>167</v>
      </c>
      <c r="H448">
        <v>-4</v>
      </c>
      <c r="I448" s="5">
        <f>IF(G448="nákup",VLOOKUP(E448,Tabuľka6[#All],13,FALSE),IF(G448="predaj",VLOOKUP(E448,Tabuľka6[#All],12,FALSE),"zadany neplatny typ transakie"))</f>
        <v>11.9</v>
      </c>
      <c r="J448">
        <f t="shared" si="6"/>
        <v>47.6</v>
      </c>
      <c r="K448">
        <f>SUMIF($E$7:E448,E448,$H$7:H448)</f>
        <v>253</v>
      </c>
    </row>
    <row r="449" spans="4:11" x14ac:dyDescent="0.3">
      <c r="D449">
        <v>443</v>
      </c>
      <c r="E449">
        <v>24</v>
      </c>
      <c r="F449" s="4">
        <f>DATE(2020,2,1+INT(ROWS($1:187)/10))</f>
        <v>43880</v>
      </c>
      <c r="G449" s="1" t="s">
        <v>167</v>
      </c>
      <c r="H449">
        <v>-3</v>
      </c>
      <c r="I449" s="5">
        <f>IF(G449="nákup",VLOOKUP(E449,Tabuľka6[#All],13,FALSE),IF(G449="predaj",VLOOKUP(E449,Tabuľka6[#All],12,FALSE),"zadany neplatny typ transakie"))</f>
        <v>18.98</v>
      </c>
      <c r="J449">
        <f t="shared" si="6"/>
        <v>56.94</v>
      </c>
      <c r="K449">
        <f>SUMIF($E$7:E449,E449,$H$7:H449)</f>
        <v>103</v>
      </c>
    </row>
    <row r="450" spans="4:11" x14ac:dyDescent="0.3">
      <c r="D450">
        <v>444</v>
      </c>
      <c r="E450">
        <v>30</v>
      </c>
      <c r="F450" s="4">
        <f>DATE(2020,2,1+INT(ROWS($1:188)/10))</f>
        <v>43880</v>
      </c>
      <c r="G450" s="1" t="s">
        <v>167</v>
      </c>
      <c r="H450">
        <v>-4</v>
      </c>
      <c r="I450" s="5">
        <f>IF(G450="nákup",VLOOKUP(E450,Tabuľka6[#All],13,FALSE),IF(G450="predaj",VLOOKUP(E450,Tabuľka6[#All],12,FALSE),"zadany neplatny typ transakie"))</f>
        <v>11.5</v>
      </c>
      <c r="J450">
        <f t="shared" si="6"/>
        <v>46</v>
      </c>
      <c r="K450">
        <f>SUMIF($E$7:E450,E450,$H$7:H450)</f>
        <v>107</v>
      </c>
    </row>
    <row r="451" spans="4:11" x14ac:dyDescent="0.3">
      <c r="D451">
        <v>445</v>
      </c>
      <c r="E451">
        <v>19</v>
      </c>
      <c r="F451" s="4">
        <f>DATE(2020,2,1+INT(ROWS($1:189)/10))</f>
        <v>43880</v>
      </c>
      <c r="G451" s="1" t="s">
        <v>167</v>
      </c>
      <c r="H451">
        <v>-9</v>
      </c>
      <c r="I451" s="5">
        <f>IF(G451="nákup",VLOOKUP(E451,Tabuľka6[#All],13,FALSE),IF(G451="predaj",VLOOKUP(E451,Tabuľka6[#All],12,FALSE),"zadany neplatny typ transakie"))</f>
        <v>14.17</v>
      </c>
      <c r="J451">
        <f t="shared" si="6"/>
        <v>127.53</v>
      </c>
      <c r="K451">
        <f>SUMIF($E$7:E451,E451,$H$7:H451)</f>
        <v>54</v>
      </c>
    </row>
    <row r="452" spans="4:11" x14ac:dyDescent="0.3">
      <c r="D452">
        <v>446</v>
      </c>
      <c r="E452">
        <v>2</v>
      </c>
      <c r="F452" s="4">
        <f>DATE(2020,2,1+INT(ROWS($1:190)/10))</f>
        <v>43881</v>
      </c>
      <c r="G452" s="1" t="s">
        <v>167</v>
      </c>
      <c r="H452">
        <v>-6</v>
      </c>
      <c r="I452" s="5">
        <f>IF(G452="nákup",VLOOKUP(E452,Tabuľka6[#All],13,FALSE),IF(G452="predaj",VLOOKUP(E452,Tabuľka6[#All],12,FALSE),"zadany neplatny typ transakie"))</f>
        <v>16.11</v>
      </c>
      <c r="J452">
        <f t="shared" si="6"/>
        <v>96.66</v>
      </c>
      <c r="K452">
        <f>SUMIF($E$7:E452,E452,$H$7:H452)</f>
        <v>82</v>
      </c>
    </row>
    <row r="453" spans="4:11" x14ac:dyDescent="0.3">
      <c r="D453">
        <v>447</v>
      </c>
      <c r="E453">
        <v>6</v>
      </c>
      <c r="F453" s="4">
        <f>DATE(2020,2,1+INT(ROWS($1:191)/10))</f>
        <v>43881</v>
      </c>
      <c r="G453" s="1" t="s">
        <v>167</v>
      </c>
      <c r="H453">
        <v>-8</v>
      </c>
      <c r="I453" s="5">
        <f>IF(G453="nákup",VLOOKUP(E453,Tabuľka6[#All],13,FALSE),IF(G453="predaj",VLOOKUP(E453,Tabuľka6[#All],12,FALSE),"zadany neplatny typ transakie"))</f>
        <v>13.24</v>
      </c>
      <c r="J453">
        <f t="shared" si="6"/>
        <v>105.92</v>
      </c>
      <c r="K453">
        <f>SUMIF($E$7:E453,E453,$H$7:H453)</f>
        <v>84</v>
      </c>
    </row>
    <row r="454" spans="4:11" x14ac:dyDescent="0.3">
      <c r="D454">
        <v>448</v>
      </c>
      <c r="E454">
        <v>15</v>
      </c>
      <c r="F454" s="4">
        <f>DATE(2020,2,1+INT(ROWS($1:192)/10))</f>
        <v>43881</v>
      </c>
      <c r="G454" s="1" t="s">
        <v>167</v>
      </c>
      <c r="H454">
        <v>-10</v>
      </c>
      <c r="I454" s="5">
        <f>IF(G454="nákup",VLOOKUP(E454,Tabuľka6[#All],13,FALSE),IF(G454="predaj",VLOOKUP(E454,Tabuľka6[#All],12,FALSE),"zadany neplatny typ transakie"))</f>
        <v>9.65</v>
      </c>
      <c r="J454">
        <f t="shared" si="6"/>
        <v>96.5</v>
      </c>
      <c r="K454">
        <f>SUMIF($E$7:E454,E454,$H$7:H454)</f>
        <v>154</v>
      </c>
    </row>
    <row r="455" spans="4:11" x14ac:dyDescent="0.3">
      <c r="D455">
        <v>449</v>
      </c>
      <c r="E455">
        <v>26</v>
      </c>
      <c r="F455" s="4">
        <f>DATE(2020,2,1+INT(ROWS($1:193)/10))</f>
        <v>43881</v>
      </c>
      <c r="G455" s="1" t="s">
        <v>167</v>
      </c>
      <c r="H455">
        <v>-6</v>
      </c>
      <c r="I455" s="5">
        <f>IF(G455="nákup",VLOOKUP(E455,Tabuľka6[#All],13,FALSE),IF(G455="predaj",VLOOKUP(E455,Tabuľka6[#All],12,FALSE),"zadany neplatny typ transakie"))</f>
        <v>12.85</v>
      </c>
      <c r="J455">
        <f t="shared" si="6"/>
        <v>77.099999999999994</v>
      </c>
      <c r="K455">
        <f>SUMIF($E$7:E455,E455,$H$7:H455)</f>
        <v>91</v>
      </c>
    </row>
    <row r="456" spans="4:11" x14ac:dyDescent="0.3">
      <c r="D456">
        <v>450</v>
      </c>
      <c r="E456">
        <v>30</v>
      </c>
      <c r="F456" s="4">
        <f>DATE(2020,2,1+INT(ROWS($1:194)/10))</f>
        <v>43881</v>
      </c>
      <c r="G456" s="1" t="s">
        <v>167</v>
      </c>
      <c r="H456">
        <v>-10</v>
      </c>
      <c r="I456" s="5">
        <f>IF(G456="nákup",VLOOKUP(E456,Tabuľka6[#All],13,FALSE),IF(G456="predaj",VLOOKUP(E456,Tabuľka6[#All],12,FALSE),"zadany neplatny typ transakie"))</f>
        <v>11.5</v>
      </c>
      <c r="J456">
        <f t="shared" ref="J456:J519" si="7">ABS(H456*I456)</f>
        <v>115</v>
      </c>
      <c r="K456">
        <f>SUMIF($E$7:E456,E456,$H$7:H456)</f>
        <v>97</v>
      </c>
    </row>
    <row r="457" spans="4:11" x14ac:dyDescent="0.3">
      <c r="D457">
        <v>451</v>
      </c>
      <c r="E457">
        <v>14</v>
      </c>
      <c r="F457" s="4">
        <f>DATE(2020,2,1+INT(ROWS($1:195)/10))</f>
        <v>43881</v>
      </c>
      <c r="G457" s="1" t="s">
        <v>167</v>
      </c>
      <c r="H457">
        <v>-3</v>
      </c>
      <c r="I457" s="5">
        <f>IF(G457="nákup",VLOOKUP(E457,Tabuľka6[#All],13,FALSE),IF(G457="predaj",VLOOKUP(E457,Tabuľka6[#All],12,FALSE),"zadany neplatny typ transakie"))</f>
        <v>7.8</v>
      </c>
      <c r="J457">
        <f t="shared" si="7"/>
        <v>23.4</v>
      </c>
      <c r="K457">
        <f>SUMIF($E$7:E457,E457,$H$7:H457)</f>
        <v>33</v>
      </c>
    </row>
    <row r="458" spans="4:11" x14ac:dyDescent="0.3">
      <c r="D458">
        <v>452</v>
      </c>
      <c r="E458">
        <v>21</v>
      </c>
      <c r="F458" s="4">
        <f>DATE(2020,2,1+INT(ROWS($1:196)/10))</f>
        <v>43881</v>
      </c>
      <c r="G458" s="1" t="s">
        <v>167</v>
      </c>
      <c r="H458">
        <v>-8</v>
      </c>
      <c r="I458" s="5">
        <f>IF(G458="nákup",VLOOKUP(E458,Tabuľka6[#All],13,FALSE),IF(G458="predaj",VLOOKUP(E458,Tabuľka6[#All],12,FALSE),"zadany neplatny typ transakie"))</f>
        <v>22.5</v>
      </c>
      <c r="J458">
        <f t="shared" si="7"/>
        <v>180</v>
      </c>
      <c r="K458">
        <f>SUMIF($E$7:E458,E458,$H$7:H458)</f>
        <v>161</v>
      </c>
    </row>
    <row r="459" spans="4:11" x14ac:dyDescent="0.3">
      <c r="D459">
        <v>453</v>
      </c>
      <c r="E459">
        <v>30</v>
      </c>
      <c r="F459" s="4">
        <f>DATE(2020,2,1+INT(ROWS($1:197)/10))</f>
        <v>43881</v>
      </c>
      <c r="G459" s="1" t="s">
        <v>167</v>
      </c>
      <c r="H459">
        <v>-2</v>
      </c>
      <c r="I459" s="5">
        <f>IF(G459="nákup",VLOOKUP(E459,Tabuľka6[#All],13,FALSE),IF(G459="predaj",VLOOKUP(E459,Tabuľka6[#All],12,FALSE),"zadany neplatny typ transakie"))</f>
        <v>11.5</v>
      </c>
      <c r="J459">
        <f t="shared" si="7"/>
        <v>23</v>
      </c>
      <c r="K459">
        <f>SUMIF($E$7:E459,E459,$H$7:H459)</f>
        <v>95</v>
      </c>
    </row>
    <row r="460" spans="4:11" x14ac:dyDescent="0.3">
      <c r="D460">
        <v>454</v>
      </c>
      <c r="E460">
        <v>18</v>
      </c>
      <c r="F460" s="4">
        <f>DATE(2020,2,1+INT(ROWS($1:198)/10))</f>
        <v>43881</v>
      </c>
      <c r="G460" s="1" t="s">
        <v>167</v>
      </c>
      <c r="H460">
        <v>-8</v>
      </c>
      <c r="I460" s="5">
        <f>IF(G460="nákup",VLOOKUP(E460,Tabuľka6[#All],13,FALSE),IF(G460="predaj",VLOOKUP(E460,Tabuľka6[#All],12,FALSE),"zadany neplatny typ transakie"))</f>
        <v>13.99</v>
      </c>
      <c r="J460">
        <f t="shared" si="7"/>
        <v>111.92</v>
      </c>
      <c r="K460">
        <f>SUMIF($E$7:E460,E460,$H$7:H460)</f>
        <v>44</v>
      </c>
    </row>
    <row r="461" spans="4:11" x14ac:dyDescent="0.3">
      <c r="D461">
        <v>455</v>
      </c>
      <c r="E461">
        <v>30</v>
      </c>
      <c r="F461" s="4">
        <f>DATE(2020,2,1+INT(ROWS($1:199)/10))</f>
        <v>43881</v>
      </c>
      <c r="G461" s="1" t="s">
        <v>167</v>
      </c>
      <c r="H461">
        <v>-10</v>
      </c>
      <c r="I461" s="5">
        <f>IF(G461="nákup",VLOOKUP(E461,Tabuľka6[#All],13,FALSE),IF(G461="predaj",VLOOKUP(E461,Tabuľka6[#All],12,FALSE),"zadany neplatny typ transakie"))</f>
        <v>11.5</v>
      </c>
      <c r="J461">
        <f t="shared" si="7"/>
        <v>115</v>
      </c>
      <c r="K461">
        <f>SUMIF($E$7:E461,E461,$H$7:H461)</f>
        <v>85</v>
      </c>
    </row>
    <row r="462" spans="4:11" x14ac:dyDescent="0.3">
      <c r="D462">
        <v>456</v>
      </c>
      <c r="E462">
        <v>18</v>
      </c>
      <c r="F462" s="4">
        <f>DATE(2020,2,1+INT(ROWS($1:200)/10))</f>
        <v>43882</v>
      </c>
      <c r="G462" s="1" t="s">
        <v>167</v>
      </c>
      <c r="H462">
        <v>-3</v>
      </c>
      <c r="I462" s="5">
        <f>IF(G462="nákup",VLOOKUP(E462,Tabuľka6[#All],13,FALSE),IF(G462="predaj",VLOOKUP(E462,Tabuľka6[#All],12,FALSE),"zadany neplatny typ transakie"))</f>
        <v>13.99</v>
      </c>
      <c r="J462">
        <f t="shared" si="7"/>
        <v>41.97</v>
      </c>
      <c r="K462">
        <f>SUMIF($E$7:E462,E462,$H$7:H462)</f>
        <v>41</v>
      </c>
    </row>
    <row r="463" spans="4:11" x14ac:dyDescent="0.3">
      <c r="D463">
        <v>457</v>
      </c>
      <c r="E463">
        <v>2</v>
      </c>
      <c r="F463" s="4">
        <f>DATE(2020,2,1+INT(ROWS($1:201)/10))</f>
        <v>43882</v>
      </c>
      <c r="G463" s="1" t="s">
        <v>167</v>
      </c>
      <c r="H463">
        <v>-7</v>
      </c>
      <c r="I463" s="5">
        <f>IF(G463="nákup",VLOOKUP(E463,Tabuľka6[#All],13,FALSE),IF(G463="predaj",VLOOKUP(E463,Tabuľka6[#All],12,FALSE),"zadany neplatny typ transakie"))</f>
        <v>16.11</v>
      </c>
      <c r="J463">
        <f t="shared" si="7"/>
        <v>112.77</v>
      </c>
      <c r="K463">
        <f>SUMIF($E$7:E463,E463,$H$7:H463)</f>
        <v>75</v>
      </c>
    </row>
    <row r="464" spans="4:11" x14ac:dyDescent="0.3">
      <c r="D464">
        <v>458</v>
      </c>
      <c r="E464">
        <v>22</v>
      </c>
      <c r="F464" s="4">
        <f>DATE(2020,2,1+INT(ROWS($1:202)/10))</f>
        <v>43882</v>
      </c>
      <c r="G464" s="1" t="s">
        <v>167</v>
      </c>
      <c r="H464">
        <v>-9</v>
      </c>
      <c r="I464" s="5">
        <f>IF(G464="nákup",VLOOKUP(E464,Tabuľka6[#All],13,FALSE),IF(G464="predaj",VLOOKUP(E464,Tabuľka6[#All],12,FALSE),"zadany neplatny typ transakie"))</f>
        <v>22.58</v>
      </c>
      <c r="J464">
        <f t="shared" si="7"/>
        <v>203.21999999999997</v>
      </c>
      <c r="K464">
        <f>SUMIF($E$7:E464,E464,$H$7:H464)</f>
        <v>65</v>
      </c>
    </row>
    <row r="465" spans="4:11" x14ac:dyDescent="0.3">
      <c r="D465">
        <v>459</v>
      </c>
      <c r="E465">
        <v>14</v>
      </c>
      <c r="F465" s="4">
        <f>DATE(2020,2,1+INT(ROWS($1:203)/10))</f>
        <v>43882</v>
      </c>
      <c r="G465" s="1" t="s">
        <v>167</v>
      </c>
      <c r="H465">
        <v>-2</v>
      </c>
      <c r="I465" s="5">
        <f>IF(G465="nákup",VLOOKUP(E465,Tabuľka6[#All],13,FALSE),IF(G465="predaj",VLOOKUP(E465,Tabuľka6[#All],12,FALSE),"zadany neplatny typ transakie"))</f>
        <v>7.8</v>
      </c>
      <c r="J465">
        <f t="shared" si="7"/>
        <v>15.6</v>
      </c>
      <c r="K465">
        <f>SUMIF($E$7:E465,E465,$H$7:H465)</f>
        <v>31</v>
      </c>
    </row>
    <row r="466" spans="4:11" x14ac:dyDescent="0.3">
      <c r="D466">
        <v>460</v>
      </c>
      <c r="E466">
        <v>30</v>
      </c>
      <c r="F466" s="4">
        <f>DATE(2020,2,1+INT(ROWS($1:204)/10))</f>
        <v>43882</v>
      </c>
      <c r="G466" s="1" t="s">
        <v>167</v>
      </c>
      <c r="H466">
        <v>-1</v>
      </c>
      <c r="I466" s="5">
        <f>IF(G466="nákup",VLOOKUP(E466,Tabuľka6[#All],13,FALSE),IF(G466="predaj",VLOOKUP(E466,Tabuľka6[#All],12,FALSE),"zadany neplatny typ transakie"))</f>
        <v>11.5</v>
      </c>
      <c r="J466">
        <f t="shared" si="7"/>
        <v>11.5</v>
      </c>
      <c r="K466">
        <f>SUMIF($E$7:E466,E466,$H$7:H466)</f>
        <v>84</v>
      </c>
    </row>
    <row r="467" spans="4:11" x14ac:dyDescent="0.3">
      <c r="D467">
        <v>461</v>
      </c>
      <c r="E467">
        <v>2</v>
      </c>
      <c r="F467" s="4">
        <f>DATE(2020,2,1+INT(ROWS($1:205)/10))</f>
        <v>43882</v>
      </c>
      <c r="G467" s="1" t="s">
        <v>167</v>
      </c>
      <c r="H467">
        <v>-6</v>
      </c>
      <c r="I467" s="5">
        <f>IF(G467="nákup",VLOOKUP(E467,Tabuľka6[#All],13,FALSE),IF(G467="predaj",VLOOKUP(E467,Tabuľka6[#All],12,FALSE),"zadany neplatny typ transakie"))</f>
        <v>16.11</v>
      </c>
      <c r="J467">
        <f t="shared" si="7"/>
        <v>96.66</v>
      </c>
      <c r="K467">
        <f>SUMIF($E$7:E467,E467,$H$7:H467)</f>
        <v>69</v>
      </c>
    </row>
    <row r="468" spans="4:11" x14ac:dyDescent="0.3">
      <c r="D468">
        <v>462</v>
      </c>
      <c r="E468">
        <v>22</v>
      </c>
      <c r="F468" s="4">
        <f>DATE(2020,2,1+INT(ROWS($1:206)/10))</f>
        <v>43882</v>
      </c>
      <c r="G468" s="1" t="s">
        <v>167</v>
      </c>
      <c r="H468">
        <v>-7</v>
      </c>
      <c r="I468" s="5">
        <f>IF(G468="nákup",VLOOKUP(E468,Tabuľka6[#All],13,FALSE),IF(G468="predaj",VLOOKUP(E468,Tabuľka6[#All],12,FALSE),"zadany neplatny typ transakie"))</f>
        <v>22.58</v>
      </c>
      <c r="J468">
        <f t="shared" si="7"/>
        <v>158.06</v>
      </c>
      <c r="K468">
        <f>SUMIF($E$7:E468,E468,$H$7:H468)</f>
        <v>58</v>
      </c>
    </row>
    <row r="469" spans="4:11" x14ac:dyDescent="0.3">
      <c r="D469">
        <v>463</v>
      </c>
      <c r="E469">
        <v>2</v>
      </c>
      <c r="F469" s="4">
        <f>DATE(2020,2,1+INT(ROWS($1:207)/10))</f>
        <v>43882</v>
      </c>
      <c r="G469" s="1" t="s">
        <v>167</v>
      </c>
      <c r="H469">
        <v>-3</v>
      </c>
      <c r="I469" s="5">
        <f>IF(G469="nákup",VLOOKUP(E469,Tabuľka6[#All],13,FALSE),IF(G469="predaj",VLOOKUP(E469,Tabuľka6[#All],12,FALSE),"zadany neplatny typ transakie"))</f>
        <v>16.11</v>
      </c>
      <c r="J469">
        <f t="shared" si="7"/>
        <v>48.33</v>
      </c>
      <c r="K469">
        <f>SUMIF($E$7:E469,E469,$H$7:H469)</f>
        <v>66</v>
      </c>
    </row>
    <row r="470" spans="4:11" x14ac:dyDescent="0.3">
      <c r="D470">
        <v>464</v>
      </c>
      <c r="E470">
        <v>4</v>
      </c>
      <c r="F470" s="4">
        <f>DATE(2020,2,1+INT(ROWS($1:208)/10))</f>
        <v>43882</v>
      </c>
      <c r="G470" s="1" t="s">
        <v>167</v>
      </c>
      <c r="H470">
        <v>-4</v>
      </c>
      <c r="I470" s="5">
        <f>IF(G470="nákup",VLOOKUP(E470,Tabuľka6[#All],13,FALSE),IF(G470="predaj",VLOOKUP(E470,Tabuľka6[#All],12,FALSE),"zadany neplatny typ transakie"))</f>
        <v>16</v>
      </c>
      <c r="J470">
        <f t="shared" si="7"/>
        <v>64</v>
      </c>
      <c r="K470">
        <f>SUMIF($E$7:E470,E470,$H$7:H470)</f>
        <v>132</v>
      </c>
    </row>
    <row r="471" spans="4:11" x14ac:dyDescent="0.3">
      <c r="D471">
        <v>465</v>
      </c>
      <c r="E471">
        <v>18</v>
      </c>
      <c r="F471" s="4">
        <f>DATE(2020,2,1+INT(ROWS($1:209)/10))</f>
        <v>43882</v>
      </c>
      <c r="G471" s="1" t="s">
        <v>167</v>
      </c>
      <c r="H471">
        <v>-5</v>
      </c>
      <c r="I471" s="5">
        <f>IF(G471="nákup",VLOOKUP(E471,Tabuľka6[#All],13,FALSE),IF(G471="predaj",VLOOKUP(E471,Tabuľka6[#All],12,FALSE),"zadany neplatny typ transakie"))</f>
        <v>13.99</v>
      </c>
      <c r="J471">
        <f t="shared" si="7"/>
        <v>69.95</v>
      </c>
      <c r="K471">
        <f>SUMIF($E$7:E471,E471,$H$7:H471)</f>
        <v>36</v>
      </c>
    </row>
    <row r="472" spans="4:11" x14ac:dyDescent="0.3">
      <c r="D472">
        <v>466</v>
      </c>
      <c r="E472">
        <v>17</v>
      </c>
      <c r="F472" s="4">
        <f>DATE(2020,2,1+INT(ROWS($1:210)/10))</f>
        <v>43883</v>
      </c>
      <c r="G472" s="1" t="s">
        <v>167</v>
      </c>
      <c r="H472">
        <v>-8</v>
      </c>
      <c r="I472" s="5">
        <f>IF(G472="nákup",VLOOKUP(E472,Tabuľka6[#All],13,FALSE),IF(G472="predaj",VLOOKUP(E472,Tabuľka6[#All],12,FALSE),"zadany neplatny typ transakie"))</f>
        <v>14.46</v>
      </c>
      <c r="J472">
        <f t="shared" si="7"/>
        <v>115.68</v>
      </c>
      <c r="K472">
        <f>SUMIF($E$7:E472,E472,$H$7:H472)</f>
        <v>56</v>
      </c>
    </row>
    <row r="473" spans="4:11" x14ac:dyDescent="0.3">
      <c r="D473">
        <v>467</v>
      </c>
      <c r="E473">
        <v>5</v>
      </c>
      <c r="F473" s="4">
        <f>DATE(2020,2,1+INT(ROWS($1:211)/10))</f>
        <v>43883</v>
      </c>
      <c r="G473" s="1" t="s">
        <v>167</v>
      </c>
      <c r="H473">
        <v>-3</v>
      </c>
      <c r="I473" s="5">
        <f>IF(G473="nákup",VLOOKUP(E473,Tabuľka6[#All],13,FALSE),IF(G473="predaj",VLOOKUP(E473,Tabuľka6[#All],12,FALSE),"zadany neplatny typ transakie"))</f>
        <v>15.56</v>
      </c>
      <c r="J473">
        <f t="shared" si="7"/>
        <v>46.68</v>
      </c>
      <c r="K473">
        <f>SUMIF($E$7:E473,E473,$H$7:H473)</f>
        <v>105</v>
      </c>
    </row>
    <row r="474" spans="4:11" x14ac:dyDescent="0.3">
      <c r="D474">
        <v>468</v>
      </c>
      <c r="E474">
        <v>5</v>
      </c>
      <c r="F474" s="4">
        <f>DATE(2020,2,1+INT(ROWS($1:212)/10))</f>
        <v>43883</v>
      </c>
      <c r="G474" s="1" t="s">
        <v>167</v>
      </c>
      <c r="H474">
        <v>-9</v>
      </c>
      <c r="I474" s="5">
        <f>IF(G474="nákup",VLOOKUP(E474,Tabuľka6[#All],13,FALSE),IF(G474="predaj",VLOOKUP(E474,Tabuľka6[#All],12,FALSE),"zadany neplatny typ transakie"))</f>
        <v>15.56</v>
      </c>
      <c r="J474">
        <f t="shared" si="7"/>
        <v>140.04</v>
      </c>
      <c r="K474">
        <f>SUMIF($E$7:E474,E474,$H$7:H474)</f>
        <v>96</v>
      </c>
    </row>
    <row r="475" spans="4:11" x14ac:dyDescent="0.3">
      <c r="D475">
        <v>469</v>
      </c>
      <c r="E475">
        <v>17</v>
      </c>
      <c r="F475" s="4">
        <f>DATE(2020,2,1+INT(ROWS($1:213)/10))</f>
        <v>43883</v>
      </c>
      <c r="G475" s="1" t="s">
        <v>167</v>
      </c>
      <c r="H475">
        <v>-2</v>
      </c>
      <c r="I475" s="5">
        <f>IF(G475="nákup",VLOOKUP(E475,Tabuľka6[#All],13,FALSE),IF(G475="predaj",VLOOKUP(E475,Tabuľka6[#All],12,FALSE),"zadany neplatny typ transakie"))</f>
        <v>14.46</v>
      </c>
      <c r="J475">
        <f t="shared" si="7"/>
        <v>28.92</v>
      </c>
      <c r="K475">
        <f>SUMIF($E$7:E475,E475,$H$7:H475)</f>
        <v>54</v>
      </c>
    </row>
    <row r="476" spans="4:11" x14ac:dyDescent="0.3">
      <c r="D476">
        <v>470</v>
      </c>
      <c r="E476">
        <v>4</v>
      </c>
      <c r="F476" s="4">
        <f>DATE(2020,2,1+INT(ROWS($1:214)/10))</f>
        <v>43883</v>
      </c>
      <c r="G476" s="1" t="s">
        <v>167</v>
      </c>
      <c r="H476">
        <v>-7</v>
      </c>
      <c r="I476" s="5">
        <f>IF(G476="nákup",VLOOKUP(E476,Tabuľka6[#All],13,FALSE),IF(G476="predaj",VLOOKUP(E476,Tabuľka6[#All],12,FALSE),"zadany neplatny typ transakie"))</f>
        <v>16</v>
      </c>
      <c r="J476">
        <f t="shared" si="7"/>
        <v>112</v>
      </c>
      <c r="K476">
        <f>SUMIF($E$7:E476,E476,$H$7:H476)</f>
        <v>125</v>
      </c>
    </row>
    <row r="477" spans="4:11" x14ac:dyDescent="0.3">
      <c r="D477">
        <v>471</v>
      </c>
      <c r="E477">
        <v>21</v>
      </c>
      <c r="F477" s="4">
        <f>DATE(2020,2,1+INT(ROWS($1:215)/10))</f>
        <v>43883</v>
      </c>
      <c r="G477" s="1" t="s">
        <v>167</v>
      </c>
      <c r="H477">
        <v>-4</v>
      </c>
      <c r="I477" s="5">
        <f>IF(G477="nákup",VLOOKUP(E477,Tabuľka6[#All],13,FALSE),IF(G477="predaj",VLOOKUP(E477,Tabuľka6[#All],12,FALSE),"zadany neplatny typ transakie"))</f>
        <v>22.5</v>
      </c>
      <c r="J477">
        <f t="shared" si="7"/>
        <v>90</v>
      </c>
      <c r="K477">
        <f>SUMIF($E$7:E477,E477,$H$7:H477)</f>
        <v>157</v>
      </c>
    </row>
    <row r="478" spans="4:11" x14ac:dyDescent="0.3">
      <c r="D478">
        <v>472</v>
      </c>
      <c r="E478">
        <v>27</v>
      </c>
      <c r="F478" s="4">
        <f>DATE(2020,2,1+INT(ROWS($1:216)/10))</f>
        <v>43883</v>
      </c>
      <c r="G478" s="1" t="s">
        <v>167</v>
      </c>
      <c r="H478">
        <v>-7</v>
      </c>
      <c r="I478" s="5">
        <f>IF(G478="nákup",VLOOKUP(E478,Tabuľka6[#All],13,FALSE),IF(G478="predaj",VLOOKUP(E478,Tabuľka6[#All],12,FALSE),"zadany neplatny typ transakie"))</f>
        <v>16.36</v>
      </c>
      <c r="J478">
        <f t="shared" si="7"/>
        <v>114.52</v>
      </c>
      <c r="K478">
        <f>SUMIF($E$7:E478,E478,$H$7:H478)</f>
        <v>69</v>
      </c>
    </row>
    <row r="479" spans="4:11" x14ac:dyDescent="0.3">
      <c r="D479">
        <v>473</v>
      </c>
      <c r="E479">
        <v>16</v>
      </c>
      <c r="F479" s="4">
        <f>DATE(2020,2,1+INT(ROWS($1:217)/10))</f>
        <v>43883</v>
      </c>
      <c r="G479" s="1" t="s">
        <v>166</v>
      </c>
      <c r="H479">
        <v>25</v>
      </c>
      <c r="I479" s="5">
        <f>IF(G479="nákup",VLOOKUP(E479,Tabuľka6[#All],13,FALSE),IF(G479="predaj",VLOOKUP(E479,Tabuľka6[#All],12,FALSE),"zadany neplatny typ transakie"))</f>
        <v>7.68</v>
      </c>
      <c r="J479">
        <f t="shared" si="7"/>
        <v>192</v>
      </c>
      <c r="K479">
        <f>SUMIF($E$7:E479,E479,$H$7:H479)</f>
        <v>95</v>
      </c>
    </row>
    <row r="480" spans="4:11" x14ac:dyDescent="0.3">
      <c r="D480">
        <v>474</v>
      </c>
      <c r="E480">
        <v>20</v>
      </c>
      <c r="F480" s="4">
        <f>DATE(2020,2,1+INT(ROWS($1:218)/10))</f>
        <v>43883</v>
      </c>
      <c r="G480" s="1" t="s">
        <v>166</v>
      </c>
      <c r="H480">
        <v>44</v>
      </c>
      <c r="I480" s="5">
        <f>IF(G480="nákup",VLOOKUP(E480,Tabuľka6[#All],13,FALSE),IF(G480="predaj",VLOOKUP(E480,Tabuľka6[#All],12,FALSE),"zadany neplatny typ transakie"))</f>
        <v>6.29</v>
      </c>
      <c r="J480">
        <f t="shared" si="7"/>
        <v>276.76</v>
      </c>
      <c r="K480">
        <f>SUMIF($E$7:E480,E480,$H$7:H480)</f>
        <v>183</v>
      </c>
    </row>
    <row r="481" spans="4:11" x14ac:dyDescent="0.3">
      <c r="D481">
        <v>475</v>
      </c>
      <c r="E481">
        <v>2</v>
      </c>
      <c r="F481" s="4">
        <f>DATE(2020,2,1+INT(ROWS($1:219)/10))</f>
        <v>43883</v>
      </c>
      <c r="G481" s="1" t="s">
        <v>166</v>
      </c>
      <c r="H481">
        <v>29</v>
      </c>
      <c r="I481" s="5">
        <f>IF(G481="nákup",VLOOKUP(E481,Tabuľka6[#All],13,FALSE),IF(G481="predaj",VLOOKUP(E481,Tabuľka6[#All],12,FALSE),"zadany neplatny typ transakie"))</f>
        <v>10.25</v>
      </c>
      <c r="J481">
        <f t="shared" si="7"/>
        <v>297.25</v>
      </c>
      <c r="K481">
        <f>SUMIF($E$7:E481,E481,$H$7:H481)</f>
        <v>95</v>
      </c>
    </row>
    <row r="482" spans="4:11" x14ac:dyDescent="0.3">
      <c r="D482">
        <v>476</v>
      </c>
      <c r="E482">
        <v>23</v>
      </c>
      <c r="F482" s="4">
        <f>DATE(2020,2,1+INT(ROWS($1:220)/10))</f>
        <v>43884</v>
      </c>
      <c r="G482" s="1" t="s">
        <v>166</v>
      </c>
      <c r="H482">
        <v>49</v>
      </c>
      <c r="I482" s="5">
        <f>IF(G482="nákup",VLOOKUP(E482,Tabuľka6[#All],13,FALSE),IF(G482="predaj",VLOOKUP(E482,Tabuľka6[#All],12,FALSE),"zadany neplatny typ transakie"))</f>
        <v>9.65</v>
      </c>
      <c r="J482">
        <f t="shared" si="7"/>
        <v>472.85</v>
      </c>
      <c r="K482">
        <f>SUMIF($E$7:E482,E482,$H$7:H482)</f>
        <v>132</v>
      </c>
    </row>
    <row r="483" spans="4:11" x14ac:dyDescent="0.3">
      <c r="D483">
        <v>477</v>
      </c>
      <c r="E483">
        <v>14</v>
      </c>
      <c r="F483" s="4">
        <f>DATE(2020,2,1+INT(ROWS($1:221)/10))</f>
        <v>43884</v>
      </c>
      <c r="G483" s="1" t="s">
        <v>166</v>
      </c>
      <c r="H483">
        <v>33</v>
      </c>
      <c r="I483" s="5">
        <f>IF(G483="nákup",VLOOKUP(E483,Tabuľka6[#All],13,FALSE),IF(G483="predaj",VLOOKUP(E483,Tabuľka6[#All],12,FALSE),"zadany neplatny typ transakie"))</f>
        <v>5.68</v>
      </c>
      <c r="J483">
        <f t="shared" si="7"/>
        <v>187.44</v>
      </c>
      <c r="K483">
        <f>SUMIF($E$7:E483,E483,$H$7:H483)</f>
        <v>64</v>
      </c>
    </row>
    <row r="484" spans="4:11" x14ac:dyDescent="0.3">
      <c r="D484">
        <v>478</v>
      </c>
      <c r="E484">
        <v>15</v>
      </c>
      <c r="F484" s="4">
        <f>DATE(2020,2,1+INT(ROWS($1:222)/10))</f>
        <v>43884</v>
      </c>
      <c r="G484" s="1" t="s">
        <v>166</v>
      </c>
      <c r="H484">
        <v>21</v>
      </c>
      <c r="I484" s="5">
        <f>IF(G484="nákup",VLOOKUP(E484,Tabuľka6[#All],13,FALSE),IF(G484="predaj",VLOOKUP(E484,Tabuľka6[#All],12,FALSE),"zadany neplatny typ transakie"))</f>
        <v>4.5</v>
      </c>
      <c r="J484">
        <f t="shared" si="7"/>
        <v>94.5</v>
      </c>
      <c r="K484">
        <f>SUMIF($E$7:E484,E484,$H$7:H484)</f>
        <v>175</v>
      </c>
    </row>
    <row r="485" spans="4:11" x14ac:dyDescent="0.3">
      <c r="D485">
        <v>479</v>
      </c>
      <c r="E485">
        <v>21</v>
      </c>
      <c r="F485" s="4">
        <f>DATE(2020,2,1+INT(ROWS($1:223)/10))</f>
        <v>43884</v>
      </c>
      <c r="G485" s="1" t="s">
        <v>166</v>
      </c>
      <c r="H485">
        <v>20</v>
      </c>
      <c r="I485" s="5">
        <f>IF(G485="nákup",VLOOKUP(E485,Tabuľka6[#All],13,FALSE),IF(G485="predaj",VLOOKUP(E485,Tabuľka6[#All],12,FALSE),"zadany neplatny typ transakie"))</f>
        <v>14.17</v>
      </c>
      <c r="J485">
        <f t="shared" si="7"/>
        <v>283.39999999999998</v>
      </c>
      <c r="K485">
        <f>SUMIF($E$7:E485,E485,$H$7:H485)</f>
        <v>177</v>
      </c>
    </row>
    <row r="486" spans="4:11" x14ac:dyDescent="0.3">
      <c r="D486">
        <v>480</v>
      </c>
      <c r="E486">
        <v>13</v>
      </c>
      <c r="F486" s="4">
        <f>DATE(2020,2,1+INT(ROWS($1:224)/10))</f>
        <v>43884</v>
      </c>
      <c r="G486" s="1" t="s">
        <v>166</v>
      </c>
      <c r="H486">
        <v>25</v>
      </c>
      <c r="I486" s="5">
        <f>IF(G486="nákup",VLOOKUP(E486,Tabuľka6[#All],13,FALSE),IF(G486="predaj",VLOOKUP(E486,Tabuľka6[#All],12,FALSE),"zadany neplatny typ transakie"))</f>
        <v>8.89</v>
      </c>
      <c r="J486">
        <f t="shared" si="7"/>
        <v>222.25</v>
      </c>
      <c r="K486">
        <f>SUMIF($E$7:E486,E486,$H$7:H486)</f>
        <v>120</v>
      </c>
    </row>
    <row r="487" spans="4:11" x14ac:dyDescent="0.3">
      <c r="D487">
        <v>481</v>
      </c>
      <c r="E487">
        <v>6</v>
      </c>
      <c r="F487" s="4">
        <f>DATE(2020,2,1+INT(ROWS($1:225)/10))</f>
        <v>43884</v>
      </c>
      <c r="G487" s="1" t="s">
        <v>166</v>
      </c>
      <c r="H487">
        <v>29</v>
      </c>
      <c r="I487" s="5">
        <f>IF(G487="nákup",VLOOKUP(E487,Tabuľka6[#All],13,FALSE),IF(G487="predaj",VLOOKUP(E487,Tabuľka6[#All],12,FALSE),"zadany neplatny typ transakie"))</f>
        <v>9.35</v>
      </c>
      <c r="J487">
        <f t="shared" si="7"/>
        <v>271.14999999999998</v>
      </c>
      <c r="K487">
        <f>SUMIF($E$7:E487,E487,$H$7:H487)</f>
        <v>113</v>
      </c>
    </row>
    <row r="488" spans="4:11" x14ac:dyDescent="0.3">
      <c r="D488">
        <v>482</v>
      </c>
      <c r="E488">
        <v>2</v>
      </c>
      <c r="F488" s="4">
        <f>DATE(2020,2,1+INT(ROWS($1:226)/10))</f>
        <v>43884</v>
      </c>
      <c r="G488" s="1" t="s">
        <v>166</v>
      </c>
      <c r="H488">
        <v>29</v>
      </c>
      <c r="I488" s="5">
        <f>IF(G488="nákup",VLOOKUP(E488,Tabuľka6[#All],13,FALSE),IF(G488="predaj",VLOOKUP(E488,Tabuľka6[#All],12,FALSE),"zadany neplatny typ transakie"))</f>
        <v>10.25</v>
      </c>
      <c r="J488">
        <f t="shared" si="7"/>
        <v>297.25</v>
      </c>
      <c r="K488">
        <f>SUMIF($E$7:E488,E488,$H$7:H488)</f>
        <v>124</v>
      </c>
    </row>
    <row r="489" spans="4:11" x14ac:dyDescent="0.3">
      <c r="D489">
        <v>483</v>
      </c>
      <c r="E489">
        <v>2</v>
      </c>
      <c r="F489" s="4">
        <f>DATE(2020,2,1+INT(ROWS($1:227)/10))</f>
        <v>43884</v>
      </c>
      <c r="G489" s="1" t="s">
        <v>166</v>
      </c>
      <c r="H489">
        <v>48</v>
      </c>
      <c r="I489" s="5">
        <f>IF(G489="nákup",VLOOKUP(E489,Tabuľka6[#All],13,FALSE),IF(G489="predaj",VLOOKUP(E489,Tabuľka6[#All],12,FALSE),"zadany neplatny typ transakie"))</f>
        <v>10.25</v>
      </c>
      <c r="J489">
        <f t="shared" si="7"/>
        <v>492</v>
      </c>
      <c r="K489">
        <f>SUMIF($E$7:E489,E489,$H$7:H489)</f>
        <v>172</v>
      </c>
    </row>
    <row r="490" spans="4:11" x14ac:dyDescent="0.3">
      <c r="D490">
        <v>484</v>
      </c>
      <c r="E490">
        <v>18</v>
      </c>
      <c r="F490" s="4">
        <f>DATE(2020,2,1+INT(ROWS($1:228)/10))</f>
        <v>43884</v>
      </c>
      <c r="G490" s="1" t="s">
        <v>166</v>
      </c>
      <c r="H490">
        <v>24</v>
      </c>
      <c r="I490" s="5">
        <f>IF(G490="nákup",VLOOKUP(E490,Tabuľka6[#All],13,FALSE),IF(G490="predaj",VLOOKUP(E490,Tabuľka6[#All],12,FALSE),"zadany neplatny typ transakie"))</f>
        <v>6.89</v>
      </c>
      <c r="J490">
        <f t="shared" si="7"/>
        <v>165.35999999999999</v>
      </c>
      <c r="K490">
        <f>SUMIF($E$7:E490,E490,$H$7:H490)</f>
        <v>60</v>
      </c>
    </row>
    <row r="491" spans="4:11" x14ac:dyDescent="0.3">
      <c r="D491">
        <v>485</v>
      </c>
      <c r="E491">
        <v>4</v>
      </c>
      <c r="F491" s="4">
        <f>DATE(2020,2,1+INT(ROWS($1:229)/10))</f>
        <v>43884</v>
      </c>
      <c r="G491" s="1" t="s">
        <v>166</v>
      </c>
      <c r="H491">
        <v>45</v>
      </c>
      <c r="I491" s="5">
        <f>IF(G491="nákup",VLOOKUP(E491,Tabuľka6[#All],13,FALSE),IF(G491="predaj",VLOOKUP(E491,Tabuľka6[#All],12,FALSE),"zadany neplatny typ transakie"))</f>
        <v>8.36</v>
      </c>
      <c r="J491">
        <f t="shared" si="7"/>
        <v>376.2</v>
      </c>
      <c r="K491">
        <f>SUMIF($E$7:E491,E491,$H$7:H491)</f>
        <v>170</v>
      </c>
    </row>
    <row r="492" spans="4:11" x14ac:dyDescent="0.3">
      <c r="D492">
        <v>486</v>
      </c>
      <c r="E492">
        <v>25</v>
      </c>
      <c r="F492" s="4">
        <f>DATE(2020,2,1+INT(ROWS($1:230)/10))</f>
        <v>43885</v>
      </c>
      <c r="G492" s="1" t="s">
        <v>166</v>
      </c>
      <c r="H492">
        <v>32</v>
      </c>
      <c r="I492" s="5" t="str">
        <f>IF(G492="nákup",VLOOKUP(E492,Tabuľka6[#All],13,FALSE),IF(G492="predaj",VLOOKUP(E492,Tabuľka6[#All],12,FALSE),"zadany neplatny typ transakie"))</f>
        <v>6,65</v>
      </c>
      <c r="J492">
        <f t="shared" si="7"/>
        <v>212.8</v>
      </c>
      <c r="K492">
        <f>SUMIF($E$7:E492,E492,$H$7:H492)</f>
        <v>33</v>
      </c>
    </row>
    <row r="493" spans="4:11" x14ac:dyDescent="0.3">
      <c r="D493">
        <v>487</v>
      </c>
      <c r="E493">
        <v>30</v>
      </c>
      <c r="F493" s="4">
        <f>DATE(2020,2,1+INT(ROWS($1:231)/10))</f>
        <v>43885</v>
      </c>
      <c r="G493" s="1" t="s">
        <v>167</v>
      </c>
      <c r="H493">
        <v>-7</v>
      </c>
      <c r="I493" s="5">
        <f>IF(G493="nákup",VLOOKUP(E493,Tabuľka6[#All],13,FALSE),IF(G493="predaj",VLOOKUP(E493,Tabuľka6[#All],12,FALSE),"zadany neplatny typ transakie"))</f>
        <v>11.5</v>
      </c>
      <c r="J493">
        <f t="shared" si="7"/>
        <v>80.5</v>
      </c>
      <c r="K493">
        <f>SUMIF($E$7:E493,E493,$H$7:H493)</f>
        <v>77</v>
      </c>
    </row>
    <row r="494" spans="4:11" x14ac:dyDescent="0.3">
      <c r="D494">
        <v>488</v>
      </c>
      <c r="E494">
        <v>13</v>
      </c>
      <c r="F494" s="4">
        <f>DATE(2020,2,1+INT(ROWS($1:232)/10))</f>
        <v>43885</v>
      </c>
      <c r="G494" s="1" t="s">
        <v>167</v>
      </c>
      <c r="H494">
        <v>-4</v>
      </c>
      <c r="I494" s="5">
        <f>IF(G494="nákup",VLOOKUP(E494,Tabuľka6[#All],13,FALSE),IF(G494="predaj",VLOOKUP(E494,Tabuľka6[#All],12,FALSE),"zadany neplatny typ transakie"))</f>
        <v>14.95</v>
      </c>
      <c r="J494">
        <f t="shared" si="7"/>
        <v>59.8</v>
      </c>
      <c r="K494">
        <f>SUMIF($E$7:E494,E494,$H$7:H494)</f>
        <v>116</v>
      </c>
    </row>
    <row r="495" spans="4:11" x14ac:dyDescent="0.3">
      <c r="D495">
        <v>489</v>
      </c>
      <c r="E495">
        <v>30</v>
      </c>
      <c r="F495" s="4">
        <f>DATE(2020,2,1+INT(ROWS($1:233)/10))</f>
        <v>43885</v>
      </c>
      <c r="G495" s="1" t="s">
        <v>167</v>
      </c>
      <c r="H495">
        <v>-4</v>
      </c>
      <c r="I495" s="5">
        <f>IF(G495="nákup",VLOOKUP(E495,Tabuľka6[#All],13,FALSE),IF(G495="predaj",VLOOKUP(E495,Tabuľka6[#All],12,FALSE),"zadany neplatny typ transakie"))</f>
        <v>11.5</v>
      </c>
      <c r="J495">
        <f t="shared" si="7"/>
        <v>46</v>
      </c>
      <c r="K495">
        <f>SUMIF($E$7:E495,E495,$H$7:H495)</f>
        <v>73</v>
      </c>
    </row>
    <row r="496" spans="4:11" x14ac:dyDescent="0.3">
      <c r="D496">
        <v>490</v>
      </c>
      <c r="E496">
        <v>28</v>
      </c>
      <c r="F496" s="4">
        <f>DATE(2020,2,1+INT(ROWS($1:234)/10))</f>
        <v>43885</v>
      </c>
      <c r="G496" s="1" t="s">
        <v>167</v>
      </c>
      <c r="H496">
        <v>-9</v>
      </c>
      <c r="I496" s="5">
        <f>IF(G496="nákup",VLOOKUP(E496,Tabuľka6[#All],13,FALSE),IF(G496="predaj",VLOOKUP(E496,Tabuľka6[#All],12,FALSE),"zadany neplatny typ transakie"))</f>
        <v>14.38</v>
      </c>
      <c r="J496">
        <f t="shared" si="7"/>
        <v>129.42000000000002</v>
      </c>
      <c r="K496">
        <f>SUMIF($E$7:E496,E496,$H$7:H496)</f>
        <v>159</v>
      </c>
    </row>
    <row r="497" spans="4:11" x14ac:dyDescent="0.3">
      <c r="D497">
        <v>491</v>
      </c>
      <c r="E497">
        <v>7</v>
      </c>
      <c r="F497" s="4">
        <f>DATE(2020,2,1+INT(ROWS($1:235)/10))</f>
        <v>43885</v>
      </c>
      <c r="G497" s="1" t="s">
        <v>167</v>
      </c>
      <c r="H497">
        <v>-7</v>
      </c>
      <c r="I497" s="5">
        <f>IF(G497="nákup",VLOOKUP(E497,Tabuľka6[#All],13,FALSE),IF(G497="predaj",VLOOKUP(E497,Tabuľka6[#All],12,FALSE),"zadany neplatny typ transakie"))</f>
        <v>14.75</v>
      </c>
      <c r="J497">
        <f t="shared" si="7"/>
        <v>103.25</v>
      </c>
      <c r="K497">
        <f>SUMIF($E$7:E497,E497,$H$7:H497)</f>
        <v>65</v>
      </c>
    </row>
    <row r="498" spans="4:11" x14ac:dyDescent="0.3">
      <c r="D498">
        <v>492</v>
      </c>
      <c r="E498">
        <v>22</v>
      </c>
      <c r="F498" s="4">
        <f>DATE(2020,2,1+INT(ROWS($1:236)/10))</f>
        <v>43885</v>
      </c>
      <c r="G498" s="1" t="s">
        <v>167</v>
      </c>
      <c r="H498">
        <v>-7</v>
      </c>
      <c r="I498" s="5">
        <f>IF(G498="nákup",VLOOKUP(E498,Tabuľka6[#All],13,FALSE),IF(G498="predaj",VLOOKUP(E498,Tabuľka6[#All],12,FALSE),"zadany neplatny typ transakie"))</f>
        <v>22.58</v>
      </c>
      <c r="J498">
        <f t="shared" si="7"/>
        <v>158.06</v>
      </c>
      <c r="K498">
        <f>SUMIF($E$7:E498,E498,$H$7:H498)</f>
        <v>51</v>
      </c>
    </row>
    <row r="499" spans="4:11" x14ac:dyDescent="0.3">
      <c r="D499">
        <v>493</v>
      </c>
      <c r="E499">
        <v>30</v>
      </c>
      <c r="F499" s="4">
        <f>DATE(2020,2,1+INT(ROWS($1:237)/10))</f>
        <v>43885</v>
      </c>
      <c r="G499" s="1" t="s">
        <v>167</v>
      </c>
      <c r="H499">
        <v>-10</v>
      </c>
      <c r="I499" s="5">
        <f>IF(G499="nákup",VLOOKUP(E499,Tabuľka6[#All],13,FALSE),IF(G499="predaj",VLOOKUP(E499,Tabuľka6[#All],12,FALSE),"zadany neplatny typ transakie"))</f>
        <v>11.5</v>
      </c>
      <c r="J499">
        <f t="shared" si="7"/>
        <v>115</v>
      </c>
      <c r="K499">
        <f>SUMIF($E$7:E499,E499,$H$7:H499)</f>
        <v>63</v>
      </c>
    </row>
    <row r="500" spans="4:11" x14ac:dyDescent="0.3">
      <c r="D500">
        <v>494</v>
      </c>
      <c r="E500">
        <v>29</v>
      </c>
      <c r="F500" s="4">
        <f>DATE(2020,2,1+INT(ROWS($1:238)/10))</f>
        <v>43885</v>
      </c>
      <c r="G500" s="1" t="s">
        <v>167</v>
      </c>
      <c r="H500">
        <v>-10</v>
      </c>
      <c r="I500" s="5">
        <f>IF(G500="nákup",VLOOKUP(E500,Tabuľka6[#All],13,FALSE),IF(G500="predaj",VLOOKUP(E500,Tabuľka6[#All],12,FALSE),"zadany neplatny typ transakie"))</f>
        <v>24.99</v>
      </c>
      <c r="J500">
        <f t="shared" si="7"/>
        <v>249.89999999999998</v>
      </c>
      <c r="K500">
        <f>SUMIF($E$7:E500,E500,$H$7:H500)</f>
        <v>158</v>
      </c>
    </row>
    <row r="501" spans="4:11" x14ac:dyDescent="0.3">
      <c r="D501">
        <v>495</v>
      </c>
      <c r="E501">
        <v>14</v>
      </c>
      <c r="F501" s="4">
        <f>DATE(2020,2,1+INT(ROWS($1:239)/10))</f>
        <v>43885</v>
      </c>
      <c r="G501" s="1" t="s">
        <v>167</v>
      </c>
      <c r="H501">
        <v>-1</v>
      </c>
      <c r="I501" s="5">
        <f>IF(G501="nákup",VLOOKUP(E501,Tabuľka6[#All],13,FALSE),IF(G501="predaj",VLOOKUP(E501,Tabuľka6[#All],12,FALSE),"zadany neplatny typ transakie"))</f>
        <v>7.8</v>
      </c>
      <c r="J501">
        <f t="shared" si="7"/>
        <v>7.8</v>
      </c>
      <c r="K501">
        <f>SUMIF($E$7:E501,E501,$H$7:H501)</f>
        <v>63</v>
      </c>
    </row>
    <row r="502" spans="4:11" x14ac:dyDescent="0.3">
      <c r="D502">
        <v>496</v>
      </c>
      <c r="E502">
        <v>3</v>
      </c>
      <c r="F502" s="4">
        <f>DATE(2020,2,1+INT(ROWS($1:240)/10))</f>
        <v>43886</v>
      </c>
      <c r="G502" s="1" t="s">
        <v>167</v>
      </c>
      <c r="H502">
        <v>-3</v>
      </c>
      <c r="I502" s="5">
        <f>IF(G502="nákup",VLOOKUP(E502,Tabuľka6[#All],13,FALSE),IF(G502="predaj",VLOOKUP(E502,Tabuľka6[#All],12,FALSE),"zadany neplatny typ transakie"))</f>
        <v>9.64</v>
      </c>
      <c r="J502">
        <f t="shared" si="7"/>
        <v>28.92</v>
      </c>
      <c r="K502">
        <f>SUMIF($E$7:E502,E502,$H$7:H502)</f>
        <v>80</v>
      </c>
    </row>
    <row r="503" spans="4:11" x14ac:dyDescent="0.3">
      <c r="D503">
        <v>497</v>
      </c>
      <c r="E503">
        <v>24</v>
      </c>
      <c r="F503" s="4">
        <f>DATE(2020,2,1+INT(ROWS($1:241)/10))</f>
        <v>43886</v>
      </c>
      <c r="G503" s="1" t="s">
        <v>167</v>
      </c>
      <c r="H503">
        <v>-5</v>
      </c>
      <c r="I503" s="5">
        <f>IF(G503="nákup",VLOOKUP(E503,Tabuľka6[#All],13,FALSE),IF(G503="predaj",VLOOKUP(E503,Tabuľka6[#All],12,FALSE),"zadany neplatny typ transakie"))</f>
        <v>18.98</v>
      </c>
      <c r="J503">
        <f t="shared" si="7"/>
        <v>94.9</v>
      </c>
      <c r="K503">
        <f>SUMIF($E$7:E503,E503,$H$7:H503)</f>
        <v>98</v>
      </c>
    </row>
    <row r="504" spans="4:11" x14ac:dyDescent="0.3">
      <c r="D504">
        <v>498</v>
      </c>
      <c r="E504">
        <v>19</v>
      </c>
      <c r="F504" s="4">
        <f>DATE(2020,2,1+INT(ROWS($1:242)/10))</f>
        <v>43886</v>
      </c>
      <c r="G504" s="1" t="s">
        <v>167</v>
      </c>
      <c r="H504">
        <v>-2</v>
      </c>
      <c r="I504" s="5">
        <f>IF(G504="nákup",VLOOKUP(E504,Tabuľka6[#All],13,FALSE),IF(G504="predaj",VLOOKUP(E504,Tabuľka6[#All],12,FALSE),"zadany neplatny typ transakie"))</f>
        <v>14.17</v>
      </c>
      <c r="J504">
        <f t="shared" si="7"/>
        <v>28.34</v>
      </c>
      <c r="K504">
        <f>SUMIF($E$7:E504,E504,$H$7:H504)</f>
        <v>52</v>
      </c>
    </row>
    <row r="505" spans="4:11" x14ac:dyDescent="0.3">
      <c r="D505">
        <v>499</v>
      </c>
      <c r="E505">
        <v>28</v>
      </c>
      <c r="F505" s="4">
        <f>DATE(2020,2,1+INT(ROWS($1:243)/10))</f>
        <v>43886</v>
      </c>
      <c r="G505" s="1" t="s">
        <v>167</v>
      </c>
      <c r="H505">
        <v>-1</v>
      </c>
      <c r="I505" s="5">
        <f>IF(G505="nákup",VLOOKUP(E505,Tabuľka6[#All],13,FALSE),IF(G505="predaj",VLOOKUP(E505,Tabuľka6[#All],12,FALSE),"zadany neplatny typ transakie"))</f>
        <v>14.38</v>
      </c>
      <c r="J505">
        <f t="shared" si="7"/>
        <v>14.38</v>
      </c>
      <c r="K505">
        <f>SUMIF($E$7:E505,E505,$H$7:H505)</f>
        <v>158</v>
      </c>
    </row>
    <row r="506" spans="4:11" x14ac:dyDescent="0.3">
      <c r="D506">
        <v>500</v>
      </c>
      <c r="E506">
        <v>28</v>
      </c>
      <c r="F506" s="4">
        <f>DATE(2020,2,1+INT(ROWS($1:244)/10))</f>
        <v>43886</v>
      </c>
      <c r="G506" s="1" t="s">
        <v>167</v>
      </c>
      <c r="H506">
        <v>-3</v>
      </c>
      <c r="I506" s="5">
        <f>IF(G506="nákup",VLOOKUP(E506,Tabuľka6[#All],13,FALSE),IF(G506="predaj",VLOOKUP(E506,Tabuľka6[#All],12,FALSE),"zadany neplatny typ transakie"))</f>
        <v>14.38</v>
      </c>
      <c r="J506">
        <f t="shared" si="7"/>
        <v>43.14</v>
      </c>
      <c r="K506">
        <f>SUMIF($E$7:E506,E506,$H$7:H506)</f>
        <v>155</v>
      </c>
    </row>
    <row r="507" spans="4:11" x14ac:dyDescent="0.3">
      <c r="D507">
        <v>501</v>
      </c>
      <c r="E507">
        <v>18</v>
      </c>
      <c r="F507" s="4">
        <f>DATE(2020,2,1+INT(ROWS($1:245)/10))</f>
        <v>43886</v>
      </c>
      <c r="G507" s="1" t="s">
        <v>167</v>
      </c>
      <c r="H507">
        <v>-10</v>
      </c>
      <c r="I507" s="5">
        <f>IF(G507="nákup",VLOOKUP(E507,Tabuľka6[#All],13,FALSE),IF(G507="predaj",VLOOKUP(E507,Tabuľka6[#All],12,FALSE),"zadany neplatny typ transakie"))</f>
        <v>13.99</v>
      </c>
      <c r="J507">
        <f t="shared" si="7"/>
        <v>139.9</v>
      </c>
      <c r="K507">
        <f>SUMIF($E$7:E507,E507,$H$7:H507)</f>
        <v>50</v>
      </c>
    </row>
    <row r="508" spans="4:11" x14ac:dyDescent="0.3">
      <c r="D508">
        <v>502</v>
      </c>
      <c r="E508">
        <v>29</v>
      </c>
      <c r="F508" s="4">
        <f>DATE(2020,2,1+INT(ROWS($1:246)/10))</f>
        <v>43886</v>
      </c>
      <c r="G508" s="1" t="s">
        <v>167</v>
      </c>
      <c r="H508">
        <v>-4</v>
      </c>
      <c r="I508" s="5">
        <f>IF(G508="nákup",VLOOKUP(E508,Tabuľka6[#All],13,FALSE),IF(G508="predaj",VLOOKUP(E508,Tabuľka6[#All],12,FALSE),"zadany neplatny typ transakie"))</f>
        <v>24.99</v>
      </c>
      <c r="J508">
        <f t="shared" si="7"/>
        <v>99.96</v>
      </c>
      <c r="K508">
        <f>SUMIF($E$7:E508,E508,$H$7:H508)</f>
        <v>154</v>
      </c>
    </row>
    <row r="509" spans="4:11" x14ac:dyDescent="0.3">
      <c r="D509">
        <v>503</v>
      </c>
      <c r="E509">
        <v>17</v>
      </c>
      <c r="F509" s="4">
        <f>DATE(2020,2,1+INT(ROWS($1:247)/10))</f>
        <v>43886</v>
      </c>
      <c r="G509" s="1" t="s">
        <v>167</v>
      </c>
      <c r="H509">
        <v>-3</v>
      </c>
      <c r="I509" s="5">
        <f>IF(G509="nákup",VLOOKUP(E509,Tabuľka6[#All],13,FALSE),IF(G509="predaj",VLOOKUP(E509,Tabuľka6[#All],12,FALSE),"zadany neplatny typ transakie"))</f>
        <v>14.46</v>
      </c>
      <c r="J509">
        <f t="shared" si="7"/>
        <v>43.38</v>
      </c>
      <c r="K509">
        <f>SUMIF($E$7:E509,E509,$H$7:H509)</f>
        <v>51</v>
      </c>
    </row>
    <row r="510" spans="4:11" x14ac:dyDescent="0.3">
      <c r="D510">
        <v>504</v>
      </c>
      <c r="E510">
        <v>13</v>
      </c>
      <c r="F510" s="4">
        <f>DATE(2020,2,1+INT(ROWS($1:248)/10))</f>
        <v>43886</v>
      </c>
      <c r="G510" s="1" t="s">
        <v>167</v>
      </c>
      <c r="H510">
        <v>-6</v>
      </c>
      <c r="I510" s="5">
        <f>IF(G510="nákup",VLOOKUP(E510,Tabuľka6[#All],13,FALSE),IF(G510="predaj",VLOOKUP(E510,Tabuľka6[#All],12,FALSE),"zadany neplatny typ transakie"))</f>
        <v>14.95</v>
      </c>
      <c r="J510">
        <f t="shared" si="7"/>
        <v>89.699999999999989</v>
      </c>
      <c r="K510">
        <f>SUMIF($E$7:E510,E510,$H$7:H510)</f>
        <v>110</v>
      </c>
    </row>
    <row r="511" spans="4:11" x14ac:dyDescent="0.3">
      <c r="D511">
        <v>505</v>
      </c>
      <c r="E511">
        <v>15</v>
      </c>
      <c r="F511" s="4">
        <f>DATE(2020,2,1+INT(ROWS($1:249)/10))</f>
        <v>43886</v>
      </c>
      <c r="G511" s="1" t="s">
        <v>167</v>
      </c>
      <c r="H511">
        <v>-6</v>
      </c>
      <c r="I511" s="5">
        <f>IF(G511="nákup",VLOOKUP(E511,Tabuľka6[#All],13,FALSE),IF(G511="predaj",VLOOKUP(E511,Tabuľka6[#All],12,FALSE),"zadany neplatny typ transakie"))</f>
        <v>9.65</v>
      </c>
      <c r="J511">
        <f t="shared" si="7"/>
        <v>57.900000000000006</v>
      </c>
      <c r="K511">
        <f>SUMIF($E$7:E511,E511,$H$7:H511)</f>
        <v>169</v>
      </c>
    </row>
    <row r="512" spans="4:11" x14ac:dyDescent="0.3">
      <c r="D512">
        <v>506</v>
      </c>
      <c r="E512">
        <v>28</v>
      </c>
      <c r="F512" s="4">
        <f>DATE(2020,2,1+INT(ROWS($1:250)/10))</f>
        <v>43887</v>
      </c>
      <c r="G512" s="1" t="s">
        <v>167</v>
      </c>
      <c r="H512">
        <v>-1</v>
      </c>
      <c r="I512" s="5">
        <f>IF(G512="nákup",VLOOKUP(E512,Tabuľka6[#All],13,FALSE),IF(G512="predaj",VLOOKUP(E512,Tabuľka6[#All],12,FALSE),"zadany neplatny typ transakie"))</f>
        <v>14.38</v>
      </c>
      <c r="J512">
        <f t="shared" si="7"/>
        <v>14.38</v>
      </c>
      <c r="K512">
        <f>SUMIF($E$7:E512,E512,$H$7:H512)</f>
        <v>154</v>
      </c>
    </row>
    <row r="513" spans="4:11" x14ac:dyDescent="0.3">
      <c r="D513">
        <v>507</v>
      </c>
      <c r="E513">
        <v>29</v>
      </c>
      <c r="F513" s="4">
        <f>DATE(2020,2,1+INT(ROWS($1:251)/10))</f>
        <v>43887</v>
      </c>
      <c r="G513" s="1" t="s">
        <v>167</v>
      </c>
      <c r="H513">
        <v>-6</v>
      </c>
      <c r="I513" s="5">
        <f>IF(G513="nákup",VLOOKUP(E513,Tabuľka6[#All],13,FALSE),IF(G513="predaj",VLOOKUP(E513,Tabuľka6[#All],12,FALSE),"zadany neplatny typ transakie"))</f>
        <v>24.99</v>
      </c>
      <c r="J513">
        <f t="shared" si="7"/>
        <v>149.94</v>
      </c>
      <c r="K513">
        <f>SUMIF($E$7:E513,E513,$H$7:H513)</f>
        <v>148</v>
      </c>
    </row>
    <row r="514" spans="4:11" x14ac:dyDescent="0.3">
      <c r="D514">
        <v>508</v>
      </c>
      <c r="E514">
        <v>4</v>
      </c>
      <c r="F514" s="4">
        <f>DATE(2020,2,1+INT(ROWS($1:252)/10))</f>
        <v>43887</v>
      </c>
      <c r="G514" s="1" t="s">
        <v>167</v>
      </c>
      <c r="H514">
        <v>-10</v>
      </c>
      <c r="I514" s="5">
        <f>IF(G514="nákup",VLOOKUP(E514,Tabuľka6[#All],13,FALSE),IF(G514="predaj",VLOOKUP(E514,Tabuľka6[#All],12,FALSE),"zadany neplatny typ transakie"))</f>
        <v>16</v>
      </c>
      <c r="J514">
        <f t="shared" si="7"/>
        <v>160</v>
      </c>
      <c r="K514">
        <f>SUMIF($E$7:E514,E514,$H$7:H514)</f>
        <v>160</v>
      </c>
    </row>
    <row r="515" spans="4:11" x14ac:dyDescent="0.3">
      <c r="D515">
        <v>509</v>
      </c>
      <c r="E515">
        <v>6</v>
      </c>
      <c r="F515" s="4">
        <f>DATE(2020,2,1+INT(ROWS($1:253)/10))</f>
        <v>43887</v>
      </c>
      <c r="G515" s="1" t="s">
        <v>167</v>
      </c>
      <c r="H515">
        <v>-9</v>
      </c>
      <c r="I515" s="5">
        <f>IF(G515="nákup",VLOOKUP(E515,Tabuľka6[#All],13,FALSE),IF(G515="predaj",VLOOKUP(E515,Tabuľka6[#All],12,FALSE),"zadany neplatny typ transakie"))</f>
        <v>13.24</v>
      </c>
      <c r="J515">
        <f t="shared" si="7"/>
        <v>119.16</v>
      </c>
      <c r="K515">
        <f>SUMIF($E$7:E515,E515,$H$7:H515)</f>
        <v>104</v>
      </c>
    </row>
    <row r="516" spans="4:11" x14ac:dyDescent="0.3">
      <c r="D516">
        <v>510</v>
      </c>
      <c r="E516">
        <v>10</v>
      </c>
      <c r="F516" s="4">
        <f>DATE(2020,2,1+INT(ROWS($1:254)/10))</f>
        <v>43887</v>
      </c>
      <c r="G516" s="1" t="s">
        <v>167</v>
      </c>
      <c r="H516">
        <v>-8</v>
      </c>
      <c r="I516" s="5">
        <f>IF(G516="nákup",VLOOKUP(E516,Tabuľka6[#All],13,FALSE),IF(G516="predaj",VLOOKUP(E516,Tabuľka6[#All],12,FALSE),"zadany neplatny typ transakie"))</f>
        <v>18.5</v>
      </c>
      <c r="J516">
        <f t="shared" si="7"/>
        <v>148</v>
      </c>
      <c r="K516">
        <f>SUMIF($E$7:E516,E516,$H$7:H516)</f>
        <v>81</v>
      </c>
    </row>
    <row r="517" spans="4:11" x14ac:dyDescent="0.3">
      <c r="D517">
        <v>511</v>
      </c>
      <c r="E517">
        <v>16</v>
      </c>
      <c r="F517" s="4">
        <f>DATE(2020,2,1+INT(ROWS($1:255)/10))</f>
        <v>43887</v>
      </c>
      <c r="G517" s="1" t="s">
        <v>167</v>
      </c>
      <c r="H517">
        <v>-9</v>
      </c>
      <c r="I517" s="5">
        <f>IF(G517="nákup",VLOOKUP(E517,Tabuľka6[#All],13,FALSE),IF(G517="predaj",VLOOKUP(E517,Tabuľka6[#All],12,FALSE),"zadany neplatny typ transakie"))</f>
        <v>14.49</v>
      </c>
      <c r="J517">
        <f t="shared" si="7"/>
        <v>130.41</v>
      </c>
      <c r="K517">
        <f>SUMIF($E$7:E517,E517,$H$7:H517)</f>
        <v>86</v>
      </c>
    </row>
    <row r="518" spans="4:11" x14ac:dyDescent="0.3">
      <c r="D518">
        <v>512</v>
      </c>
      <c r="E518">
        <v>13</v>
      </c>
      <c r="F518" s="4">
        <f>DATE(2020,2,1+INT(ROWS($1:256)/10))</f>
        <v>43887</v>
      </c>
      <c r="G518" s="1" t="s">
        <v>167</v>
      </c>
      <c r="H518">
        <v>-3</v>
      </c>
      <c r="I518" s="5">
        <f>IF(G518="nákup",VLOOKUP(E518,Tabuľka6[#All],13,FALSE),IF(G518="predaj",VLOOKUP(E518,Tabuľka6[#All],12,FALSE),"zadany neplatny typ transakie"))</f>
        <v>14.95</v>
      </c>
      <c r="J518">
        <f t="shared" si="7"/>
        <v>44.849999999999994</v>
      </c>
      <c r="K518">
        <f>SUMIF($E$7:E518,E518,$H$7:H518)</f>
        <v>107</v>
      </c>
    </row>
    <row r="519" spans="4:11" x14ac:dyDescent="0.3">
      <c r="D519">
        <v>513</v>
      </c>
      <c r="E519">
        <v>18</v>
      </c>
      <c r="F519" s="4">
        <f>DATE(2020,2,1+INT(ROWS($1:257)/10))</f>
        <v>43887</v>
      </c>
      <c r="G519" s="1" t="s">
        <v>167</v>
      </c>
      <c r="H519">
        <v>-8</v>
      </c>
      <c r="I519" s="5">
        <f>IF(G519="nákup",VLOOKUP(E519,Tabuľka6[#All],13,FALSE),IF(G519="predaj",VLOOKUP(E519,Tabuľka6[#All],12,FALSE),"zadany neplatny typ transakie"))</f>
        <v>13.99</v>
      </c>
      <c r="J519">
        <f t="shared" si="7"/>
        <v>111.92</v>
      </c>
      <c r="K519">
        <f>SUMIF($E$7:E519,E519,$H$7:H519)</f>
        <v>42</v>
      </c>
    </row>
    <row r="520" spans="4:11" x14ac:dyDescent="0.3">
      <c r="D520">
        <v>514</v>
      </c>
      <c r="E520">
        <v>10</v>
      </c>
      <c r="F520" s="4">
        <f>DATE(2020,2,1+INT(ROWS($1:258)/10))</f>
        <v>43887</v>
      </c>
      <c r="G520" s="1" t="s">
        <v>167</v>
      </c>
      <c r="H520">
        <v>-5</v>
      </c>
      <c r="I520" s="5">
        <f>IF(G520="nákup",VLOOKUP(E520,Tabuľka6[#All],13,FALSE),IF(G520="predaj",VLOOKUP(E520,Tabuľka6[#All],12,FALSE),"zadany neplatny typ transakie"))</f>
        <v>18.5</v>
      </c>
      <c r="J520">
        <f t="shared" ref="J520:J583" si="8">ABS(H520*I520)</f>
        <v>92.5</v>
      </c>
      <c r="K520">
        <f>SUMIF($E$7:E520,E520,$H$7:H520)</f>
        <v>76</v>
      </c>
    </row>
    <row r="521" spans="4:11" x14ac:dyDescent="0.3">
      <c r="D521">
        <v>515</v>
      </c>
      <c r="E521">
        <v>27</v>
      </c>
      <c r="F521" s="4">
        <f>DATE(2020,2,1+INT(ROWS($1:259)/10))</f>
        <v>43887</v>
      </c>
      <c r="G521" s="1" t="s">
        <v>167</v>
      </c>
      <c r="H521">
        <v>-7</v>
      </c>
      <c r="I521" s="5">
        <f>IF(G521="nákup",VLOOKUP(E521,Tabuľka6[#All],13,FALSE),IF(G521="predaj",VLOOKUP(E521,Tabuľka6[#All],12,FALSE),"zadany neplatny typ transakie"))</f>
        <v>16.36</v>
      </c>
      <c r="J521">
        <f t="shared" si="8"/>
        <v>114.52</v>
      </c>
      <c r="K521">
        <f>SUMIF($E$7:E521,E521,$H$7:H521)</f>
        <v>62</v>
      </c>
    </row>
    <row r="522" spans="4:11" x14ac:dyDescent="0.3">
      <c r="D522">
        <v>516</v>
      </c>
      <c r="E522">
        <v>10</v>
      </c>
      <c r="F522" s="4">
        <f>DATE(2020,2,1+INT(ROWS($1:260)/10))</f>
        <v>43888</v>
      </c>
      <c r="G522" s="1" t="s">
        <v>167</v>
      </c>
      <c r="H522">
        <v>-5</v>
      </c>
      <c r="I522" s="5">
        <f>IF(G522="nákup",VLOOKUP(E522,Tabuľka6[#All],13,FALSE),IF(G522="predaj",VLOOKUP(E522,Tabuľka6[#All],12,FALSE),"zadany neplatny typ transakie"))</f>
        <v>18.5</v>
      </c>
      <c r="J522">
        <f t="shared" si="8"/>
        <v>92.5</v>
      </c>
      <c r="K522">
        <f>SUMIF($E$7:E522,E522,$H$7:H522)</f>
        <v>71</v>
      </c>
    </row>
    <row r="523" spans="4:11" x14ac:dyDescent="0.3">
      <c r="D523">
        <v>517</v>
      </c>
      <c r="E523">
        <v>26</v>
      </c>
      <c r="F523" s="4">
        <f>DATE(2020,2,1+INT(ROWS($1:261)/10))</f>
        <v>43888</v>
      </c>
      <c r="G523" s="1" t="s">
        <v>167</v>
      </c>
      <c r="H523">
        <v>-3</v>
      </c>
      <c r="I523" s="5">
        <f>IF(G523="nákup",VLOOKUP(E523,Tabuľka6[#All],13,FALSE),IF(G523="predaj",VLOOKUP(E523,Tabuľka6[#All],12,FALSE),"zadany neplatny typ transakie"))</f>
        <v>12.85</v>
      </c>
      <c r="J523">
        <f t="shared" si="8"/>
        <v>38.549999999999997</v>
      </c>
      <c r="K523">
        <f>SUMIF($E$7:E523,E523,$H$7:H523)</f>
        <v>88</v>
      </c>
    </row>
    <row r="524" spans="4:11" x14ac:dyDescent="0.3">
      <c r="D524">
        <v>518</v>
      </c>
      <c r="E524">
        <v>17</v>
      </c>
      <c r="F524" s="4">
        <f>DATE(2020,2,1+INT(ROWS($1:262)/10))</f>
        <v>43888</v>
      </c>
      <c r="G524" s="1" t="s">
        <v>167</v>
      </c>
      <c r="H524">
        <v>-8</v>
      </c>
      <c r="I524" s="5">
        <f>IF(G524="nákup",VLOOKUP(E524,Tabuľka6[#All],13,FALSE),IF(G524="predaj",VLOOKUP(E524,Tabuľka6[#All],12,FALSE),"zadany neplatny typ transakie"))</f>
        <v>14.46</v>
      </c>
      <c r="J524">
        <f t="shared" si="8"/>
        <v>115.68</v>
      </c>
      <c r="K524">
        <f>SUMIF($E$7:E524,E524,$H$7:H524)</f>
        <v>43</v>
      </c>
    </row>
    <row r="525" spans="4:11" x14ac:dyDescent="0.3">
      <c r="D525">
        <v>519</v>
      </c>
      <c r="E525">
        <v>23</v>
      </c>
      <c r="F525" s="4">
        <f>DATE(2020,2,1+INT(ROWS($1:263)/10))</f>
        <v>43888</v>
      </c>
      <c r="G525" s="1" t="s">
        <v>167</v>
      </c>
      <c r="H525">
        <v>-6</v>
      </c>
      <c r="I525" s="5">
        <f>IF(G525="nákup",VLOOKUP(E525,Tabuľka6[#All],13,FALSE),IF(G525="predaj",VLOOKUP(E525,Tabuľka6[#All],12,FALSE),"zadany neplatny typ transakie"))</f>
        <v>22.55</v>
      </c>
      <c r="J525">
        <f t="shared" si="8"/>
        <v>135.30000000000001</v>
      </c>
      <c r="K525">
        <f>SUMIF($E$7:E525,E525,$H$7:H525)</f>
        <v>126</v>
      </c>
    </row>
    <row r="526" spans="4:11" x14ac:dyDescent="0.3">
      <c r="D526">
        <v>520</v>
      </c>
      <c r="E526">
        <v>2</v>
      </c>
      <c r="F526" s="4">
        <f>DATE(2020,2,1+INT(ROWS($1:264)/10))</f>
        <v>43888</v>
      </c>
      <c r="G526" s="1" t="s">
        <v>167</v>
      </c>
      <c r="H526">
        <v>-1</v>
      </c>
      <c r="I526" s="5">
        <f>IF(G526="nákup",VLOOKUP(E526,Tabuľka6[#All],13,FALSE),IF(G526="predaj",VLOOKUP(E526,Tabuľka6[#All],12,FALSE),"zadany neplatny typ transakie"))</f>
        <v>16.11</v>
      </c>
      <c r="J526">
        <f t="shared" si="8"/>
        <v>16.11</v>
      </c>
      <c r="K526">
        <f>SUMIF($E$7:E526,E526,$H$7:H526)</f>
        <v>171</v>
      </c>
    </row>
    <row r="527" spans="4:11" x14ac:dyDescent="0.3">
      <c r="D527">
        <v>521</v>
      </c>
      <c r="E527">
        <v>6</v>
      </c>
      <c r="F527" s="4">
        <f>DATE(2020,2,1+INT(ROWS($1:265)/10))</f>
        <v>43888</v>
      </c>
      <c r="G527" s="1" t="s">
        <v>167</v>
      </c>
      <c r="H527">
        <v>-7</v>
      </c>
      <c r="I527" s="5">
        <f>IF(G527="nákup",VLOOKUP(E527,Tabuľka6[#All],13,FALSE),IF(G527="predaj",VLOOKUP(E527,Tabuľka6[#All],12,FALSE),"zadany neplatny typ transakie"))</f>
        <v>13.24</v>
      </c>
      <c r="J527">
        <f t="shared" si="8"/>
        <v>92.68</v>
      </c>
      <c r="K527">
        <f>SUMIF($E$7:E527,E527,$H$7:H527)</f>
        <v>97</v>
      </c>
    </row>
    <row r="528" spans="4:11" x14ac:dyDescent="0.3">
      <c r="D528">
        <v>522</v>
      </c>
      <c r="E528">
        <v>19</v>
      </c>
      <c r="F528" s="4">
        <f>DATE(2020,2,1+INT(ROWS($1:266)/10))</f>
        <v>43888</v>
      </c>
      <c r="G528" s="1" t="s">
        <v>167</v>
      </c>
      <c r="H528">
        <v>-1</v>
      </c>
      <c r="I528" s="5">
        <f>IF(G528="nákup",VLOOKUP(E528,Tabuľka6[#All],13,FALSE),IF(G528="predaj",VLOOKUP(E528,Tabuľka6[#All],12,FALSE),"zadany neplatny typ transakie"))</f>
        <v>14.17</v>
      </c>
      <c r="J528">
        <f t="shared" si="8"/>
        <v>14.17</v>
      </c>
      <c r="K528">
        <f>SUMIF($E$7:E528,E528,$H$7:H528)</f>
        <v>51</v>
      </c>
    </row>
    <row r="529" spans="4:11" x14ac:dyDescent="0.3">
      <c r="D529">
        <v>523</v>
      </c>
      <c r="E529">
        <v>9</v>
      </c>
      <c r="F529" s="4">
        <f>DATE(2020,2,1+INT(ROWS($1:267)/10))</f>
        <v>43888</v>
      </c>
      <c r="G529" s="1" t="s">
        <v>167</v>
      </c>
      <c r="H529">
        <v>-5</v>
      </c>
      <c r="I529" s="5">
        <f>IF(G529="nákup",VLOOKUP(E529,Tabuľka6[#All],13,FALSE),IF(G529="predaj",VLOOKUP(E529,Tabuľka6[#All],12,FALSE),"zadany neplatny typ transakie"))</f>
        <v>41</v>
      </c>
      <c r="J529">
        <f t="shared" si="8"/>
        <v>205</v>
      </c>
      <c r="K529">
        <f>SUMIF($E$7:E529,E529,$H$7:H529)</f>
        <v>17</v>
      </c>
    </row>
    <row r="530" spans="4:11" x14ac:dyDescent="0.3">
      <c r="D530">
        <v>524</v>
      </c>
      <c r="E530">
        <v>24</v>
      </c>
      <c r="F530" s="4">
        <f>DATE(2020,2,1+INT(ROWS($1:268)/10))</f>
        <v>43888</v>
      </c>
      <c r="G530" s="1" t="s">
        <v>167</v>
      </c>
      <c r="H530">
        <v>-5</v>
      </c>
      <c r="I530" s="5">
        <f>IF(G530="nákup",VLOOKUP(E530,Tabuľka6[#All],13,FALSE),IF(G530="predaj",VLOOKUP(E530,Tabuľka6[#All],12,FALSE),"zadany neplatny typ transakie"))</f>
        <v>18.98</v>
      </c>
      <c r="J530">
        <f t="shared" si="8"/>
        <v>94.9</v>
      </c>
      <c r="K530">
        <f>SUMIF($E$7:E530,E530,$H$7:H530)</f>
        <v>93</v>
      </c>
    </row>
    <row r="531" spans="4:11" x14ac:dyDescent="0.3">
      <c r="D531">
        <v>525</v>
      </c>
      <c r="E531">
        <v>17</v>
      </c>
      <c r="F531" s="4">
        <f>DATE(2020,2,1+INT(ROWS($1:269)/10))</f>
        <v>43888</v>
      </c>
      <c r="G531" s="1" t="s">
        <v>167</v>
      </c>
      <c r="H531">
        <v>-10</v>
      </c>
      <c r="I531" s="5">
        <f>IF(G531="nákup",VLOOKUP(E531,Tabuľka6[#All],13,FALSE),IF(G531="predaj",VLOOKUP(E531,Tabuľka6[#All],12,FALSE),"zadany neplatny typ transakie"))</f>
        <v>14.46</v>
      </c>
      <c r="J531">
        <f t="shared" si="8"/>
        <v>144.60000000000002</v>
      </c>
      <c r="K531">
        <f>SUMIF($E$7:E531,E531,$H$7:H531)</f>
        <v>33</v>
      </c>
    </row>
    <row r="532" spans="4:11" x14ac:dyDescent="0.3">
      <c r="D532">
        <v>526</v>
      </c>
      <c r="E532">
        <v>10</v>
      </c>
      <c r="F532" s="4">
        <f>DATE(2020,2,1+INT(ROWS($1:270)/10))</f>
        <v>43889</v>
      </c>
      <c r="G532" s="1" t="s">
        <v>167</v>
      </c>
      <c r="H532">
        <v>-8</v>
      </c>
      <c r="I532" s="5">
        <f>IF(G532="nákup",VLOOKUP(E532,Tabuľka6[#All],13,FALSE),IF(G532="predaj",VLOOKUP(E532,Tabuľka6[#All],12,FALSE),"zadany neplatny typ transakie"))</f>
        <v>18.5</v>
      </c>
      <c r="J532">
        <f t="shared" si="8"/>
        <v>148</v>
      </c>
      <c r="K532">
        <f>SUMIF($E$7:E532,E532,$H$7:H532)</f>
        <v>63</v>
      </c>
    </row>
    <row r="533" spans="4:11" x14ac:dyDescent="0.3">
      <c r="D533">
        <v>527</v>
      </c>
      <c r="E533">
        <v>17</v>
      </c>
      <c r="F533" s="4">
        <f>DATE(2020,2,1+INT(ROWS($1:271)/10))</f>
        <v>43889</v>
      </c>
      <c r="G533" s="1" t="s">
        <v>167</v>
      </c>
      <c r="H533">
        <v>-9</v>
      </c>
      <c r="I533" s="5">
        <f>IF(G533="nákup",VLOOKUP(E533,Tabuľka6[#All],13,FALSE),IF(G533="predaj",VLOOKUP(E533,Tabuľka6[#All],12,FALSE),"zadany neplatny typ transakie"))</f>
        <v>14.46</v>
      </c>
      <c r="J533">
        <f t="shared" si="8"/>
        <v>130.14000000000001</v>
      </c>
      <c r="K533">
        <f>SUMIF($E$7:E533,E533,$H$7:H533)</f>
        <v>24</v>
      </c>
    </row>
    <row r="534" spans="4:11" x14ac:dyDescent="0.3">
      <c r="D534">
        <v>528</v>
      </c>
      <c r="E534">
        <v>8</v>
      </c>
      <c r="F534" s="4">
        <f>DATE(2020,2,1+INT(ROWS($1:272)/10))</f>
        <v>43889</v>
      </c>
      <c r="G534" s="1" t="s">
        <v>167</v>
      </c>
      <c r="H534">
        <v>-8</v>
      </c>
      <c r="I534" s="5">
        <f>IF(G534="nákup",VLOOKUP(E534,Tabuľka6[#All],13,FALSE),IF(G534="predaj",VLOOKUP(E534,Tabuľka6[#All],12,FALSE),"zadany neplatny typ transakie"))</f>
        <v>17.89</v>
      </c>
      <c r="J534">
        <f t="shared" si="8"/>
        <v>143.12</v>
      </c>
      <c r="K534">
        <f>SUMIF($E$7:E534,E534,$H$7:H534)</f>
        <v>75</v>
      </c>
    </row>
    <row r="535" spans="4:11" x14ac:dyDescent="0.3">
      <c r="D535">
        <v>529</v>
      </c>
      <c r="E535">
        <v>4</v>
      </c>
      <c r="F535" s="4">
        <f>DATE(2020,2,1+INT(ROWS($1:273)/10))</f>
        <v>43889</v>
      </c>
      <c r="G535" s="1" t="s">
        <v>167</v>
      </c>
      <c r="H535">
        <v>-10</v>
      </c>
      <c r="I535" s="5">
        <f>IF(G535="nákup",VLOOKUP(E535,Tabuľka6[#All],13,FALSE),IF(G535="predaj",VLOOKUP(E535,Tabuľka6[#All],12,FALSE),"zadany neplatny typ transakie"))</f>
        <v>16</v>
      </c>
      <c r="J535">
        <f t="shared" si="8"/>
        <v>160</v>
      </c>
      <c r="K535">
        <f>SUMIF($E$7:E535,E535,$H$7:H535)</f>
        <v>150</v>
      </c>
    </row>
    <row r="536" spans="4:11" x14ac:dyDescent="0.3">
      <c r="D536">
        <v>530</v>
      </c>
      <c r="E536">
        <v>18</v>
      </c>
      <c r="F536" s="4">
        <f>DATE(2020,2,1+INT(ROWS($1:274)/10))</f>
        <v>43889</v>
      </c>
      <c r="G536" s="1" t="s">
        <v>167</v>
      </c>
      <c r="H536">
        <v>-10</v>
      </c>
      <c r="I536" s="5">
        <f>IF(G536="nákup",VLOOKUP(E536,Tabuľka6[#All],13,FALSE),IF(G536="predaj",VLOOKUP(E536,Tabuľka6[#All],12,FALSE),"zadany neplatny typ transakie"))</f>
        <v>13.99</v>
      </c>
      <c r="J536">
        <f t="shared" si="8"/>
        <v>139.9</v>
      </c>
      <c r="K536">
        <f>SUMIF($E$7:E536,E536,$H$7:H536)</f>
        <v>32</v>
      </c>
    </row>
    <row r="537" spans="4:11" x14ac:dyDescent="0.3">
      <c r="D537">
        <v>531</v>
      </c>
      <c r="E537">
        <v>26</v>
      </c>
      <c r="F537" s="4">
        <f>DATE(2020,2,1+INT(ROWS($1:275)/10))</f>
        <v>43889</v>
      </c>
      <c r="G537" s="1" t="s">
        <v>167</v>
      </c>
      <c r="H537">
        <v>-2</v>
      </c>
      <c r="I537" s="5">
        <f>IF(G537="nákup",VLOOKUP(E537,Tabuľka6[#All],13,FALSE),IF(G537="predaj",VLOOKUP(E537,Tabuľka6[#All],12,FALSE),"zadany neplatny typ transakie"))</f>
        <v>12.85</v>
      </c>
      <c r="J537">
        <f t="shared" si="8"/>
        <v>25.7</v>
      </c>
      <c r="K537">
        <f>SUMIF($E$7:E537,E537,$H$7:H537)</f>
        <v>86</v>
      </c>
    </row>
    <row r="538" spans="4:11" x14ac:dyDescent="0.3">
      <c r="D538">
        <v>532</v>
      </c>
      <c r="E538">
        <v>2</v>
      </c>
      <c r="F538" s="4">
        <f>DATE(2020,2,1+INT(ROWS($1:276)/10))</f>
        <v>43889</v>
      </c>
      <c r="G538" s="1" t="s">
        <v>167</v>
      </c>
      <c r="H538">
        <v>-10</v>
      </c>
      <c r="I538" s="5">
        <f>IF(G538="nákup",VLOOKUP(E538,Tabuľka6[#All],13,FALSE),IF(G538="predaj",VLOOKUP(E538,Tabuľka6[#All],12,FALSE),"zadany neplatny typ transakie"))</f>
        <v>16.11</v>
      </c>
      <c r="J538">
        <f t="shared" si="8"/>
        <v>161.1</v>
      </c>
      <c r="K538">
        <f>SUMIF($E$7:E538,E538,$H$7:H538)</f>
        <v>161</v>
      </c>
    </row>
    <row r="539" spans="4:11" x14ac:dyDescent="0.3">
      <c r="D539">
        <v>533</v>
      </c>
      <c r="E539">
        <v>16</v>
      </c>
      <c r="F539" s="4">
        <f>DATE(2020,2,1+INT(ROWS($1:277)/10))</f>
        <v>43889</v>
      </c>
      <c r="G539" s="1" t="s">
        <v>167</v>
      </c>
      <c r="H539">
        <v>-9</v>
      </c>
      <c r="I539" s="5">
        <f>IF(G539="nákup",VLOOKUP(E539,Tabuľka6[#All],13,FALSE),IF(G539="predaj",VLOOKUP(E539,Tabuľka6[#All],12,FALSE),"zadany neplatny typ transakie"))</f>
        <v>14.49</v>
      </c>
      <c r="J539">
        <f t="shared" si="8"/>
        <v>130.41</v>
      </c>
      <c r="K539">
        <f>SUMIF($E$7:E539,E539,$H$7:H539)</f>
        <v>77</v>
      </c>
    </row>
    <row r="540" spans="4:11" x14ac:dyDescent="0.3">
      <c r="D540">
        <v>534</v>
      </c>
      <c r="E540">
        <v>1</v>
      </c>
      <c r="F540" s="4">
        <f>DATE(2020,2,1+INT(ROWS($1:278)/10))</f>
        <v>43889</v>
      </c>
      <c r="G540" s="1" t="s">
        <v>167</v>
      </c>
      <c r="H540">
        <v>-6</v>
      </c>
      <c r="I540" s="5">
        <f>IF(G540="nákup",VLOOKUP(E540,Tabuľka6[#All],13,FALSE),IF(G540="predaj",VLOOKUP(E540,Tabuľka6[#All],12,FALSE),"zadany neplatny typ transakie"))</f>
        <v>11.9</v>
      </c>
      <c r="J540">
        <f t="shared" si="8"/>
        <v>71.400000000000006</v>
      </c>
      <c r="K540">
        <f>SUMIF($E$7:E540,E540,$H$7:H540)</f>
        <v>247</v>
      </c>
    </row>
    <row r="541" spans="4:11" x14ac:dyDescent="0.3">
      <c r="D541">
        <v>535</v>
      </c>
      <c r="E541">
        <v>23</v>
      </c>
      <c r="F541" s="4">
        <f>DATE(2020,2,1+INT(ROWS($1:279)/10))</f>
        <v>43889</v>
      </c>
      <c r="G541" s="1" t="s">
        <v>167</v>
      </c>
      <c r="H541">
        <v>-1</v>
      </c>
      <c r="I541" s="5">
        <f>IF(G541="nákup",VLOOKUP(E541,Tabuľka6[#All],13,FALSE),IF(G541="predaj",VLOOKUP(E541,Tabuľka6[#All],12,FALSE),"zadany neplatny typ transakie"))</f>
        <v>22.55</v>
      </c>
      <c r="J541">
        <f t="shared" si="8"/>
        <v>22.55</v>
      </c>
      <c r="K541">
        <f>SUMIF($E$7:E541,E541,$H$7:H541)</f>
        <v>125</v>
      </c>
    </row>
    <row r="542" spans="4:11" x14ac:dyDescent="0.3">
      <c r="D542">
        <v>536</v>
      </c>
      <c r="E542">
        <v>8</v>
      </c>
      <c r="F542" s="4">
        <f>DATE(2020,2,1+INT(ROWS($1:280)/10))</f>
        <v>43890</v>
      </c>
      <c r="G542" s="1" t="s">
        <v>167</v>
      </c>
      <c r="H542">
        <v>-2</v>
      </c>
      <c r="I542" s="5">
        <f>IF(G542="nákup",VLOOKUP(E542,Tabuľka6[#All],13,FALSE),IF(G542="predaj",VLOOKUP(E542,Tabuľka6[#All],12,FALSE),"zadany neplatny typ transakie"))</f>
        <v>17.89</v>
      </c>
      <c r="J542">
        <f t="shared" si="8"/>
        <v>35.78</v>
      </c>
      <c r="K542">
        <f>SUMIF($E$7:E542,E542,$H$7:H542)</f>
        <v>73</v>
      </c>
    </row>
    <row r="543" spans="4:11" x14ac:dyDescent="0.3">
      <c r="D543">
        <v>537</v>
      </c>
      <c r="E543">
        <v>12</v>
      </c>
      <c r="F543" s="4">
        <f>DATE(2020,2,1+INT(ROWS($1:281)/10))</f>
        <v>43890</v>
      </c>
      <c r="G543" s="1" t="s">
        <v>167</v>
      </c>
      <c r="H543">
        <v>-10</v>
      </c>
      <c r="I543" s="5">
        <f>IF(G543="nákup",VLOOKUP(E543,Tabuľka6[#All],13,FALSE),IF(G543="predaj",VLOOKUP(E543,Tabuľka6[#All],12,FALSE),"zadany neplatny typ transakie"))</f>
        <v>13.25</v>
      </c>
      <c r="J543">
        <f t="shared" si="8"/>
        <v>132.5</v>
      </c>
      <c r="K543">
        <f>SUMIF($E$7:E543,E543,$H$7:H543)</f>
        <v>97</v>
      </c>
    </row>
    <row r="544" spans="4:11" x14ac:dyDescent="0.3">
      <c r="D544">
        <v>538</v>
      </c>
      <c r="E544">
        <v>15</v>
      </c>
      <c r="F544" s="4">
        <f>DATE(2020,2,1+INT(ROWS($1:282)/10))</f>
        <v>43890</v>
      </c>
      <c r="G544" s="1" t="s">
        <v>167</v>
      </c>
      <c r="H544">
        <v>-6</v>
      </c>
      <c r="I544" s="5">
        <f>IF(G544="nákup",VLOOKUP(E544,Tabuľka6[#All],13,FALSE),IF(G544="predaj",VLOOKUP(E544,Tabuľka6[#All],12,FALSE),"zadany neplatny typ transakie"))</f>
        <v>9.65</v>
      </c>
      <c r="J544">
        <f t="shared" si="8"/>
        <v>57.900000000000006</v>
      </c>
      <c r="K544">
        <f>SUMIF($E$7:E544,E544,$H$7:H544)</f>
        <v>163</v>
      </c>
    </row>
    <row r="545" spans="4:11" x14ac:dyDescent="0.3">
      <c r="D545">
        <v>539</v>
      </c>
      <c r="E545">
        <v>4</v>
      </c>
      <c r="F545" s="4">
        <f>DATE(2020,2,1+INT(ROWS($1:283)/10))</f>
        <v>43890</v>
      </c>
      <c r="G545" s="1" t="s">
        <v>167</v>
      </c>
      <c r="H545">
        <v>-5</v>
      </c>
      <c r="I545" s="5">
        <f>IF(G545="nákup",VLOOKUP(E545,Tabuľka6[#All],13,FALSE),IF(G545="predaj",VLOOKUP(E545,Tabuľka6[#All],12,FALSE),"zadany neplatny typ transakie"))</f>
        <v>16</v>
      </c>
      <c r="J545">
        <f t="shared" si="8"/>
        <v>80</v>
      </c>
      <c r="K545">
        <f>SUMIF($E$7:E545,E545,$H$7:H545)</f>
        <v>145</v>
      </c>
    </row>
    <row r="546" spans="4:11" x14ac:dyDescent="0.3">
      <c r="D546">
        <v>540</v>
      </c>
      <c r="E546">
        <v>25</v>
      </c>
      <c r="F546" s="4">
        <f>DATE(2020,2,1+INT(ROWS($1:284)/10))</f>
        <v>43890</v>
      </c>
      <c r="G546" s="1" t="s">
        <v>167</v>
      </c>
      <c r="H546">
        <v>-2</v>
      </c>
      <c r="I546" s="5">
        <f>IF(G546="nákup",VLOOKUP(E546,Tabuľka6[#All],13,FALSE),IF(G546="predaj",VLOOKUP(E546,Tabuľka6[#All],12,FALSE),"zadany neplatny typ transakie"))</f>
        <v>14.95</v>
      </c>
      <c r="J546">
        <f t="shared" si="8"/>
        <v>29.9</v>
      </c>
      <c r="K546">
        <f>SUMIF($E$7:E546,E546,$H$7:H546)</f>
        <v>31</v>
      </c>
    </row>
    <row r="547" spans="4:11" x14ac:dyDescent="0.3">
      <c r="D547">
        <v>541</v>
      </c>
      <c r="E547">
        <v>1</v>
      </c>
      <c r="F547" s="4">
        <f>DATE(2020,2,1+INT(ROWS($1:285)/10))</f>
        <v>43890</v>
      </c>
      <c r="G547" s="1" t="s">
        <v>167</v>
      </c>
      <c r="H547">
        <v>-9</v>
      </c>
      <c r="I547" s="5">
        <f>IF(G547="nákup",VLOOKUP(E547,Tabuľka6[#All],13,FALSE),IF(G547="predaj",VLOOKUP(E547,Tabuľka6[#All],12,FALSE),"zadany neplatny typ transakie"))</f>
        <v>11.9</v>
      </c>
      <c r="J547">
        <f t="shared" si="8"/>
        <v>107.10000000000001</v>
      </c>
      <c r="K547">
        <f>SUMIF($E$7:E547,E547,$H$7:H547)</f>
        <v>238</v>
      </c>
    </row>
    <row r="548" spans="4:11" x14ac:dyDescent="0.3">
      <c r="D548">
        <v>542</v>
      </c>
      <c r="E548">
        <v>18</v>
      </c>
      <c r="F548" s="4">
        <f>DATE(2020,2,1+INT(ROWS($1:286)/10))</f>
        <v>43890</v>
      </c>
      <c r="G548" s="1" t="s">
        <v>167</v>
      </c>
      <c r="H548">
        <v>-8</v>
      </c>
      <c r="I548" s="5">
        <f>IF(G548="nákup",VLOOKUP(E548,Tabuľka6[#All],13,FALSE),IF(G548="predaj",VLOOKUP(E548,Tabuľka6[#All],12,FALSE),"zadany neplatny typ transakie"))</f>
        <v>13.99</v>
      </c>
      <c r="J548">
        <f t="shared" si="8"/>
        <v>111.92</v>
      </c>
      <c r="K548">
        <f>SUMIF($E$7:E548,E548,$H$7:H548)</f>
        <v>24</v>
      </c>
    </row>
    <row r="549" spans="4:11" x14ac:dyDescent="0.3">
      <c r="D549">
        <v>543</v>
      </c>
      <c r="E549">
        <v>28</v>
      </c>
      <c r="F549" s="4">
        <f>DATE(2020,2,1+INT(ROWS($1:287)/10))</f>
        <v>43890</v>
      </c>
      <c r="G549" s="1" t="s">
        <v>167</v>
      </c>
      <c r="H549">
        <v>-7</v>
      </c>
      <c r="I549" s="5">
        <f>IF(G549="nákup",VLOOKUP(E549,Tabuľka6[#All],13,FALSE),IF(G549="predaj",VLOOKUP(E549,Tabuľka6[#All],12,FALSE),"zadany neplatny typ transakie"))</f>
        <v>14.38</v>
      </c>
      <c r="J549">
        <f t="shared" si="8"/>
        <v>100.66000000000001</v>
      </c>
      <c r="K549">
        <f>SUMIF($E$7:E549,E549,$H$7:H549)</f>
        <v>147</v>
      </c>
    </row>
    <row r="550" spans="4:11" x14ac:dyDescent="0.3">
      <c r="D550">
        <v>544</v>
      </c>
      <c r="E550">
        <v>28</v>
      </c>
      <c r="F550" s="4">
        <f>DATE(2020,2,1+INT(ROWS($1:288)/10))</f>
        <v>43890</v>
      </c>
      <c r="G550" s="1" t="s">
        <v>167</v>
      </c>
      <c r="H550">
        <v>-10</v>
      </c>
      <c r="I550" s="5">
        <f>IF(G550="nákup",VLOOKUP(E550,Tabuľka6[#All],13,FALSE),IF(G550="predaj",VLOOKUP(E550,Tabuľka6[#All],12,FALSE),"zadany neplatny typ transakie"))</f>
        <v>14.38</v>
      </c>
      <c r="J550">
        <f t="shared" si="8"/>
        <v>143.80000000000001</v>
      </c>
      <c r="K550">
        <f>SUMIF($E$7:E550,E550,$H$7:H550)</f>
        <v>137</v>
      </c>
    </row>
    <row r="551" spans="4:11" x14ac:dyDescent="0.3">
      <c r="D551">
        <v>545</v>
      </c>
      <c r="E551">
        <v>12</v>
      </c>
      <c r="F551" s="4">
        <f>DATE(2020,2,1+INT(ROWS($1:289)/10))</f>
        <v>43890</v>
      </c>
      <c r="G551" s="1" t="s">
        <v>167</v>
      </c>
      <c r="H551">
        <v>-2</v>
      </c>
      <c r="I551" s="5">
        <f>IF(G551="nákup",VLOOKUP(E551,Tabuľka6[#All],13,FALSE),IF(G551="predaj",VLOOKUP(E551,Tabuľka6[#All],12,FALSE),"zadany neplatny typ transakie"))</f>
        <v>13.25</v>
      </c>
      <c r="J551">
        <f t="shared" si="8"/>
        <v>26.5</v>
      </c>
      <c r="K551">
        <f>SUMIF($E$7:E551,E551,$H$7:H551)</f>
        <v>95</v>
      </c>
    </row>
    <row r="552" spans="4:11" x14ac:dyDescent="0.3">
      <c r="D552">
        <v>546</v>
      </c>
      <c r="E552">
        <v>20</v>
      </c>
      <c r="F552" s="4">
        <f>DATE(2020,2,1+INT(ROWS($1:290)/10))</f>
        <v>43891</v>
      </c>
      <c r="G552" s="1" t="s">
        <v>167</v>
      </c>
      <c r="H552">
        <v>-7</v>
      </c>
      <c r="I552" s="5">
        <f>IF(G552="nákup",VLOOKUP(E552,Tabuľka6[#All],13,FALSE),IF(G552="predaj",VLOOKUP(E552,Tabuľka6[#All],12,FALSE),"zadany neplatny typ transakie"))</f>
        <v>10.050000000000001</v>
      </c>
      <c r="J552">
        <f t="shared" si="8"/>
        <v>70.350000000000009</v>
      </c>
      <c r="K552">
        <f>SUMIF($E$7:E552,E552,$H$7:H552)</f>
        <v>176</v>
      </c>
    </row>
    <row r="553" spans="4:11" x14ac:dyDescent="0.3">
      <c r="D553">
        <v>547</v>
      </c>
      <c r="E553">
        <v>11</v>
      </c>
      <c r="F553" s="4">
        <f>DATE(2020,2,1+INT(ROWS($1:291)/10))</f>
        <v>43891</v>
      </c>
      <c r="G553" s="1" t="s">
        <v>167</v>
      </c>
      <c r="H553">
        <v>-1</v>
      </c>
      <c r="I553" s="5">
        <f>IF(G553="nákup",VLOOKUP(E553,Tabuľka6[#All],13,FALSE),IF(G553="predaj",VLOOKUP(E553,Tabuľka6[#All],12,FALSE),"zadany neplatny typ transakie"))</f>
        <v>5</v>
      </c>
      <c r="J553">
        <f t="shared" si="8"/>
        <v>5</v>
      </c>
      <c r="K553">
        <f>SUMIF($E$7:E553,E553,$H$7:H553)</f>
        <v>41</v>
      </c>
    </row>
    <row r="554" spans="4:11" x14ac:dyDescent="0.3">
      <c r="D554">
        <v>548</v>
      </c>
      <c r="E554">
        <v>17</v>
      </c>
      <c r="F554" s="4">
        <f>DATE(2020,2,1+INT(ROWS($1:292)/10))</f>
        <v>43891</v>
      </c>
      <c r="G554" s="1" t="s">
        <v>167</v>
      </c>
      <c r="H554">
        <v>-8</v>
      </c>
      <c r="I554" s="5">
        <f>IF(G554="nákup",VLOOKUP(E554,Tabuľka6[#All],13,FALSE),IF(G554="predaj",VLOOKUP(E554,Tabuľka6[#All],12,FALSE),"zadany neplatny typ transakie"))</f>
        <v>14.46</v>
      </c>
      <c r="J554">
        <f t="shared" si="8"/>
        <v>115.68</v>
      </c>
      <c r="K554">
        <f>SUMIF($E$7:E554,E554,$H$7:H554)</f>
        <v>16</v>
      </c>
    </row>
    <row r="555" spans="4:11" x14ac:dyDescent="0.3">
      <c r="D555">
        <v>549</v>
      </c>
      <c r="E555">
        <v>18</v>
      </c>
      <c r="F555" s="4">
        <f>DATE(2020,2,1+INT(ROWS($1:293)/10))</f>
        <v>43891</v>
      </c>
      <c r="G555" s="1" t="s">
        <v>167</v>
      </c>
      <c r="H555">
        <v>-6</v>
      </c>
      <c r="I555" s="5">
        <f>IF(G555="nákup",VLOOKUP(E555,Tabuľka6[#All],13,FALSE),IF(G555="predaj",VLOOKUP(E555,Tabuľka6[#All],12,FALSE),"zadany neplatny typ transakie"))</f>
        <v>13.99</v>
      </c>
      <c r="J555">
        <f t="shared" si="8"/>
        <v>83.94</v>
      </c>
      <c r="K555">
        <f>SUMIF($E$7:E555,E555,$H$7:H555)</f>
        <v>18</v>
      </c>
    </row>
    <row r="556" spans="4:11" x14ac:dyDescent="0.3">
      <c r="D556">
        <v>550</v>
      </c>
      <c r="E556">
        <v>30</v>
      </c>
      <c r="F556" s="4">
        <f>DATE(2020,2,1+INT(ROWS($1:294)/10))</f>
        <v>43891</v>
      </c>
      <c r="G556" s="1" t="s">
        <v>167</v>
      </c>
      <c r="H556">
        <v>-5</v>
      </c>
      <c r="I556" s="5">
        <f>IF(G556="nákup",VLOOKUP(E556,Tabuľka6[#All],13,FALSE),IF(G556="predaj",VLOOKUP(E556,Tabuľka6[#All],12,FALSE),"zadany neplatny typ transakie"))</f>
        <v>11.5</v>
      </c>
      <c r="J556">
        <f t="shared" si="8"/>
        <v>57.5</v>
      </c>
      <c r="K556">
        <f>SUMIF($E$7:E556,E556,$H$7:H556)</f>
        <v>58</v>
      </c>
    </row>
    <row r="557" spans="4:11" x14ac:dyDescent="0.3">
      <c r="D557">
        <v>551</v>
      </c>
      <c r="E557">
        <v>24</v>
      </c>
      <c r="F557" s="4">
        <f>DATE(2020,2,1+INT(ROWS($1:295)/10))</f>
        <v>43891</v>
      </c>
      <c r="G557" s="1" t="s">
        <v>167</v>
      </c>
      <c r="H557">
        <v>-2</v>
      </c>
      <c r="I557" s="5">
        <f>IF(G557="nákup",VLOOKUP(E557,Tabuľka6[#All],13,FALSE),IF(G557="predaj",VLOOKUP(E557,Tabuľka6[#All],12,FALSE),"zadany neplatny typ transakie"))</f>
        <v>18.98</v>
      </c>
      <c r="J557">
        <f t="shared" si="8"/>
        <v>37.96</v>
      </c>
      <c r="K557">
        <f>SUMIF($E$7:E557,E557,$H$7:H557)</f>
        <v>91</v>
      </c>
    </row>
    <row r="558" spans="4:11" x14ac:dyDescent="0.3">
      <c r="D558">
        <v>552</v>
      </c>
      <c r="E558">
        <v>10</v>
      </c>
      <c r="F558" s="4">
        <f>DATE(2020,2,1+INT(ROWS($1:296)/10))</f>
        <v>43891</v>
      </c>
      <c r="G558" s="1" t="s">
        <v>167</v>
      </c>
      <c r="H558">
        <v>-10</v>
      </c>
      <c r="I558" s="5">
        <f>IF(G558="nákup",VLOOKUP(E558,Tabuľka6[#All],13,FALSE),IF(G558="predaj",VLOOKUP(E558,Tabuľka6[#All],12,FALSE),"zadany neplatny typ transakie"))</f>
        <v>18.5</v>
      </c>
      <c r="J558">
        <f t="shared" si="8"/>
        <v>185</v>
      </c>
      <c r="K558">
        <f>SUMIF($E$7:E558,E558,$H$7:H558)</f>
        <v>53</v>
      </c>
    </row>
    <row r="559" spans="4:11" x14ac:dyDescent="0.3">
      <c r="D559">
        <v>553</v>
      </c>
      <c r="E559">
        <v>26</v>
      </c>
      <c r="F559" s="4">
        <f>DATE(2020,2,1+INT(ROWS($1:297)/10))</f>
        <v>43891</v>
      </c>
      <c r="G559" s="1" t="s">
        <v>167</v>
      </c>
      <c r="H559">
        <v>-10</v>
      </c>
      <c r="I559" s="5">
        <f>IF(G559="nákup",VLOOKUP(E559,Tabuľka6[#All],13,FALSE),IF(G559="predaj",VLOOKUP(E559,Tabuľka6[#All],12,FALSE),"zadany neplatny typ transakie"))</f>
        <v>12.85</v>
      </c>
      <c r="J559">
        <f t="shared" si="8"/>
        <v>128.5</v>
      </c>
      <c r="K559">
        <f>SUMIF($E$7:E559,E559,$H$7:H559)</f>
        <v>76</v>
      </c>
    </row>
    <row r="560" spans="4:11" x14ac:dyDescent="0.3">
      <c r="D560">
        <v>554</v>
      </c>
      <c r="E560">
        <v>25</v>
      </c>
      <c r="F560" s="4">
        <f>DATE(2020,2,1+INT(ROWS($1:298)/10))</f>
        <v>43891</v>
      </c>
      <c r="G560" s="1" t="s">
        <v>167</v>
      </c>
      <c r="H560">
        <v>-5</v>
      </c>
      <c r="I560" s="5">
        <f>IF(G560="nákup",VLOOKUP(E560,Tabuľka6[#All],13,FALSE),IF(G560="predaj",VLOOKUP(E560,Tabuľka6[#All],12,FALSE),"zadany neplatny typ transakie"))</f>
        <v>14.95</v>
      </c>
      <c r="J560">
        <f t="shared" si="8"/>
        <v>74.75</v>
      </c>
      <c r="K560">
        <f>SUMIF($E$7:E560,E560,$H$7:H560)</f>
        <v>26</v>
      </c>
    </row>
    <row r="561" spans="4:11" x14ac:dyDescent="0.3">
      <c r="D561">
        <v>555</v>
      </c>
      <c r="E561">
        <v>26</v>
      </c>
      <c r="F561" s="4">
        <f>DATE(2020,2,1+INT(ROWS($1:299)/10))</f>
        <v>43891</v>
      </c>
      <c r="G561" s="1" t="s">
        <v>167</v>
      </c>
      <c r="H561">
        <v>-2</v>
      </c>
      <c r="I561" s="5">
        <f>IF(G561="nákup",VLOOKUP(E561,Tabuľka6[#All],13,FALSE),IF(G561="predaj",VLOOKUP(E561,Tabuľka6[#All],12,FALSE),"zadany neplatny typ transakie"))</f>
        <v>12.85</v>
      </c>
      <c r="J561">
        <f t="shared" si="8"/>
        <v>25.7</v>
      </c>
      <c r="K561">
        <f>SUMIF($E$7:E561,E561,$H$7:H561)</f>
        <v>74</v>
      </c>
    </row>
    <row r="562" spans="4:11" x14ac:dyDescent="0.3">
      <c r="D562">
        <v>556</v>
      </c>
      <c r="E562">
        <v>13</v>
      </c>
      <c r="F562" s="4">
        <f>DATE(2020,2,1+INT(ROWS($1:300)/10))</f>
        <v>43892</v>
      </c>
      <c r="G562" s="1" t="s">
        <v>167</v>
      </c>
      <c r="H562">
        <v>-6</v>
      </c>
      <c r="I562" s="5">
        <f>IF(G562="nákup",VLOOKUP(E562,Tabuľka6[#All],13,FALSE),IF(G562="predaj",VLOOKUP(E562,Tabuľka6[#All],12,FALSE),"zadany neplatny typ transakie"))</f>
        <v>14.95</v>
      </c>
      <c r="J562">
        <f t="shared" si="8"/>
        <v>89.699999999999989</v>
      </c>
      <c r="K562">
        <f>SUMIF($E$7:E562,E562,$H$7:H562)</f>
        <v>101</v>
      </c>
    </row>
    <row r="563" spans="4:11" x14ac:dyDescent="0.3">
      <c r="D563">
        <v>557</v>
      </c>
      <c r="E563">
        <v>12</v>
      </c>
      <c r="F563" s="4">
        <f>DATE(2020,2,1+INT(ROWS($1:301)/10))</f>
        <v>43892</v>
      </c>
      <c r="G563" s="1" t="s">
        <v>167</v>
      </c>
      <c r="H563">
        <v>-2</v>
      </c>
      <c r="I563" s="5">
        <f>IF(G563="nákup",VLOOKUP(E563,Tabuľka6[#All],13,FALSE),IF(G563="predaj",VLOOKUP(E563,Tabuľka6[#All],12,FALSE),"zadany neplatny typ transakie"))</f>
        <v>13.25</v>
      </c>
      <c r="J563">
        <f t="shared" si="8"/>
        <v>26.5</v>
      </c>
      <c r="K563">
        <f>SUMIF($E$7:E563,E563,$H$7:H563)</f>
        <v>93</v>
      </c>
    </row>
    <row r="564" spans="4:11" x14ac:dyDescent="0.3">
      <c r="D564">
        <v>558</v>
      </c>
      <c r="E564">
        <v>16</v>
      </c>
      <c r="F564" s="4">
        <f>DATE(2020,2,1+INT(ROWS($1:302)/10))</f>
        <v>43892</v>
      </c>
      <c r="G564" s="1" t="s">
        <v>167</v>
      </c>
      <c r="H564">
        <v>-3</v>
      </c>
      <c r="I564" s="5">
        <f>IF(G564="nákup",VLOOKUP(E564,Tabuľka6[#All],13,FALSE),IF(G564="predaj",VLOOKUP(E564,Tabuľka6[#All],12,FALSE),"zadany neplatny typ transakie"))</f>
        <v>14.49</v>
      </c>
      <c r="J564">
        <f t="shared" si="8"/>
        <v>43.47</v>
      </c>
      <c r="K564">
        <f>SUMIF($E$7:E564,E564,$H$7:H564)</f>
        <v>74</v>
      </c>
    </row>
    <row r="565" spans="4:11" x14ac:dyDescent="0.3">
      <c r="D565">
        <v>559</v>
      </c>
      <c r="E565">
        <v>26</v>
      </c>
      <c r="F565" s="4">
        <f>DATE(2020,2,1+INT(ROWS($1:303)/10))</f>
        <v>43892</v>
      </c>
      <c r="G565" s="1" t="s">
        <v>167</v>
      </c>
      <c r="H565">
        <v>-10</v>
      </c>
      <c r="I565" s="5">
        <f>IF(G565="nákup",VLOOKUP(E565,Tabuľka6[#All],13,FALSE),IF(G565="predaj",VLOOKUP(E565,Tabuľka6[#All],12,FALSE),"zadany neplatny typ transakie"))</f>
        <v>12.85</v>
      </c>
      <c r="J565">
        <f t="shared" si="8"/>
        <v>128.5</v>
      </c>
      <c r="K565">
        <f>SUMIF($E$7:E565,E565,$H$7:H565)</f>
        <v>64</v>
      </c>
    </row>
    <row r="566" spans="4:11" x14ac:dyDescent="0.3">
      <c r="D566">
        <v>560</v>
      </c>
      <c r="E566">
        <v>9</v>
      </c>
      <c r="F566" s="4">
        <f>DATE(2020,2,1+INT(ROWS($1:304)/10))</f>
        <v>43892</v>
      </c>
      <c r="G566" s="1" t="s">
        <v>167</v>
      </c>
      <c r="H566">
        <v>-4</v>
      </c>
      <c r="I566" s="5">
        <f>IF(G566="nákup",VLOOKUP(E566,Tabuľka6[#All],13,FALSE),IF(G566="predaj",VLOOKUP(E566,Tabuľka6[#All],12,FALSE),"zadany neplatny typ transakie"))</f>
        <v>41</v>
      </c>
      <c r="J566">
        <f t="shared" si="8"/>
        <v>164</v>
      </c>
      <c r="K566">
        <f>SUMIF($E$7:E566,E566,$H$7:H566)</f>
        <v>13</v>
      </c>
    </row>
    <row r="567" spans="4:11" x14ac:dyDescent="0.3">
      <c r="D567">
        <v>561</v>
      </c>
      <c r="E567">
        <v>9</v>
      </c>
      <c r="F567" s="4">
        <f>DATE(2020,2,1+INT(ROWS($1:305)/10))</f>
        <v>43892</v>
      </c>
      <c r="G567" s="1" t="s">
        <v>167</v>
      </c>
      <c r="H567">
        <v>-8</v>
      </c>
      <c r="I567" s="5">
        <f>IF(G567="nákup",VLOOKUP(E567,Tabuľka6[#All],13,FALSE),IF(G567="predaj",VLOOKUP(E567,Tabuľka6[#All],12,FALSE),"zadany neplatny typ transakie"))</f>
        <v>41</v>
      </c>
      <c r="J567">
        <f t="shared" si="8"/>
        <v>328</v>
      </c>
      <c r="K567">
        <f>SUMIF($E$7:E567,E567,$H$7:H567)</f>
        <v>5</v>
      </c>
    </row>
    <row r="568" spans="4:11" x14ac:dyDescent="0.3">
      <c r="D568">
        <v>562</v>
      </c>
      <c r="E568">
        <v>19</v>
      </c>
      <c r="F568" s="4">
        <f>DATE(2020,2,1+INT(ROWS($1:306)/10))</f>
        <v>43892</v>
      </c>
      <c r="G568" s="1" t="s">
        <v>167</v>
      </c>
      <c r="H568">
        <v>-4</v>
      </c>
      <c r="I568" s="5">
        <f>IF(G568="nákup",VLOOKUP(E568,Tabuľka6[#All],13,FALSE),IF(G568="predaj",VLOOKUP(E568,Tabuľka6[#All],12,FALSE),"zadany neplatny typ transakie"))</f>
        <v>14.17</v>
      </c>
      <c r="J568">
        <f t="shared" si="8"/>
        <v>56.68</v>
      </c>
      <c r="K568">
        <f>SUMIF($E$7:E568,E568,$H$7:H568)</f>
        <v>47</v>
      </c>
    </row>
    <row r="569" spans="4:11" x14ac:dyDescent="0.3">
      <c r="D569">
        <v>563</v>
      </c>
      <c r="E569">
        <v>12</v>
      </c>
      <c r="F569" s="4">
        <f>DATE(2020,2,1+INT(ROWS($1:307)/10))</f>
        <v>43892</v>
      </c>
      <c r="G569" s="1" t="s">
        <v>167</v>
      </c>
      <c r="H569">
        <v>-7</v>
      </c>
      <c r="I569" s="5">
        <f>IF(G569="nákup",VLOOKUP(E569,Tabuľka6[#All],13,FALSE),IF(G569="predaj",VLOOKUP(E569,Tabuľka6[#All],12,FALSE),"zadany neplatny typ transakie"))</f>
        <v>13.25</v>
      </c>
      <c r="J569">
        <f t="shared" si="8"/>
        <v>92.75</v>
      </c>
      <c r="K569">
        <f>SUMIF($E$7:E569,E569,$H$7:H569)</f>
        <v>86</v>
      </c>
    </row>
    <row r="570" spans="4:11" x14ac:dyDescent="0.3">
      <c r="D570">
        <v>564</v>
      </c>
      <c r="E570">
        <v>27</v>
      </c>
      <c r="F570" s="4">
        <f>DATE(2020,2,1+INT(ROWS($1:308)/10))</f>
        <v>43892</v>
      </c>
      <c r="G570" s="1" t="s">
        <v>167</v>
      </c>
      <c r="H570">
        <v>-2</v>
      </c>
      <c r="I570" s="5">
        <f>IF(G570="nákup",VLOOKUP(E570,Tabuľka6[#All],13,FALSE),IF(G570="predaj",VLOOKUP(E570,Tabuľka6[#All],12,FALSE),"zadany neplatny typ transakie"))</f>
        <v>16.36</v>
      </c>
      <c r="J570">
        <f t="shared" si="8"/>
        <v>32.72</v>
      </c>
      <c r="K570">
        <f>SUMIF($E$7:E570,E570,$H$7:H570)</f>
        <v>60</v>
      </c>
    </row>
    <row r="571" spans="4:11" x14ac:dyDescent="0.3">
      <c r="D571">
        <v>565</v>
      </c>
      <c r="E571">
        <v>10</v>
      </c>
      <c r="F571" s="4">
        <f>DATE(2020,2,1+INT(ROWS($1:309)/10))</f>
        <v>43892</v>
      </c>
      <c r="G571" s="1" t="s">
        <v>167</v>
      </c>
      <c r="H571">
        <v>-8</v>
      </c>
      <c r="I571" s="5">
        <f>IF(G571="nákup",VLOOKUP(E571,Tabuľka6[#All],13,FALSE),IF(G571="predaj",VLOOKUP(E571,Tabuľka6[#All],12,FALSE),"zadany neplatny typ transakie"))</f>
        <v>18.5</v>
      </c>
      <c r="J571">
        <f t="shared" si="8"/>
        <v>148</v>
      </c>
      <c r="K571">
        <f>SUMIF($E$7:E571,E571,$H$7:H571)</f>
        <v>45</v>
      </c>
    </row>
    <row r="572" spans="4:11" x14ac:dyDescent="0.3">
      <c r="D572">
        <v>566</v>
      </c>
      <c r="E572">
        <v>21</v>
      </c>
      <c r="F572" s="4">
        <f>DATE(2020,2,1+INT(ROWS($1:310)/10))</f>
        <v>43893</v>
      </c>
      <c r="G572" s="1" t="s">
        <v>167</v>
      </c>
      <c r="H572">
        <v>-5</v>
      </c>
      <c r="I572" s="5">
        <f>IF(G572="nákup",VLOOKUP(E572,Tabuľka6[#All],13,FALSE),IF(G572="predaj",VLOOKUP(E572,Tabuľka6[#All],12,FALSE),"zadany neplatny typ transakie"))</f>
        <v>22.5</v>
      </c>
      <c r="J572">
        <f t="shared" si="8"/>
        <v>112.5</v>
      </c>
      <c r="K572">
        <f>SUMIF($E$7:E572,E572,$H$7:H572)</f>
        <v>172</v>
      </c>
    </row>
    <row r="573" spans="4:11" x14ac:dyDescent="0.3">
      <c r="D573">
        <v>567</v>
      </c>
      <c r="E573">
        <v>12</v>
      </c>
      <c r="F573" s="4">
        <f>DATE(2020,2,1+INT(ROWS($1:311)/10))</f>
        <v>43893</v>
      </c>
      <c r="G573" s="1" t="s">
        <v>167</v>
      </c>
      <c r="H573">
        <v>-10</v>
      </c>
      <c r="I573" s="5">
        <f>IF(G573="nákup",VLOOKUP(E573,Tabuľka6[#All],13,FALSE),IF(G573="predaj",VLOOKUP(E573,Tabuľka6[#All],12,FALSE),"zadany neplatny typ transakie"))</f>
        <v>13.25</v>
      </c>
      <c r="J573">
        <f t="shared" si="8"/>
        <v>132.5</v>
      </c>
      <c r="K573">
        <f>SUMIF($E$7:E573,E573,$H$7:H573)</f>
        <v>76</v>
      </c>
    </row>
    <row r="574" spans="4:11" x14ac:dyDescent="0.3">
      <c r="D574">
        <v>568</v>
      </c>
      <c r="E574">
        <v>13</v>
      </c>
      <c r="F574" s="4">
        <f>DATE(2020,2,1+INT(ROWS($1:312)/10))</f>
        <v>43893</v>
      </c>
      <c r="G574" s="1" t="s">
        <v>167</v>
      </c>
      <c r="H574">
        <v>-6</v>
      </c>
      <c r="I574" s="5">
        <f>IF(G574="nákup",VLOOKUP(E574,Tabuľka6[#All],13,FALSE),IF(G574="predaj",VLOOKUP(E574,Tabuľka6[#All],12,FALSE),"zadany neplatny typ transakie"))</f>
        <v>14.95</v>
      </c>
      <c r="J574">
        <f t="shared" si="8"/>
        <v>89.699999999999989</v>
      </c>
      <c r="K574">
        <f>SUMIF($E$7:E574,E574,$H$7:H574)</f>
        <v>95</v>
      </c>
    </row>
    <row r="575" spans="4:11" x14ac:dyDescent="0.3">
      <c r="D575">
        <v>569</v>
      </c>
      <c r="E575">
        <v>9</v>
      </c>
      <c r="F575" s="4">
        <f>DATE(2020,2,1+INT(ROWS($1:313)/10))</f>
        <v>43893</v>
      </c>
      <c r="G575" s="1" t="s">
        <v>167</v>
      </c>
      <c r="H575">
        <v>-4</v>
      </c>
      <c r="I575" s="5">
        <f>IF(G575="nákup",VLOOKUP(E575,Tabuľka6[#All],13,FALSE),IF(G575="predaj",VLOOKUP(E575,Tabuľka6[#All],12,FALSE),"zadany neplatny typ transakie"))</f>
        <v>41</v>
      </c>
      <c r="J575">
        <f t="shared" si="8"/>
        <v>164</v>
      </c>
      <c r="K575">
        <f>SUMIF($E$7:E575,E575,$H$7:H575)</f>
        <v>1</v>
      </c>
    </row>
    <row r="576" spans="4:11" x14ac:dyDescent="0.3">
      <c r="D576">
        <v>570</v>
      </c>
      <c r="E576">
        <v>30</v>
      </c>
      <c r="F576" s="4">
        <f>DATE(2020,2,1+INT(ROWS($1:314)/10))</f>
        <v>43893</v>
      </c>
      <c r="G576" s="1" t="s">
        <v>167</v>
      </c>
      <c r="H576">
        <v>-1</v>
      </c>
      <c r="I576" s="5">
        <f>IF(G576="nákup",VLOOKUP(E576,Tabuľka6[#All],13,FALSE),IF(G576="predaj",VLOOKUP(E576,Tabuľka6[#All],12,FALSE),"zadany neplatny typ transakie"))</f>
        <v>11.5</v>
      </c>
      <c r="J576">
        <f t="shared" si="8"/>
        <v>11.5</v>
      </c>
      <c r="K576">
        <f>SUMIF($E$7:E576,E576,$H$7:H576)</f>
        <v>57</v>
      </c>
    </row>
    <row r="577" spans="4:11" x14ac:dyDescent="0.3">
      <c r="D577">
        <v>571</v>
      </c>
      <c r="E577">
        <v>26</v>
      </c>
      <c r="F577" s="4">
        <f>DATE(2020,2,1+INT(ROWS($1:315)/10))</f>
        <v>43893</v>
      </c>
      <c r="G577" s="1" t="s">
        <v>167</v>
      </c>
      <c r="H577">
        <v>-1</v>
      </c>
      <c r="I577" s="5">
        <f>IF(G577="nákup",VLOOKUP(E577,Tabuľka6[#All],13,FALSE),IF(G577="predaj",VLOOKUP(E577,Tabuľka6[#All],12,FALSE),"zadany neplatny typ transakie"))</f>
        <v>12.85</v>
      </c>
      <c r="J577">
        <f t="shared" si="8"/>
        <v>12.85</v>
      </c>
      <c r="K577">
        <f>SUMIF($E$7:E577,E577,$H$7:H577)</f>
        <v>63</v>
      </c>
    </row>
    <row r="578" spans="4:11" x14ac:dyDescent="0.3">
      <c r="D578">
        <v>572</v>
      </c>
      <c r="E578">
        <v>28</v>
      </c>
      <c r="F578" s="4">
        <f>DATE(2020,2,1+INT(ROWS($1:316)/10))</f>
        <v>43893</v>
      </c>
      <c r="G578" s="1" t="s">
        <v>167</v>
      </c>
      <c r="H578">
        <v>-5</v>
      </c>
      <c r="I578" s="5">
        <f>IF(G578="nákup",VLOOKUP(E578,Tabuľka6[#All],13,FALSE),IF(G578="predaj",VLOOKUP(E578,Tabuľka6[#All],12,FALSE),"zadany neplatny typ transakie"))</f>
        <v>14.38</v>
      </c>
      <c r="J578">
        <f t="shared" si="8"/>
        <v>71.900000000000006</v>
      </c>
      <c r="K578">
        <f>SUMIF($E$7:E578,E578,$H$7:H578)</f>
        <v>132</v>
      </c>
    </row>
    <row r="579" spans="4:11" x14ac:dyDescent="0.3">
      <c r="D579">
        <v>573</v>
      </c>
      <c r="E579">
        <v>8</v>
      </c>
      <c r="F579" s="4">
        <f>DATE(2020,2,1+INT(ROWS($1:317)/10))</f>
        <v>43893</v>
      </c>
      <c r="G579" s="1" t="s">
        <v>167</v>
      </c>
      <c r="H579">
        <v>-4</v>
      </c>
      <c r="I579" s="5">
        <f>IF(G579="nákup",VLOOKUP(E579,Tabuľka6[#All],13,FALSE),IF(G579="predaj",VLOOKUP(E579,Tabuľka6[#All],12,FALSE),"zadany neplatny typ transakie"))</f>
        <v>17.89</v>
      </c>
      <c r="J579">
        <f t="shared" si="8"/>
        <v>71.56</v>
      </c>
      <c r="K579">
        <f>SUMIF($E$7:E579,E579,$H$7:H579)</f>
        <v>69</v>
      </c>
    </row>
    <row r="580" spans="4:11" x14ac:dyDescent="0.3">
      <c r="D580">
        <v>574</v>
      </c>
      <c r="E580">
        <v>20</v>
      </c>
      <c r="F580" s="4">
        <f>DATE(2020,2,1+INT(ROWS($1:318)/10))</f>
        <v>43893</v>
      </c>
      <c r="G580" s="1" t="s">
        <v>167</v>
      </c>
      <c r="H580">
        <v>-7</v>
      </c>
      <c r="I580" s="5">
        <f>IF(G580="nákup",VLOOKUP(E580,Tabuľka6[#All],13,FALSE),IF(G580="predaj",VLOOKUP(E580,Tabuľka6[#All],12,FALSE),"zadany neplatny typ transakie"))</f>
        <v>10.050000000000001</v>
      </c>
      <c r="J580">
        <f t="shared" si="8"/>
        <v>70.350000000000009</v>
      </c>
      <c r="K580">
        <f>SUMIF($E$7:E580,E580,$H$7:H580)</f>
        <v>169</v>
      </c>
    </row>
    <row r="581" spans="4:11" x14ac:dyDescent="0.3">
      <c r="D581">
        <v>575</v>
      </c>
      <c r="E581">
        <v>27</v>
      </c>
      <c r="F581" s="4">
        <f>DATE(2020,2,1+INT(ROWS($1:319)/10))</f>
        <v>43893</v>
      </c>
      <c r="G581" s="1" t="s">
        <v>167</v>
      </c>
      <c r="H581">
        <v>-3</v>
      </c>
      <c r="I581" s="5">
        <f>IF(G581="nákup",VLOOKUP(E581,Tabuľka6[#All],13,FALSE),IF(G581="predaj",VLOOKUP(E581,Tabuľka6[#All],12,FALSE),"zadany neplatny typ transakie"))</f>
        <v>16.36</v>
      </c>
      <c r="J581">
        <f t="shared" si="8"/>
        <v>49.08</v>
      </c>
      <c r="K581">
        <f>SUMIF($E$7:E581,E581,$H$7:H581)</f>
        <v>57</v>
      </c>
    </row>
    <row r="582" spans="4:11" x14ac:dyDescent="0.3">
      <c r="D582">
        <v>576</v>
      </c>
      <c r="E582">
        <v>9</v>
      </c>
      <c r="F582" s="4">
        <f>DATE(2020,2,1+INT(ROWS($1:320)/10))</f>
        <v>43894</v>
      </c>
      <c r="G582" s="1" t="s">
        <v>167</v>
      </c>
      <c r="H582">
        <v>-1</v>
      </c>
      <c r="I582" s="5">
        <f>IF(G582="nákup",VLOOKUP(E582,Tabuľka6[#All],13,FALSE),IF(G582="predaj",VLOOKUP(E582,Tabuľka6[#All],12,FALSE),"zadany neplatny typ transakie"))</f>
        <v>41</v>
      </c>
      <c r="J582">
        <f t="shared" si="8"/>
        <v>41</v>
      </c>
      <c r="K582">
        <f>SUMIF($E$7:E582,E582,$H$7:H582)</f>
        <v>0</v>
      </c>
    </row>
    <row r="583" spans="4:11" x14ac:dyDescent="0.3">
      <c r="D583">
        <v>577</v>
      </c>
      <c r="E583">
        <v>17</v>
      </c>
      <c r="F583" s="4">
        <f>DATE(2020,2,1+INT(ROWS($1:321)/10))</f>
        <v>43894</v>
      </c>
      <c r="G583" s="1" t="s">
        <v>167</v>
      </c>
      <c r="H583">
        <v>-9</v>
      </c>
      <c r="I583" s="5">
        <f>IF(G583="nákup",VLOOKUP(E583,Tabuľka6[#All],13,FALSE),IF(G583="predaj",VLOOKUP(E583,Tabuľka6[#All],12,FALSE),"zadany neplatny typ transakie"))</f>
        <v>14.46</v>
      </c>
      <c r="J583">
        <f t="shared" si="8"/>
        <v>130.14000000000001</v>
      </c>
      <c r="K583">
        <f>SUMIF($E$7:E583,E583,$H$7:H583)</f>
        <v>7</v>
      </c>
    </row>
    <row r="584" spans="4:11" x14ac:dyDescent="0.3">
      <c r="D584">
        <v>578</v>
      </c>
      <c r="E584">
        <v>18</v>
      </c>
      <c r="F584" s="4">
        <f>DATE(2020,2,1+INT(ROWS($1:322)/10))</f>
        <v>43894</v>
      </c>
      <c r="G584" s="1" t="s">
        <v>167</v>
      </c>
      <c r="H584">
        <v>-4</v>
      </c>
      <c r="I584" s="5">
        <f>IF(G584="nákup",VLOOKUP(E584,Tabuľka6[#All],13,FALSE),IF(G584="predaj",VLOOKUP(E584,Tabuľka6[#All],12,FALSE),"zadany neplatny typ transakie"))</f>
        <v>13.99</v>
      </c>
      <c r="J584">
        <f t="shared" ref="J584:J647" si="9">ABS(H584*I584)</f>
        <v>55.96</v>
      </c>
      <c r="K584">
        <f>SUMIF($E$7:E584,E584,$H$7:H584)</f>
        <v>14</v>
      </c>
    </row>
    <row r="585" spans="4:11" x14ac:dyDescent="0.3">
      <c r="D585">
        <v>579</v>
      </c>
      <c r="E585">
        <v>12</v>
      </c>
      <c r="F585" s="4">
        <f>DATE(2020,2,1+INT(ROWS($1:323)/10))</f>
        <v>43894</v>
      </c>
      <c r="G585" s="1" t="s">
        <v>167</v>
      </c>
      <c r="H585">
        <v>-6</v>
      </c>
      <c r="I585" s="5">
        <f>IF(G585="nákup",VLOOKUP(E585,Tabuľka6[#All],13,FALSE),IF(G585="predaj",VLOOKUP(E585,Tabuľka6[#All],12,FALSE),"zadany neplatny typ transakie"))</f>
        <v>13.25</v>
      </c>
      <c r="J585">
        <f t="shared" si="9"/>
        <v>79.5</v>
      </c>
      <c r="K585">
        <f>SUMIF($E$7:E585,E585,$H$7:H585)</f>
        <v>70</v>
      </c>
    </row>
    <row r="586" spans="4:11" x14ac:dyDescent="0.3">
      <c r="D586">
        <v>580</v>
      </c>
      <c r="E586">
        <v>21</v>
      </c>
      <c r="F586" s="4">
        <f>DATE(2020,2,1+INT(ROWS($1:324)/10))</f>
        <v>43894</v>
      </c>
      <c r="G586" s="1" t="s">
        <v>167</v>
      </c>
      <c r="H586">
        <v>-10</v>
      </c>
      <c r="I586" s="5">
        <f>IF(G586="nákup",VLOOKUP(E586,Tabuľka6[#All],13,FALSE),IF(G586="predaj",VLOOKUP(E586,Tabuľka6[#All],12,FALSE),"zadany neplatny typ transakie"))</f>
        <v>22.5</v>
      </c>
      <c r="J586">
        <f t="shared" si="9"/>
        <v>225</v>
      </c>
      <c r="K586">
        <f>SUMIF($E$7:E586,E586,$H$7:H586)</f>
        <v>162</v>
      </c>
    </row>
    <row r="587" spans="4:11" x14ac:dyDescent="0.3">
      <c r="D587">
        <v>581</v>
      </c>
      <c r="E587">
        <v>27</v>
      </c>
      <c r="F587" s="4">
        <f>DATE(2020,2,1+INT(ROWS($1:325)/10))</f>
        <v>43894</v>
      </c>
      <c r="G587" s="1" t="s">
        <v>167</v>
      </c>
      <c r="H587">
        <v>-4</v>
      </c>
      <c r="I587" s="5">
        <f>IF(G587="nákup",VLOOKUP(E587,Tabuľka6[#All],13,FALSE),IF(G587="predaj",VLOOKUP(E587,Tabuľka6[#All],12,FALSE),"zadany neplatny typ transakie"))</f>
        <v>16.36</v>
      </c>
      <c r="J587">
        <f t="shared" si="9"/>
        <v>65.44</v>
      </c>
      <c r="K587">
        <f>SUMIF($E$7:E587,E587,$H$7:H587)</f>
        <v>53</v>
      </c>
    </row>
    <row r="588" spans="4:11" x14ac:dyDescent="0.3">
      <c r="D588">
        <v>582</v>
      </c>
      <c r="E588">
        <v>25</v>
      </c>
      <c r="F588" s="4">
        <f>DATE(2020,2,1+INT(ROWS($1:326)/10))</f>
        <v>43894</v>
      </c>
      <c r="G588" s="1" t="s">
        <v>167</v>
      </c>
      <c r="H588">
        <v>-10</v>
      </c>
      <c r="I588" s="5">
        <f>IF(G588="nákup",VLOOKUP(E588,Tabuľka6[#All],13,FALSE),IF(G588="predaj",VLOOKUP(E588,Tabuľka6[#All],12,FALSE),"zadany neplatny typ transakie"))</f>
        <v>14.95</v>
      </c>
      <c r="J588">
        <f t="shared" si="9"/>
        <v>149.5</v>
      </c>
      <c r="K588">
        <f>SUMIF($E$7:E588,E588,$H$7:H588)</f>
        <v>16</v>
      </c>
    </row>
    <row r="589" spans="4:11" x14ac:dyDescent="0.3">
      <c r="D589">
        <v>583</v>
      </c>
      <c r="E589">
        <v>18</v>
      </c>
      <c r="F589" s="4">
        <f>DATE(2020,2,1+INT(ROWS($1:327)/10))</f>
        <v>43894</v>
      </c>
      <c r="G589" s="1" t="s">
        <v>167</v>
      </c>
      <c r="H589">
        <v>-6</v>
      </c>
      <c r="I589" s="5">
        <f>IF(G589="nákup",VLOOKUP(E589,Tabuľka6[#All],13,FALSE),IF(G589="predaj",VLOOKUP(E589,Tabuľka6[#All],12,FALSE),"zadany neplatny typ transakie"))</f>
        <v>13.99</v>
      </c>
      <c r="J589">
        <f t="shared" si="9"/>
        <v>83.94</v>
      </c>
      <c r="K589">
        <f>SUMIF($E$7:E589,E589,$H$7:H589)</f>
        <v>8</v>
      </c>
    </row>
    <row r="590" spans="4:11" x14ac:dyDescent="0.3">
      <c r="D590">
        <v>584</v>
      </c>
      <c r="E590">
        <v>10</v>
      </c>
      <c r="F590" s="4">
        <f>DATE(2020,2,1+INT(ROWS($1:328)/10))</f>
        <v>43894</v>
      </c>
      <c r="G590" s="1" t="s">
        <v>167</v>
      </c>
      <c r="H590">
        <v>-10</v>
      </c>
      <c r="I590" s="5">
        <f>IF(G590="nákup",VLOOKUP(E590,Tabuľka6[#All],13,FALSE),IF(G590="predaj",VLOOKUP(E590,Tabuľka6[#All],12,FALSE),"zadany neplatny typ transakie"))</f>
        <v>18.5</v>
      </c>
      <c r="J590">
        <f t="shared" si="9"/>
        <v>185</v>
      </c>
      <c r="K590">
        <f>SUMIF($E$7:E590,E590,$H$7:H590)</f>
        <v>35</v>
      </c>
    </row>
    <row r="591" spans="4:11" x14ac:dyDescent="0.3">
      <c r="D591">
        <v>585</v>
      </c>
      <c r="E591">
        <v>7</v>
      </c>
      <c r="F591" s="4">
        <f>DATE(2020,2,1+INT(ROWS($1:329)/10))</f>
        <v>43894</v>
      </c>
      <c r="G591" s="1" t="s">
        <v>167</v>
      </c>
      <c r="H591">
        <v>-9</v>
      </c>
      <c r="I591" s="5">
        <f>IF(G591="nákup",VLOOKUP(E591,Tabuľka6[#All],13,FALSE),IF(G591="predaj",VLOOKUP(E591,Tabuľka6[#All],12,FALSE),"zadany neplatny typ transakie"))</f>
        <v>14.75</v>
      </c>
      <c r="J591">
        <f t="shared" si="9"/>
        <v>132.75</v>
      </c>
      <c r="K591">
        <f>SUMIF($E$7:E591,E591,$H$7:H591)</f>
        <v>56</v>
      </c>
    </row>
    <row r="592" spans="4:11" x14ac:dyDescent="0.3">
      <c r="D592">
        <v>586</v>
      </c>
      <c r="E592">
        <v>22</v>
      </c>
      <c r="F592" s="4">
        <f>DATE(2020,2,1+INT(ROWS($1:330)/10))</f>
        <v>43895</v>
      </c>
      <c r="G592" s="1" t="s">
        <v>167</v>
      </c>
      <c r="H592">
        <v>-6</v>
      </c>
      <c r="I592" s="5">
        <f>IF(G592="nákup",VLOOKUP(E592,Tabuľka6[#All],13,FALSE),IF(G592="predaj",VLOOKUP(E592,Tabuľka6[#All],12,FALSE),"zadany neplatny typ transakie"))</f>
        <v>22.58</v>
      </c>
      <c r="J592">
        <f t="shared" si="9"/>
        <v>135.47999999999999</v>
      </c>
      <c r="K592">
        <f>SUMIF($E$7:E592,E592,$H$7:H592)</f>
        <v>45</v>
      </c>
    </row>
    <row r="593" spans="4:11" x14ac:dyDescent="0.3">
      <c r="D593">
        <v>587</v>
      </c>
      <c r="E593">
        <v>25</v>
      </c>
      <c r="F593" s="4">
        <f>DATE(2020,2,1+INT(ROWS($1:331)/10))</f>
        <v>43895</v>
      </c>
      <c r="G593" s="1" t="s">
        <v>167</v>
      </c>
      <c r="H593">
        <v>-7</v>
      </c>
      <c r="I593" s="5">
        <f>IF(G593="nákup",VLOOKUP(E593,Tabuľka6[#All],13,FALSE),IF(G593="predaj",VLOOKUP(E593,Tabuľka6[#All],12,FALSE),"zadany neplatny typ transakie"))</f>
        <v>14.95</v>
      </c>
      <c r="J593">
        <f t="shared" si="9"/>
        <v>104.64999999999999</v>
      </c>
      <c r="K593">
        <f>SUMIF($E$7:E593,E593,$H$7:H593)</f>
        <v>9</v>
      </c>
    </row>
    <row r="594" spans="4:11" x14ac:dyDescent="0.3">
      <c r="D594">
        <v>588</v>
      </c>
      <c r="E594">
        <v>19</v>
      </c>
      <c r="F594" s="4">
        <f>DATE(2020,2,1+INT(ROWS($1:332)/10))</f>
        <v>43895</v>
      </c>
      <c r="G594" s="1" t="s">
        <v>167</v>
      </c>
      <c r="H594">
        <v>-5</v>
      </c>
      <c r="I594" s="5">
        <f>IF(G594="nákup",VLOOKUP(E594,Tabuľka6[#All],13,FALSE),IF(G594="predaj",VLOOKUP(E594,Tabuľka6[#All],12,FALSE),"zadany neplatny typ transakie"))</f>
        <v>14.17</v>
      </c>
      <c r="J594">
        <f t="shared" si="9"/>
        <v>70.849999999999994</v>
      </c>
      <c r="K594">
        <f>SUMIF($E$7:E594,E594,$H$7:H594)</f>
        <v>42</v>
      </c>
    </row>
    <row r="595" spans="4:11" x14ac:dyDescent="0.3">
      <c r="D595">
        <v>589</v>
      </c>
      <c r="E595">
        <v>24</v>
      </c>
      <c r="F595" s="4">
        <f>DATE(2020,2,1+INT(ROWS($1:333)/10))</f>
        <v>43895</v>
      </c>
      <c r="G595" s="1" t="s">
        <v>167</v>
      </c>
      <c r="H595">
        <v>-5</v>
      </c>
      <c r="I595" s="5">
        <f>IF(G595="nákup",VLOOKUP(E595,Tabuľka6[#All],13,FALSE),IF(G595="predaj",VLOOKUP(E595,Tabuľka6[#All],12,FALSE),"zadany neplatny typ transakie"))</f>
        <v>18.98</v>
      </c>
      <c r="J595">
        <f t="shared" si="9"/>
        <v>94.9</v>
      </c>
      <c r="K595">
        <f>SUMIF($E$7:E595,E595,$H$7:H595)</f>
        <v>86</v>
      </c>
    </row>
    <row r="596" spans="4:11" x14ac:dyDescent="0.3">
      <c r="D596">
        <v>590</v>
      </c>
      <c r="E596">
        <v>14</v>
      </c>
      <c r="F596" s="4">
        <f>DATE(2020,2,1+INT(ROWS($1:334)/10))</f>
        <v>43895</v>
      </c>
      <c r="G596" s="1" t="s">
        <v>167</v>
      </c>
      <c r="H596">
        <v>-5</v>
      </c>
      <c r="I596" s="5">
        <f>IF(G596="nákup",VLOOKUP(E596,Tabuľka6[#All],13,FALSE),IF(G596="predaj",VLOOKUP(E596,Tabuľka6[#All],12,FALSE),"zadany neplatny typ transakie"))</f>
        <v>7.8</v>
      </c>
      <c r="J596">
        <f t="shared" si="9"/>
        <v>39</v>
      </c>
      <c r="K596">
        <f>SUMIF($E$7:E596,E596,$H$7:H596)</f>
        <v>58</v>
      </c>
    </row>
    <row r="597" spans="4:11" x14ac:dyDescent="0.3">
      <c r="D597">
        <v>591</v>
      </c>
      <c r="E597">
        <v>5</v>
      </c>
      <c r="F597" s="4">
        <f>DATE(2020,2,1+INT(ROWS($1:335)/10))</f>
        <v>43895</v>
      </c>
      <c r="G597" s="1" t="s">
        <v>166</v>
      </c>
      <c r="H597">
        <v>34</v>
      </c>
      <c r="I597" s="5">
        <f>IF(G597="nákup",VLOOKUP(E597,Tabuľka6[#All],13,FALSE),IF(G597="predaj",VLOOKUP(E597,Tabuľka6[#All],12,FALSE),"zadany neplatny typ transakie"))</f>
        <v>8.2899999999999991</v>
      </c>
      <c r="J597">
        <f t="shared" si="9"/>
        <v>281.85999999999996</v>
      </c>
      <c r="K597">
        <f>SUMIF($E$7:E597,E597,$H$7:H597)</f>
        <v>130</v>
      </c>
    </row>
    <row r="598" spans="4:11" x14ac:dyDescent="0.3">
      <c r="D598">
        <v>592</v>
      </c>
      <c r="E598">
        <v>26</v>
      </c>
      <c r="F598" s="4">
        <f>DATE(2020,2,1+INT(ROWS($1:336)/10))</f>
        <v>43895</v>
      </c>
      <c r="G598" s="1" t="s">
        <v>166</v>
      </c>
      <c r="H598">
        <v>39</v>
      </c>
      <c r="I598" s="5">
        <f>IF(G598="nákup",VLOOKUP(E598,Tabuľka6[#All],13,FALSE),IF(G598="predaj",VLOOKUP(E598,Tabuľka6[#All],12,FALSE),"zadany neplatny typ transakie"))</f>
        <v>8.89</v>
      </c>
      <c r="J598">
        <f t="shared" si="9"/>
        <v>346.71000000000004</v>
      </c>
      <c r="K598">
        <f>SUMIF($E$7:E598,E598,$H$7:H598)</f>
        <v>102</v>
      </c>
    </row>
    <row r="599" spans="4:11" x14ac:dyDescent="0.3">
      <c r="D599">
        <v>593</v>
      </c>
      <c r="E599">
        <v>14</v>
      </c>
      <c r="F599" s="4">
        <f>DATE(2020,2,1+INT(ROWS($1:337)/10))</f>
        <v>43895</v>
      </c>
      <c r="G599" s="1" t="s">
        <v>166</v>
      </c>
      <c r="H599">
        <v>49</v>
      </c>
      <c r="I599" s="5">
        <f>IF(G599="nákup",VLOOKUP(E599,Tabuľka6[#All],13,FALSE),IF(G599="predaj",VLOOKUP(E599,Tabuľka6[#All],12,FALSE),"zadany neplatny typ transakie"))</f>
        <v>5.68</v>
      </c>
      <c r="J599">
        <f t="shared" si="9"/>
        <v>278.32</v>
      </c>
      <c r="K599">
        <f>SUMIF($E$7:E599,E599,$H$7:H599)</f>
        <v>107</v>
      </c>
    </row>
    <row r="600" spans="4:11" x14ac:dyDescent="0.3">
      <c r="D600">
        <v>594</v>
      </c>
      <c r="E600">
        <v>22</v>
      </c>
      <c r="F600" s="4">
        <f>DATE(2020,2,1+INT(ROWS($1:338)/10))</f>
        <v>43895</v>
      </c>
      <c r="G600" s="1" t="s">
        <v>166</v>
      </c>
      <c r="H600">
        <v>41</v>
      </c>
      <c r="I600" s="5">
        <f>IF(G600="nákup",VLOOKUP(E600,Tabuľka6[#All],13,FALSE),IF(G600="predaj",VLOOKUP(E600,Tabuľka6[#All],12,FALSE),"zadany neplatny typ transakie"))</f>
        <v>12.56</v>
      </c>
      <c r="J600">
        <f t="shared" si="9"/>
        <v>514.96</v>
      </c>
      <c r="K600">
        <f>SUMIF($E$7:E600,E600,$H$7:H600)</f>
        <v>86</v>
      </c>
    </row>
    <row r="601" spans="4:11" x14ac:dyDescent="0.3">
      <c r="D601">
        <v>595</v>
      </c>
      <c r="E601">
        <v>8</v>
      </c>
      <c r="F601" s="4">
        <f>DATE(2020,2,1+INT(ROWS($1:339)/10))</f>
        <v>43895</v>
      </c>
      <c r="G601" s="1" t="s">
        <v>166</v>
      </c>
      <c r="H601">
        <v>50</v>
      </c>
      <c r="I601" s="5">
        <f>IF(G601="nákup",VLOOKUP(E601,Tabuľka6[#All],13,FALSE),IF(G601="predaj",VLOOKUP(E601,Tabuľka6[#All],12,FALSE),"zadany neplatny typ transakie"))</f>
        <v>10.99</v>
      </c>
      <c r="J601">
        <f t="shared" si="9"/>
        <v>549.5</v>
      </c>
      <c r="K601">
        <f>SUMIF($E$7:E601,E601,$H$7:H601)</f>
        <v>119</v>
      </c>
    </row>
    <row r="602" spans="4:11" x14ac:dyDescent="0.3">
      <c r="D602">
        <v>596</v>
      </c>
      <c r="E602">
        <v>17</v>
      </c>
      <c r="F602" s="4">
        <f>DATE(2020,2,1+INT(ROWS($1:340)/10))</f>
        <v>43896</v>
      </c>
      <c r="G602" s="1" t="s">
        <v>166</v>
      </c>
      <c r="H602">
        <v>23</v>
      </c>
      <c r="I602" s="5">
        <f>IF(G602="nákup",VLOOKUP(E602,Tabuľka6[#All],13,FALSE),IF(G602="predaj",VLOOKUP(E602,Tabuľka6[#All],12,FALSE),"zadany neplatny typ transakie"))</f>
        <v>7.58</v>
      </c>
      <c r="J602">
        <f t="shared" si="9"/>
        <v>174.34</v>
      </c>
      <c r="K602">
        <f>SUMIF($E$7:E602,E602,$H$7:H602)</f>
        <v>30</v>
      </c>
    </row>
    <row r="603" spans="4:11" x14ac:dyDescent="0.3">
      <c r="D603">
        <v>597</v>
      </c>
      <c r="E603">
        <v>4</v>
      </c>
      <c r="F603" s="4">
        <f>DATE(2020,2,1+INT(ROWS($1:341)/10))</f>
        <v>43896</v>
      </c>
      <c r="G603" s="1" t="s">
        <v>166</v>
      </c>
      <c r="H603">
        <v>42</v>
      </c>
      <c r="I603" s="5">
        <f>IF(G603="nákup",VLOOKUP(E603,Tabuľka6[#All],13,FALSE),IF(G603="predaj",VLOOKUP(E603,Tabuľka6[#All],12,FALSE),"zadany neplatny typ transakie"))</f>
        <v>8.36</v>
      </c>
      <c r="J603">
        <f t="shared" si="9"/>
        <v>351.12</v>
      </c>
      <c r="K603">
        <f>SUMIF($E$7:E603,E603,$H$7:H603)</f>
        <v>187</v>
      </c>
    </row>
    <row r="604" spans="4:11" x14ac:dyDescent="0.3">
      <c r="D604">
        <v>598</v>
      </c>
      <c r="E604">
        <v>20</v>
      </c>
      <c r="F604" s="4">
        <f>DATE(2020,2,1+INT(ROWS($1:342)/10))</f>
        <v>43896</v>
      </c>
      <c r="G604" s="1" t="s">
        <v>166</v>
      </c>
      <c r="H604">
        <v>43</v>
      </c>
      <c r="I604" s="5">
        <f>IF(G604="nákup",VLOOKUP(E604,Tabuľka6[#All],13,FALSE),IF(G604="predaj",VLOOKUP(E604,Tabuľka6[#All],12,FALSE),"zadany neplatny typ transakie"))</f>
        <v>6.29</v>
      </c>
      <c r="J604">
        <f t="shared" si="9"/>
        <v>270.47000000000003</v>
      </c>
      <c r="K604">
        <f>SUMIF($E$7:E604,E604,$H$7:H604)</f>
        <v>212</v>
      </c>
    </row>
    <row r="605" spans="4:11" x14ac:dyDescent="0.3">
      <c r="D605">
        <v>599</v>
      </c>
      <c r="E605">
        <v>2</v>
      </c>
      <c r="F605" s="4">
        <f>DATE(2020,2,1+INT(ROWS($1:343)/10))</f>
        <v>43896</v>
      </c>
      <c r="G605" s="1" t="s">
        <v>166</v>
      </c>
      <c r="H605">
        <v>34</v>
      </c>
      <c r="I605" s="5">
        <f>IF(G605="nákup",VLOOKUP(E605,Tabuľka6[#All],13,FALSE),IF(G605="predaj",VLOOKUP(E605,Tabuľka6[#All],12,FALSE),"zadany neplatny typ transakie"))</f>
        <v>10.25</v>
      </c>
      <c r="J605">
        <f t="shared" si="9"/>
        <v>348.5</v>
      </c>
      <c r="K605">
        <f>SUMIF($E$7:E605,E605,$H$7:H605)</f>
        <v>195</v>
      </c>
    </row>
    <row r="606" spans="4:11" x14ac:dyDescent="0.3">
      <c r="D606">
        <v>600</v>
      </c>
      <c r="E606">
        <v>25</v>
      </c>
      <c r="F606" s="4">
        <f>DATE(2020,2,1+INT(ROWS($1:344)/10))</f>
        <v>43896</v>
      </c>
      <c r="G606" s="1" t="s">
        <v>166</v>
      </c>
      <c r="H606">
        <v>29</v>
      </c>
      <c r="I606" s="5" t="str">
        <f>IF(G606="nákup",VLOOKUP(E606,Tabuľka6[#All],13,FALSE),IF(G606="predaj",VLOOKUP(E606,Tabuľka6[#All],12,FALSE),"zadany neplatny typ transakie"))</f>
        <v>6,65</v>
      </c>
      <c r="J606">
        <f t="shared" si="9"/>
        <v>192.85000000000002</v>
      </c>
      <c r="K606">
        <f>SUMIF($E$7:E606,E606,$H$7:H606)</f>
        <v>38</v>
      </c>
    </row>
    <row r="607" spans="4:11" x14ac:dyDescent="0.3">
      <c r="D607">
        <v>601</v>
      </c>
      <c r="E607">
        <v>26</v>
      </c>
      <c r="F607" s="4">
        <f>DATE(2020,2,1+INT(ROWS($1:345)/10))</f>
        <v>43896</v>
      </c>
      <c r="G607" s="1" t="s">
        <v>166</v>
      </c>
      <c r="H607">
        <v>21</v>
      </c>
      <c r="I607" s="5">
        <f>IF(G607="nákup",VLOOKUP(E607,Tabuľka6[#All],13,FALSE),IF(G607="predaj",VLOOKUP(E607,Tabuľka6[#All],12,FALSE),"zadany neplatny typ transakie"))</f>
        <v>8.89</v>
      </c>
      <c r="J607">
        <f t="shared" si="9"/>
        <v>186.69</v>
      </c>
      <c r="K607">
        <f>SUMIF($E$7:E607,E607,$H$7:H607)</f>
        <v>123</v>
      </c>
    </row>
    <row r="608" spans="4:11" x14ac:dyDescent="0.3">
      <c r="D608">
        <v>602</v>
      </c>
      <c r="E608">
        <v>25</v>
      </c>
      <c r="F608" s="4">
        <f>DATE(2020,2,1+INT(ROWS($1:346)/10))</f>
        <v>43896</v>
      </c>
      <c r="G608" s="1" t="s">
        <v>166</v>
      </c>
      <c r="H608">
        <v>43</v>
      </c>
      <c r="I608" s="5" t="str">
        <f>IF(G608="nákup",VLOOKUP(E608,Tabuľka6[#All],13,FALSE),IF(G608="predaj",VLOOKUP(E608,Tabuľka6[#All],12,FALSE),"zadany neplatny typ transakie"))</f>
        <v>6,65</v>
      </c>
      <c r="J608">
        <f t="shared" si="9"/>
        <v>285.95</v>
      </c>
      <c r="K608">
        <f>SUMIF($E$7:E608,E608,$H$7:H608)</f>
        <v>81</v>
      </c>
    </row>
    <row r="609" spans="4:11" x14ac:dyDescent="0.3">
      <c r="D609">
        <v>603</v>
      </c>
      <c r="E609">
        <v>2</v>
      </c>
      <c r="F609" s="4">
        <f>DATE(2020,2,1+INT(ROWS($1:347)/10))</f>
        <v>43896</v>
      </c>
      <c r="G609" s="1" t="s">
        <v>166</v>
      </c>
      <c r="H609">
        <v>32</v>
      </c>
      <c r="I609" s="5">
        <f>IF(G609="nákup",VLOOKUP(E609,Tabuľka6[#All],13,FALSE),IF(G609="predaj",VLOOKUP(E609,Tabuľka6[#All],12,FALSE),"zadany neplatny typ transakie"))</f>
        <v>10.25</v>
      </c>
      <c r="J609">
        <f t="shared" si="9"/>
        <v>328</v>
      </c>
      <c r="K609">
        <f>SUMIF($E$7:E609,E609,$H$7:H609)</f>
        <v>227</v>
      </c>
    </row>
    <row r="610" spans="4:11" x14ac:dyDescent="0.3">
      <c r="D610">
        <v>604</v>
      </c>
      <c r="E610">
        <v>27</v>
      </c>
      <c r="F610" s="4">
        <f>DATE(2020,2,1+INT(ROWS($1:348)/10))</f>
        <v>43896</v>
      </c>
      <c r="G610" s="1" t="s">
        <v>166</v>
      </c>
      <c r="H610">
        <v>36</v>
      </c>
      <c r="I610" s="5">
        <f>IF(G610="nákup",VLOOKUP(E610,Tabuľka6[#All],13,FALSE),IF(G610="predaj",VLOOKUP(E610,Tabuľka6[#All],12,FALSE),"zadany neplatny typ transakie"))</f>
        <v>8.89</v>
      </c>
      <c r="J610">
        <f t="shared" si="9"/>
        <v>320.04000000000002</v>
      </c>
      <c r="K610">
        <f>SUMIF($E$7:E610,E610,$H$7:H610)</f>
        <v>89</v>
      </c>
    </row>
    <row r="611" spans="4:11" x14ac:dyDescent="0.3">
      <c r="D611">
        <v>605</v>
      </c>
      <c r="E611">
        <v>10</v>
      </c>
      <c r="F611" s="4">
        <f>DATE(2020,2,1+INT(ROWS($1:349)/10))</f>
        <v>43896</v>
      </c>
      <c r="G611" s="1" t="s">
        <v>166</v>
      </c>
      <c r="H611">
        <v>30</v>
      </c>
      <c r="I611" s="5">
        <f>IF(G611="nákup",VLOOKUP(E611,Tabuľka6[#All],13,FALSE),IF(G611="predaj",VLOOKUP(E611,Tabuľka6[#All],12,FALSE),"zadany neplatny typ transakie"))</f>
        <v>11.89</v>
      </c>
      <c r="J611">
        <f t="shared" si="9"/>
        <v>356.70000000000005</v>
      </c>
      <c r="K611">
        <f>SUMIF($E$7:E611,E611,$H$7:H611)</f>
        <v>65</v>
      </c>
    </row>
    <row r="612" spans="4:11" x14ac:dyDescent="0.3">
      <c r="D612">
        <v>606</v>
      </c>
      <c r="E612">
        <v>21</v>
      </c>
      <c r="F612" s="4">
        <f>DATE(2020,2,1+INT(ROWS($1:350)/10))</f>
        <v>43897</v>
      </c>
      <c r="G612" s="1" t="s">
        <v>166</v>
      </c>
      <c r="H612">
        <v>45</v>
      </c>
      <c r="I612" s="5">
        <f>IF(G612="nákup",VLOOKUP(E612,Tabuľka6[#All],13,FALSE),IF(G612="predaj",VLOOKUP(E612,Tabuľka6[#All],12,FALSE),"zadany neplatny typ transakie"))</f>
        <v>14.17</v>
      </c>
      <c r="J612">
        <f t="shared" si="9"/>
        <v>637.65</v>
      </c>
      <c r="K612">
        <f>SUMIF($E$7:E612,E612,$H$7:H612)</f>
        <v>207</v>
      </c>
    </row>
    <row r="613" spans="4:11" x14ac:dyDescent="0.3">
      <c r="D613">
        <v>607</v>
      </c>
      <c r="E613">
        <v>29</v>
      </c>
      <c r="F613" s="4">
        <f>DATE(2020,2,1+INT(ROWS($1:351)/10))</f>
        <v>43897</v>
      </c>
      <c r="G613" s="1" t="s">
        <v>166</v>
      </c>
      <c r="H613">
        <v>20</v>
      </c>
      <c r="I613" s="5" t="str">
        <f>IF(G613="nákup",VLOOKUP(E613,Tabuľka6[#All],13,FALSE),IF(G613="predaj",VLOOKUP(E613,Tabuľka6[#All],12,FALSE),"zadany neplatny typ transakie"))</f>
        <v>14,98</v>
      </c>
      <c r="J613">
        <f t="shared" si="9"/>
        <v>299.60000000000002</v>
      </c>
      <c r="K613">
        <f>SUMIF($E$7:E613,E613,$H$7:H613)</f>
        <v>168</v>
      </c>
    </row>
    <row r="614" spans="4:11" x14ac:dyDescent="0.3">
      <c r="D614">
        <v>608</v>
      </c>
      <c r="E614">
        <v>12</v>
      </c>
      <c r="F614" s="4">
        <f>DATE(2020,2,1+INT(ROWS($1:352)/10))</f>
        <v>43897</v>
      </c>
      <c r="G614" s="1" t="s">
        <v>166</v>
      </c>
      <c r="H614">
        <v>46</v>
      </c>
      <c r="I614" s="5">
        <f>IF(G614="nákup",VLOOKUP(E614,Tabuľka6[#All],13,FALSE),IF(G614="predaj",VLOOKUP(E614,Tabuľka6[#All],12,FALSE),"zadany neplatny typ transakie"))</f>
        <v>7.69</v>
      </c>
      <c r="J614">
        <f t="shared" si="9"/>
        <v>353.74</v>
      </c>
      <c r="K614">
        <f>SUMIF($E$7:E614,E614,$H$7:H614)</f>
        <v>116</v>
      </c>
    </row>
    <row r="615" spans="4:11" x14ac:dyDescent="0.3">
      <c r="D615">
        <v>609</v>
      </c>
      <c r="E615">
        <v>22</v>
      </c>
      <c r="F615" s="4">
        <f>DATE(2020,2,1+INT(ROWS($1:353)/10))</f>
        <v>43897</v>
      </c>
      <c r="G615" s="1" t="s">
        <v>166</v>
      </c>
      <c r="H615">
        <v>38</v>
      </c>
      <c r="I615" s="5">
        <f>IF(G615="nákup",VLOOKUP(E615,Tabuľka6[#All],13,FALSE),IF(G615="predaj",VLOOKUP(E615,Tabuľka6[#All],12,FALSE),"zadany neplatny typ transakie"))</f>
        <v>12.56</v>
      </c>
      <c r="J615">
        <f t="shared" si="9"/>
        <v>477.28000000000003</v>
      </c>
      <c r="K615">
        <f>SUMIF($E$7:E615,E615,$H$7:H615)</f>
        <v>124</v>
      </c>
    </row>
    <row r="616" spans="4:11" x14ac:dyDescent="0.3">
      <c r="D616">
        <v>610</v>
      </c>
      <c r="E616">
        <v>6</v>
      </c>
      <c r="F616" s="4">
        <f>DATE(2020,2,1+INT(ROWS($1:354)/10))</f>
        <v>43897</v>
      </c>
      <c r="G616" s="1" t="s">
        <v>166</v>
      </c>
      <c r="H616">
        <v>39</v>
      </c>
      <c r="I616" s="5">
        <f>IF(G616="nákup",VLOOKUP(E616,Tabuľka6[#All],13,FALSE),IF(G616="predaj",VLOOKUP(E616,Tabuľka6[#All],12,FALSE),"zadany neplatny typ transakie"))</f>
        <v>9.35</v>
      </c>
      <c r="J616">
        <f t="shared" si="9"/>
        <v>364.65</v>
      </c>
      <c r="K616">
        <f>SUMIF($E$7:E616,E616,$H$7:H616)</f>
        <v>136</v>
      </c>
    </row>
    <row r="617" spans="4:11" x14ac:dyDescent="0.3">
      <c r="D617">
        <v>611</v>
      </c>
      <c r="E617">
        <v>23</v>
      </c>
      <c r="F617" s="4">
        <f>DATE(2020,2,1+INT(ROWS($1:355)/10))</f>
        <v>43897</v>
      </c>
      <c r="G617" s="1" t="s">
        <v>166</v>
      </c>
      <c r="H617">
        <v>24</v>
      </c>
      <c r="I617" s="5">
        <f>IF(G617="nákup",VLOOKUP(E617,Tabuľka6[#All],13,FALSE),IF(G617="predaj",VLOOKUP(E617,Tabuľka6[#All],12,FALSE),"zadany neplatny typ transakie"))</f>
        <v>9.65</v>
      </c>
      <c r="J617">
        <f t="shared" si="9"/>
        <v>231.60000000000002</v>
      </c>
      <c r="K617">
        <f>SUMIF($E$7:E617,E617,$H$7:H617)</f>
        <v>149</v>
      </c>
    </row>
    <row r="618" spans="4:11" x14ac:dyDescent="0.3">
      <c r="D618">
        <v>612</v>
      </c>
      <c r="E618">
        <v>23</v>
      </c>
      <c r="F618" s="4">
        <f>DATE(2020,2,1+INT(ROWS($1:356)/10))</f>
        <v>43897</v>
      </c>
      <c r="G618" s="1" t="s">
        <v>166</v>
      </c>
      <c r="H618">
        <v>36</v>
      </c>
      <c r="I618" s="5">
        <f>IF(G618="nákup",VLOOKUP(E618,Tabuľka6[#All],13,FALSE),IF(G618="predaj",VLOOKUP(E618,Tabuľka6[#All],12,FALSE),"zadany neplatny typ transakie"))</f>
        <v>9.65</v>
      </c>
      <c r="J618">
        <f t="shared" si="9"/>
        <v>347.40000000000003</v>
      </c>
      <c r="K618">
        <f>SUMIF($E$7:E618,E618,$H$7:H618)</f>
        <v>185</v>
      </c>
    </row>
    <row r="619" spans="4:11" x14ac:dyDescent="0.3">
      <c r="D619">
        <v>613</v>
      </c>
      <c r="E619">
        <v>15</v>
      </c>
      <c r="F619" s="4">
        <f>DATE(2020,2,1+INT(ROWS($1:357)/10))</f>
        <v>43897</v>
      </c>
      <c r="G619" s="1" t="s">
        <v>166</v>
      </c>
      <c r="H619">
        <v>33</v>
      </c>
      <c r="I619" s="5">
        <f>IF(G619="nákup",VLOOKUP(E619,Tabuľka6[#All],13,FALSE),IF(G619="predaj",VLOOKUP(E619,Tabuľka6[#All],12,FALSE),"zadany neplatny typ transakie"))</f>
        <v>4.5</v>
      </c>
      <c r="J619">
        <f t="shared" si="9"/>
        <v>148.5</v>
      </c>
      <c r="K619">
        <f>SUMIF($E$7:E619,E619,$H$7:H619)</f>
        <v>196</v>
      </c>
    </row>
    <row r="620" spans="4:11" x14ac:dyDescent="0.3">
      <c r="D620">
        <v>614</v>
      </c>
      <c r="E620">
        <v>15</v>
      </c>
      <c r="F620" s="4">
        <f>DATE(2020,2,1+INT(ROWS($1:358)/10))</f>
        <v>43897</v>
      </c>
      <c r="G620" s="1" t="s">
        <v>166</v>
      </c>
      <c r="H620">
        <v>32</v>
      </c>
      <c r="I620" s="5">
        <f>IF(G620="nákup",VLOOKUP(E620,Tabuľka6[#All],13,FALSE),IF(G620="predaj",VLOOKUP(E620,Tabuľka6[#All],12,FALSE),"zadany neplatny typ transakie"))</f>
        <v>4.5</v>
      </c>
      <c r="J620">
        <f t="shared" si="9"/>
        <v>144</v>
      </c>
      <c r="K620">
        <f>SUMIF($E$7:E620,E620,$H$7:H620)</f>
        <v>228</v>
      </c>
    </row>
    <row r="621" spans="4:11" x14ac:dyDescent="0.3">
      <c r="D621">
        <v>615</v>
      </c>
      <c r="E621">
        <v>28</v>
      </c>
      <c r="F621" s="4">
        <f>DATE(2020,2,1+INT(ROWS($1:359)/10))</f>
        <v>43897</v>
      </c>
      <c r="G621" s="1" t="s">
        <v>166</v>
      </c>
      <c r="H621">
        <v>28</v>
      </c>
      <c r="I621" s="5">
        <f>IF(G621="nákup",VLOOKUP(E621,Tabuľka6[#All],13,FALSE),IF(G621="predaj",VLOOKUP(E621,Tabuľka6[#All],12,FALSE),"zadany neplatny typ transakie"))</f>
        <v>6.9</v>
      </c>
      <c r="J621">
        <f t="shared" si="9"/>
        <v>193.20000000000002</v>
      </c>
      <c r="K621">
        <f>SUMIF($E$7:E621,E621,$H$7:H621)</f>
        <v>160</v>
      </c>
    </row>
    <row r="622" spans="4:11" x14ac:dyDescent="0.3">
      <c r="D622">
        <v>616</v>
      </c>
      <c r="E622">
        <v>24</v>
      </c>
      <c r="F622" s="4">
        <f>DATE(2020,2,1+INT(ROWS($1:360)/10))</f>
        <v>43898</v>
      </c>
      <c r="G622" s="1" t="s">
        <v>166</v>
      </c>
      <c r="H622">
        <v>49</v>
      </c>
      <c r="I622" s="5" t="str">
        <f>IF(G622="nákup",VLOOKUP(E622,Tabuľka6[#All],13,FALSE),IF(G622="predaj",VLOOKUP(E622,Tabuľka6[#All],12,FALSE),"zadany neplatny typ transakie"))</f>
        <v>8,78</v>
      </c>
      <c r="J622">
        <f t="shared" si="9"/>
        <v>430.21999999999997</v>
      </c>
      <c r="K622">
        <f>SUMIF($E$7:E622,E622,$H$7:H622)</f>
        <v>135</v>
      </c>
    </row>
    <row r="623" spans="4:11" x14ac:dyDescent="0.3">
      <c r="D623">
        <v>617</v>
      </c>
      <c r="E623">
        <v>1</v>
      </c>
      <c r="F623" s="4">
        <f>DATE(2020,2,1+INT(ROWS($1:361)/10))</f>
        <v>43898</v>
      </c>
      <c r="G623" s="1" t="s">
        <v>166</v>
      </c>
      <c r="H623">
        <v>31</v>
      </c>
      <c r="I623" s="5">
        <f>IF(G623="nákup",VLOOKUP(E623,Tabuľka6[#All],13,FALSE),IF(G623="predaj",VLOOKUP(E623,Tabuľka6[#All],12,FALSE),"zadany neplatny typ transakie"))</f>
        <v>8.25</v>
      </c>
      <c r="J623">
        <f t="shared" si="9"/>
        <v>255.75</v>
      </c>
      <c r="K623">
        <f>SUMIF($E$7:E623,E623,$H$7:H623)</f>
        <v>269</v>
      </c>
    </row>
    <row r="624" spans="4:11" x14ac:dyDescent="0.3">
      <c r="D624">
        <v>618</v>
      </c>
      <c r="E624">
        <v>6</v>
      </c>
      <c r="F624" s="4">
        <f>DATE(2020,2,1+INT(ROWS($1:362)/10))</f>
        <v>43898</v>
      </c>
      <c r="G624" s="1" t="s">
        <v>166</v>
      </c>
      <c r="H624">
        <v>39</v>
      </c>
      <c r="I624" s="5">
        <f>IF(G624="nákup",VLOOKUP(E624,Tabuľka6[#All],13,FALSE),IF(G624="predaj",VLOOKUP(E624,Tabuľka6[#All],12,FALSE),"zadany neplatny typ transakie"))</f>
        <v>9.35</v>
      </c>
      <c r="J624">
        <f t="shared" si="9"/>
        <v>364.65</v>
      </c>
      <c r="K624">
        <f>SUMIF($E$7:E624,E624,$H$7:H624)</f>
        <v>175</v>
      </c>
    </row>
    <row r="625" spans="4:11" x14ac:dyDescent="0.3">
      <c r="D625">
        <v>619</v>
      </c>
      <c r="E625">
        <v>1</v>
      </c>
      <c r="F625" s="4">
        <f>DATE(2020,2,1+INT(ROWS($1:363)/10))</f>
        <v>43898</v>
      </c>
      <c r="G625" s="1" t="s">
        <v>166</v>
      </c>
      <c r="H625">
        <v>42</v>
      </c>
      <c r="I625" s="5">
        <f>IF(G625="nákup",VLOOKUP(E625,Tabuľka6[#All],13,FALSE),IF(G625="predaj",VLOOKUP(E625,Tabuľka6[#All],12,FALSE),"zadany neplatny typ transakie"))</f>
        <v>8.25</v>
      </c>
      <c r="J625">
        <f t="shared" si="9"/>
        <v>346.5</v>
      </c>
      <c r="K625">
        <f>SUMIF($E$7:E625,E625,$H$7:H625)</f>
        <v>311</v>
      </c>
    </row>
    <row r="626" spans="4:11" x14ac:dyDescent="0.3">
      <c r="D626">
        <v>620</v>
      </c>
      <c r="E626">
        <v>6</v>
      </c>
      <c r="F626" s="4">
        <f>DATE(2020,2,1+INT(ROWS($1:364)/10))</f>
        <v>43898</v>
      </c>
      <c r="G626" s="1" t="s">
        <v>166</v>
      </c>
      <c r="H626">
        <v>33</v>
      </c>
      <c r="I626" s="5">
        <f>IF(G626="nákup",VLOOKUP(E626,Tabuľka6[#All],13,FALSE),IF(G626="predaj",VLOOKUP(E626,Tabuľka6[#All],12,FALSE),"zadany neplatny typ transakie"))</f>
        <v>9.35</v>
      </c>
      <c r="J626">
        <f t="shared" si="9"/>
        <v>308.55</v>
      </c>
      <c r="K626">
        <f>SUMIF($E$7:E626,E626,$H$7:H626)</f>
        <v>208</v>
      </c>
    </row>
    <row r="627" spans="4:11" x14ac:dyDescent="0.3">
      <c r="D627">
        <v>621</v>
      </c>
      <c r="E627">
        <v>10</v>
      </c>
      <c r="F627" s="4">
        <f>DATE(2020,2,1+INT(ROWS($1:365)/10))</f>
        <v>43898</v>
      </c>
      <c r="G627" s="1" t="s">
        <v>166</v>
      </c>
      <c r="H627">
        <v>26</v>
      </c>
      <c r="I627" s="5">
        <f>IF(G627="nákup",VLOOKUP(E627,Tabuľka6[#All],13,FALSE),IF(G627="predaj",VLOOKUP(E627,Tabuľka6[#All],12,FALSE),"zadany neplatny typ transakie"))</f>
        <v>11.89</v>
      </c>
      <c r="J627">
        <f t="shared" si="9"/>
        <v>309.14</v>
      </c>
      <c r="K627">
        <f>SUMIF($E$7:E627,E627,$H$7:H627)</f>
        <v>91</v>
      </c>
    </row>
    <row r="628" spans="4:11" x14ac:dyDescent="0.3">
      <c r="D628">
        <v>622</v>
      </c>
      <c r="E628">
        <v>1</v>
      </c>
      <c r="F628" s="4">
        <f>DATE(2020,2,1+INT(ROWS($1:366)/10))</f>
        <v>43898</v>
      </c>
      <c r="G628" s="1" t="s">
        <v>166</v>
      </c>
      <c r="H628">
        <v>30</v>
      </c>
      <c r="I628" s="5">
        <f>IF(G628="nákup",VLOOKUP(E628,Tabuľka6[#All],13,FALSE),IF(G628="predaj",VLOOKUP(E628,Tabuľka6[#All],12,FALSE),"zadany neplatny typ transakie"))</f>
        <v>8.25</v>
      </c>
      <c r="J628">
        <f t="shared" si="9"/>
        <v>247.5</v>
      </c>
      <c r="K628">
        <f>SUMIF($E$7:E628,E628,$H$7:H628)</f>
        <v>341</v>
      </c>
    </row>
    <row r="629" spans="4:11" x14ac:dyDescent="0.3">
      <c r="D629">
        <v>623</v>
      </c>
      <c r="E629">
        <v>15</v>
      </c>
      <c r="F629" s="4">
        <f>DATE(2020,2,1+INT(ROWS($1:367)/10))</f>
        <v>43898</v>
      </c>
      <c r="G629" s="1" t="s">
        <v>166</v>
      </c>
      <c r="H629">
        <v>41</v>
      </c>
      <c r="I629" s="5">
        <f>IF(G629="nákup",VLOOKUP(E629,Tabuľka6[#All],13,FALSE),IF(G629="predaj",VLOOKUP(E629,Tabuľka6[#All],12,FALSE),"zadany neplatny typ transakie"))</f>
        <v>4.5</v>
      </c>
      <c r="J629">
        <f t="shared" si="9"/>
        <v>184.5</v>
      </c>
      <c r="K629">
        <f>SUMIF($E$7:E629,E629,$H$7:H629)</f>
        <v>269</v>
      </c>
    </row>
    <row r="630" spans="4:11" x14ac:dyDescent="0.3">
      <c r="D630">
        <v>624</v>
      </c>
      <c r="E630">
        <v>16</v>
      </c>
      <c r="F630" s="4">
        <f>DATE(2020,2,1+INT(ROWS($1:368)/10))</f>
        <v>43898</v>
      </c>
      <c r="G630" s="1" t="s">
        <v>166</v>
      </c>
      <c r="H630">
        <v>29</v>
      </c>
      <c r="I630" s="5">
        <f>IF(G630="nákup",VLOOKUP(E630,Tabuľka6[#All],13,FALSE),IF(G630="predaj",VLOOKUP(E630,Tabuľka6[#All],12,FALSE),"zadany neplatny typ transakie"))</f>
        <v>7.68</v>
      </c>
      <c r="J630">
        <f t="shared" si="9"/>
        <v>222.72</v>
      </c>
      <c r="K630">
        <f>SUMIF($E$7:E630,E630,$H$7:H630)</f>
        <v>103</v>
      </c>
    </row>
    <row r="631" spans="4:11" x14ac:dyDescent="0.3">
      <c r="D631">
        <v>625</v>
      </c>
      <c r="E631">
        <v>25</v>
      </c>
      <c r="F631" s="4">
        <f>DATE(2020,2,1+INT(ROWS($1:369)/10))</f>
        <v>43898</v>
      </c>
      <c r="G631" s="1" t="s">
        <v>166</v>
      </c>
      <c r="H631">
        <v>29</v>
      </c>
      <c r="I631" s="5" t="str">
        <f>IF(G631="nákup",VLOOKUP(E631,Tabuľka6[#All],13,FALSE),IF(G631="predaj",VLOOKUP(E631,Tabuľka6[#All],12,FALSE),"zadany neplatny typ transakie"))</f>
        <v>6,65</v>
      </c>
      <c r="J631">
        <f t="shared" si="9"/>
        <v>192.85000000000002</v>
      </c>
      <c r="K631">
        <f>SUMIF($E$7:E631,E631,$H$7:H631)</f>
        <v>110</v>
      </c>
    </row>
    <row r="632" spans="4:11" x14ac:dyDescent="0.3">
      <c r="D632">
        <v>626</v>
      </c>
      <c r="E632">
        <v>2</v>
      </c>
      <c r="F632" s="4">
        <f>DATE(2020,2,1+INT(ROWS($1:370)/10))</f>
        <v>43899</v>
      </c>
      <c r="G632" s="1" t="s">
        <v>166</v>
      </c>
      <c r="H632">
        <v>43</v>
      </c>
      <c r="I632" s="5">
        <f>IF(G632="nákup",VLOOKUP(E632,Tabuľka6[#All],13,FALSE),IF(G632="predaj",VLOOKUP(E632,Tabuľka6[#All],12,FALSE),"zadany neplatny typ transakie"))</f>
        <v>10.25</v>
      </c>
      <c r="J632">
        <f t="shared" si="9"/>
        <v>440.75</v>
      </c>
      <c r="K632">
        <f>SUMIF($E$7:E632,E632,$H$7:H632)</f>
        <v>270</v>
      </c>
    </row>
    <row r="633" spans="4:11" x14ac:dyDescent="0.3">
      <c r="D633">
        <v>627</v>
      </c>
      <c r="E633">
        <v>4</v>
      </c>
      <c r="F633" s="4">
        <f>DATE(2020,2,1+INT(ROWS($1:371)/10))</f>
        <v>43899</v>
      </c>
      <c r="G633" s="1" t="s">
        <v>166</v>
      </c>
      <c r="H633">
        <v>21</v>
      </c>
      <c r="I633" s="5">
        <f>IF(G633="nákup",VLOOKUP(E633,Tabuľka6[#All],13,FALSE),IF(G633="predaj",VLOOKUP(E633,Tabuľka6[#All],12,FALSE),"zadany neplatny typ transakie"))</f>
        <v>8.36</v>
      </c>
      <c r="J633">
        <f t="shared" si="9"/>
        <v>175.56</v>
      </c>
      <c r="K633">
        <f>SUMIF($E$7:E633,E633,$H$7:H633)</f>
        <v>208</v>
      </c>
    </row>
    <row r="634" spans="4:11" x14ac:dyDescent="0.3">
      <c r="D634">
        <v>628</v>
      </c>
      <c r="E634">
        <v>25</v>
      </c>
      <c r="F634" s="4">
        <f>DATE(2020,2,1+INT(ROWS($1:372)/10))</f>
        <v>43899</v>
      </c>
      <c r="G634" s="1" t="s">
        <v>166</v>
      </c>
      <c r="H634">
        <v>33</v>
      </c>
      <c r="I634" s="5" t="str">
        <f>IF(G634="nákup",VLOOKUP(E634,Tabuľka6[#All],13,FALSE),IF(G634="predaj",VLOOKUP(E634,Tabuľka6[#All],12,FALSE),"zadany neplatny typ transakie"))</f>
        <v>6,65</v>
      </c>
      <c r="J634">
        <f t="shared" si="9"/>
        <v>219.45000000000002</v>
      </c>
      <c r="K634">
        <f>SUMIF($E$7:E634,E634,$H$7:H634)</f>
        <v>143</v>
      </c>
    </row>
    <row r="635" spans="4:11" x14ac:dyDescent="0.3">
      <c r="D635">
        <v>629</v>
      </c>
      <c r="E635">
        <v>11</v>
      </c>
      <c r="F635" s="4">
        <f>DATE(2020,2,1+INT(ROWS($1:373)/10))</f>
        <v>43899</v>
      </c>
      <c r="G635" s="1" t="s">
        <v>166</v>
      </c>
      <c r="H635">
        <v>37</v>
      </c>
      <c r="I635" s="5">
        <f>IF(G635="nákup",VLOOKUP(E635,Tabuľka6[#All],13,FALSE),IF(G635="predaj",VLOOKUP(E635,Tabuľka6[#All],12,FALSE),"zadany neplatny typ transakie"))</f>
        <v>3.26</v>
      </c>
      <c r="J635">
        <f t="shared" si="9"/>
        <v>120.61999999999999</v>
      </c>
      <c r="K635">
        <f>SUMIF($E$7:E635,E635,$H$7:H635)</f>
        <v>78</v>
      </c>
    </row>
    <row r="636" spans="4:11" x14ac:dyDescent="0.3">
      <c r="D636">
        <v>630</v>
      </c>
      <c r="E636">
        <v>18</v>
      </c>
      <c r="F636" s="4">
        <f>DATE(2020,2,1+INT(ROWS($1:374)/10))</f>
        <v>43899</v>
      </c>
      <c r="G636" s="1" t="s">
        <v>166</v>
      </c>
      <c r="H636">
        <v>39</v>
      </c>
      <c r="I636" s="5">
        <f>IF(G636="nákup",VLOOKUP(E636,Tabuľka6[#All],13,FALSE),IF(G636="predaj",VLOOKUP(E636,Tabuľka6[#All],12,FALSE),"zadany neplatny typ transakie"))</f>
        <v>6.89</v>
      </c>
      <c r="J636">
        <f t="shared" si="9"/>
        <v>268.70999999999998</v>
      </c>
      <c r="K636">
        <f>SUMIF($E$7:E636,E636,$H$7:H636)</f>
        <v>47</v>
      </c>
    </row>
    <row r="637" spans="4:11" x14ac:dyDescent="0.3">
      <c r="D637">
        <v>631</v>
      </c>
      <c r="E637">
        <v>29</v>
      </c>
      <c r="F637" s="4">
        <f>DATE(2020,2,1+INT(ROWS($1:375)/10))</f>
        <v>43899</v>
      </c>
      <c r="G637" s="1" t="s">
        <v>166</v>
      </c>
      <c r="H637">
        <v>26</v>
      </c>
      <c r="I637" s="5" t="str">
        <f>IF(G637="nákup",VLOOKUP(E637,Tabuľka6[#All],13,FALSE),IF(G637="predaj",VLOOKUP(E637,Tabuľka6[#All],12,FALSE),"zadany neplatny typ transakie"))</f>
        <v>14,98</v>
      </c>
      <c r="J637">
        <f t="shared" si="9"/>
        <v>389.48</v>
      </c>
      <c r="K637">
        <f>SUMIF($E$7:E637,E637,$H$7:H637)</f>
        <v>194</v>
      </c>
    </row>
    <row r="638" spans="4:11" x14ac:dyDescent="0.3">
      <c r="D638">
        <v>632</v>
      </c>
      <c r="E638">
        <v>6</v>
      </c>
      <c r="F638" s="4">
        <f>DATE(2020,2,1+INT(ROWS($1:376)/10))</f>
        <v>43899</v>
      </c>
      <c r="G638" s="1" t="s">
        <v>166</v>
      </c>
      <c r="H638">
        <v>32</v>
      </c>
      <c r="I638" s="5">
        <f>IF(G638="nákup",VLOOKUP(E638,Tabuľka6[#All],13,FALSE),IF(G638="predaj",VLOOKUP(E638,Tabuľka6[#All],12,FALSE),"zadany neplatny typ transakie"))</f>
        <v>9.35</v>
      </c>
      <c r="J638">
        <f t="shared" si="9"/>
        <v>299.2</v>
      </c>
      <c r="K638">
        <f>SUMIF($E$7:E638,E638,$H$7:H638)</f>
        <v>240</v>
      </c>
    </row>
    <row r="639" spans="4:11" x14ac:dyDescent="0.3">
      <c r="D639">
        <v>633</v>
      </c>
      <c r="E639">
        <v>25</v>
      </c>
      <c r="F639" s="4">
        <f>DATE(2020,2,1+INT(ROWS($1:377)/10))</f>
        <v>43899</v>
      </c>
      <c r="G639" s="1" t="s">
        <v>166</v>
      </c>
      <c r="H639">
        <v>50</v>
      </c>
      <c r="I639" s="5" t="str">
        <f>IF(G639="nákup",VLOOKUP(E639,Tabuľka6[#All],13,FALSE),IF(G639="predaj",VLOOKUP(E639,Tabuľka6[#All],12,FALSE),"zadany neplatny typ transakie"))</f>
        <v>6,65</v>
      </c>
      <c r="J639">
        <f t="shared" si="9"/>
        <v>332.5</v>
      </c>
      <c r="K639">
        <f>SUMIF($E$7:E639,E639,$H$7:H639)</f>
        <v>193</v>
      </c>
    </row>
    <row r="640" spans="4:11" x14ac:dyDescent="0.3">
      <c r="D640">
        <v>634</v>
      </c>
      <c r="E640">
        <v>29</v>
      </c>
      <c r="F640" s="4">
        <f>DATE(2020,2,1+INT(ROWS($1:378)/10))</f>
        <v>43899</v>
      </c>
      <c r="G640" s="1" t="s">
        <v>166</v>
      </c>
      <c r="H640">
        <v>32</v>
      </c>
      <c r="I640" s="5" t="str">
        <f>IF(G640="nákup",VLOOKUP(E640,Tabuľka6[#All],13,FALSE),IF(G640="predaj",VLOOKUP(E640,Tabuľka6[#All],12,FALSE),"zadany neplatny typ transakie"))</f>
        <v>14,98</v>
      </c>
      <c r="J640">
        <f t="shared" si="9"/>
        <v>479.36</v>
      </c>
      <c r="K640">
        <f>SUMIF($E$7:E640,E640,$H$7:H640)</f>
        <v>226</v>
      </c>
    </row>
    <row r="641" spans="4:11" x14ac:dyDescent="0.3">
      <c r="D641">
        <v>635</v>
      </c>
      <c r="E641">
        <v>1</v>
      </c>
      <c r="F641" s="4">
        <f>DATE(2020,2,1+INT(ROWS($1:379)/10))</f>
        <v>43899</v>
      </c>
      <c r="G641" s="1" t="s">
        <v>166</v>
      </c>
      <c r="H641">
        <v>35</v>
      </c>
      <c r="I641" s="5">
        <f>IF(G641="nákup",VLOOKUP(E641,Tabuľka6[#All],13,FALSE),IF(G641="predaj",VLOOKUP(E641,Tabuľka6[#All],12,FALSE),"zadany neplatny typ transakie"))</f>
        <v>8.25</v>
      </c>
      <c r="J641">
        <f t="shared" si="9"/>
        <v>288.75</v>
      </c>
      <c r="K641">
        <f>SUMIF($E$7:E641,E641,$H$7:H641)</f>
        <v>376</v>
      </c>
    </row>
    <row r="642" spans="4:11" x14ac:dyDescent="0.3">
      <c r="D642">
        <v>636</v>
      </c>
      <c r="E642">
        <v>4</v>
      </c>
      <c r="F642" s="4">
        <f>DATE(2020,2,1+INT(ROWS($1:380)/10))</f>
        <v>43900</v>
      </c>
      <c r="G642" s="1" t="s">
        <v>166</v>
      </c>
      <c r="H642">
        <v>49</v>
      </c>
      <c r="I642" s="5">
        <f>IF(G642="nákup",VLOOKUP(E642,Tabuľka6[#All],13,FALSE),IF(G642="predaj",VLOOKUP(E642,Tabuľka6[#All],12,FALSE),"zadany neplatny typ transakie"))</f>
        <v>8.36</v>
      </c>
      <c r="J642">
        <f t="shared" si="9"/>
        <v>409.64</v>
      </c>
      <c r="K642">
        <f>SUMIF($E$7:E642,E642,$H$7:H642)</f>
        <v>257</v>
      </c>
    </row>
    <row r="643" spans="4:11" x14ac:dyDescent="0.3">
      <c r="D643">
        <v>637</v>
      </c>
      <c r="E643">
        <v>1</v>
      </c>
      <c r="F643" s="4">
        <f>DATE(2020,2,1+INT(ROWS($1:381)/10))</f>
        <v>43900</v>
      </c>
      <c r="G643" s="1" t="s">
        <v>166</v>
      </c>
      <c r="H643">
        <v>45</v>
      </c>
      <c r="I643" s="5">
        <f>IF(G643="nákup",VLOOKUP(E643,Tabuľka6[#All],13,FALSE),IF(G643="predaj",VLOOKUP(E643,Tabuľka6[#All],12,FALSE),"zadany neplatny typ transakie"))</f>
        <v>8.25</v>
      </c>
      <c r="J643">
        <f t="shared" si="9"/>
        <v>371.25</v>
      </c>
      <c r="K643">
        <f>SUMIF($E$7:E643,E643,$H$7:H643)</f>
        <v>421</v>
      </c>
    </row>
    <row r="644" spans="4:11" x14ac:dyDescent="0.3">
      <c r="D644">
        <v>638</v>
      </c>
      <c r="E644">
        <v>9</v>
      </c>
      <c r="F644" s="4">
        <f>DATE(2020,2,1+INT(ROWS($1:382)/10))</f>
        <v>43900</v>
      </c>
      <c r="G644" s="1" t="s">
        <v>166</v>
      </c>
      <c r="H644">
        <v>30</v>
      </c>
      <c r="I644" s="5">
        <f>IF(G644="nákup",VLOOKUP(E644,Tabuľka6[#All],13,FALSE),IF(G644="predaj",VLOOKUP(E644,Tabuľka6[#All],12,FALSE),"zadany neplatny typ transakie"))</f>
        <v>25.99</v>
      </c>
      <c r="J644">
        <f t="shared" si="9"/>
        <v>779.69999999999993</v>
      </c>
      <c r="K644">
        <f>SUMIF($E$7:E644,E644,$H$7:H644)</f>
        <v>30</v>
      </c>
    </row>
    <row r="645" spans="4:11" x14ac:dyDescent="0.3">
      <c r="D645">
        <v>639</v>
      </c>
      <c r="E645">
        <v>10</v>
      </c>
      <c r="F645" s="4">
        <f>DATE(2020,2,1+INT(ROWS($1:383)/10))</f>
        <v>43900</v>
      </c>
      <c r="G645" s="1" t="s">
        <v>166</v>
      </c>
      <c r="H645">
        <v>39</v>
      </c>
      <c r="I645" s="5">
        <f>IF(G645="nákup",VLOOKUP(E645,Tabuľka6[#All],13,FALSE),IF(G645="predaj",VLOOKUP(E645,Tabuľka6[#All],12,FALSE),"zadany neplatny typ transakie"))</f>
        <v>11.89</v>
      </c>
      <c r="J645">
        <f t="shared" si="9"/>
        <v>463.71000000000004</v>
      </c>
      <c r="K645">
        <f>SUMIF($E$7:E645,E645,$H$7:H645)</f>
        <v>130</v>
      </c>
    </row>
    <row r="646" spans="4:11" x14ac:dyDescent="0.3">
      <c r="D646">
        <v>640</v>
      </c>
      <c r="E646">
        <v>21</v>
      </c>
      <c r="F646" s="4">
        <f>DATE(2020,2,1+INT(ROWS($1:384)/10))</f>
        <v>43900</v>
      </c>
      <c r="G646" s="1" t="s">
        <v>166</v>
      </c>
      <c r="H646">
        <v>39</v>
      </c>
      <c r="I646" s="5">
        <f>IF(G646="nákup",VLOOKUP(E646,Tabuľka6[#All],13,FALSE),IF(G646="predaj",VLOOKUP(E646,Tabuľka6[#All],12,FALSE),"zadany neplatny typ transakie"))</f>
        <v>14.17</v>
      </c>
      <c r="J646">
        <f t="shared" si="9"/>
        <v>552.63</v>
      </c>
      <c r="K646">
        <f>SUMIF($E$7:E646,E646,$H$7:H646)</f>
        <v>246</v>
      </c>
    </row>
    <row r="647" spans="4:11" x14ac:dyDescent="0.3">
      <c r="D647">
        <v>641</v>
      </c>
      <c r="E647">
        <v>2</v>
      </c>
      <c r="F647" s="4">
        <f>DATE(2020,2,1+INT(ROWS($1:385)/10))</f>
        <v>43900</v>
      </c>
      <c r="G647" s="1" t="s">
        <v>166</v>
      </c>
      <c r="H647">
        <v>30</v>
      </c>
      <c r="I647" s="5">
        <f>IF(G647="nákup",VLOOKUP(E647,Tabuľka6[#All],13,FALSE),IF(G647="predaj",VLOOKUP(E647,Tabuľka6[#All],12,FALSE),"zadany neplatny typ transakie"))</f>
        <v>10.25</v>
      </c>
      <c r="J647">
        <f t="shared" si="9"/>
        <v>307.5</v>
      </c>
      <c r="K647">
        <f>SUMIF($E$7:E647,E647,$H$7:H647)</f>
        <v>300</v>
      </c>
    </row>
    <row r="648" spans="4:11" x14ac:dyDescent="0.3">
      <c r="D648">
        <v>642</v>
      </c>
      <c r="E648">
        <v>21</v>
      </c>
      <c r="F648" s="4">
        <f>DATE(2020,2,1+INT(ROWS($1:386)/10))</f>
        <v>43900</v>
      </c>
      <c r="G648" s="1" t="s">
        <v>166</v>
      </c>
      <c r="H648">
        <v>21</v>
      </c>
      <c r="I648" s="5">
        <f>IF(G648="nákup",VLOOKUP(E648,Tabuľka6[#All],13,FALSE),IF(G648="predaj",VLOOKUP(E648,Tabuľka6[#All],12,FALSE),"zadany neplatny typ transakie"))</f>
        <v>14.17</v>
      </c>
      <c r="J648">
        <f t="shared" ref="J648:J711" si="10">ABS(H648*I648)</f>
        <v>297.57</v>
      </c>
      <c r="K648">
        <f>SUMIF($E$7:E648,E648,$H$7:H648)</f>
        <v>267</v>
      </c>
    </row>
    <row r="649" spans="4:11" x14ac:dyDescent="0.3">
      <c r="D649">
        <v>643</v>
      </c>
      <c r="E649">
        <v>19</v>
      </c>
      <c r="F649" s="4">
        <f>DATE(2020,2,1+INT(ROWS($1:387)/10))</f>
        <v>43900</v>
      </c>
      <c r="G649" s="1" t="s">
        <v>166</v>
      </c>
      <c r="H649">
        <v>47</v>
      </c>
      <c r="I649" s="5">
        <f>IF(G649="nákup",VLOOKUP(E649,Tabuľka6[#All],13,FALSE),IF(G649="predaj",VLOOKUP(E649,Tabuľka6[#All],12,FALSE),"zadany neplatny typ transakie"))</f>
        <v>9.16</v>
      </c>
      <c r="J649">
        <f t="shared" si="10"/>
        <v>430.52</v>
      </c>
      <c r="K649">
        <f>SUMIF($E$7:E649,E649,$H$7:H649)</f>
        <v>89</v>
      </c>
    </row>
    <row r="650" spans="4:11" x14ac:dyDescent="0.3">
      <c r="D650">
        <v>644</v>
      </c>
      <c r="E650">
        <v>17</v>
      </c>
      <c r="F650" s="4">
        <f>DATE(2020,2,1+INT(ROWS($1:388)/10))</f>
        <v>43900</v>
      </c>
      <c r="G650" s="1" t="s">
        <v>166</v>
      </c>
      <c r="H650">
        <v>48</v>
      </c>
      <c r="I650" s="5">
        <f>IF(G650="nákup",VLOOKUP(E650,Tabuľka6[#All],13,FALSE),IF(G650="predaj",VLOOKUP(E650,Tabuľka6[#All],12,FALSE),"zadany neplatny typ transakie"))</f>
        <v>7.58</v>
      </c>
      <c r="J650">
        <f t="shared" si="10"/>
        <v>363.84000000000003</v>
      </c>
      <c r="K650">
        <f>SUMIF($E$7:E650,E650,$H$7:H650)</f>
        <v>78</v>
      </c>
    </row>
    <row r="651" spans="4:11" x14ac:dyDescent="0.3">
      <c r="D651">
        <v>645</v>
      </c>
      <c r="E651">
        <v>26</v>
      </c>
      <c r="F651" s="4">
        <f>DATE(2020,2,1+INT(ROWS($1:389)/10))</f>
        <v>43900</v>
      </c>
      <c r="G651" s="1" t="s">
        <v>166</v>
      </c>
      <c r="H651">
        <v>48</v>
      </c>
      <c r="I651" s="5">
        <f>IF(G651="nákup",VLOOKUP(E651,Tabuľka6[#All],13,FALSE),IF(G651="predaj",VLOOKUP(E651,Tabuľka6[#All],12,FALSE),"zadany neplatny typ transakie"))</f>
        <v>8.89</v>
      </c>
      <c r="J651">
        <f t="shared" si="10"/>
        <v>426.72</v>
      </c>
      <c r="K651">
        <f>SUMIF($E$7:E651,E651,$H$7:H651)</f>
        <v>171</v>
      </c>
    </row>
    <row r="652" spans="4:11" x14ac:dyDescent="0.3">
      <c r="D652">
        <v>646</v>
      </c>
      <c r="E652">
        <v>3</v>
      </c>
      <c r="F652" s="4">
        <f>DATE(2020,2,1+INT(ROWS($1:390)/10))</f>
        <v>43901</v>
      </c>
      <c r="G652" s="1" t="s">
        <v>166</v>
      </c>
      <c r="H652">
        <v>43</v>
      </c>
      <c r="I652" s="5">
        <f>IF(G652="nákup",VLOOKUP(E652,Tabuľka6[#All],13,FALSE),IF(G652="predaj",VLOOKUP(E652,Tabuľka6[#All],12,FALSE),"zadany neplatny typ transakie"))</f>
        <v>6.24</v>
      </c>
      <c r="J652">
        <f t="shared" si="10"/>
        <v>268.32</v>
      </c>
      <c r="K652">
        <f>SUMIF($E$7:E652,E652,$H$7:H652)</f>
        <v>123</v>
      </c>
    </row>
    <row r="653" spans="4:11" x14ac:dyDescent="0.3">
      <c r="D653">
        <v>647</v>
      </c>
      <c r="E653">
        <v>11</v>
      </c>
      <c r="F653" s="4">
        <f>DATE(2020,2,1+INT(ROWS($1:391)/10))</f>
        <v>43901</v>
      </c>
      <c r="G653" s="1" t="s">
        <v>167</v>
      </c>
      <c r="H653">
        <v>-5</v>
      </c>
      <c r="I653" s="5">
        <f>IF(G653="nákup",VLOOKUP(E653,Tabuľka6[#All],13,FALSE),IF(G653="predaj",VLOOKUP(E653,Tabuľka6[#All],12,FALSE),"zadany neplatny typ transakie"))</f>
        <v>5</v>
      </c>
      <c r="J653">
        <f t="shared" si="10"/>
        <v>25</v>
      </c>
      <c r="K653">
        <f>SUMIF($E$7:E653,E653,$H$7:H653)</f>
        <v>73</v>
      </c>
    </row>
    <row r="654" spans="4:11" x14ac:dyDescent="0.3">
      <c r="D654">
        <v>648</v>
      </c>
      <c r="E654">
        <v>5</v>
      </c>
      <c r="F654" s="4">
        <f>DATE(2020,2,1+INT(ROWS($1:392)/10))</f>
        <v>43901</v>
      </c>
      <c r="G654" s="1" t="s">
        <v>167</v>
      </c>
      <c r="H654">
        <v>-10</v>
      </c>
      <c r="I654" s="5">
        <f>IF(G654="nákup",VLOOKUP(E654,Tabuľka6[#All],13,FALSE),IF(G654="predaj",VLOOKUP(E654,Tabuľka6[#All],12,FALSE),"zadany neplatny typ transakie"))</f>
        <v>15.56</v>
      </c>
      <c r="J654">
        <f t="shared" si="10"/>
        <v>155.6</v>
      </c>
      <c r="K654">
        <f>SUMIF($E$7:E654,E654,$H$7:H654)</f>
        <v>120</v>
      </c>
    </row>
    <row r="655" spans="4:11" x14ac:dyDescent="0.3">
      <c r="D655">
        <v>649</v>
      </c>
      <c r="E655">
        <v>21</v>
      </c>
      <c r="F655" s="4">
        <f>DATE(2020,2,1+INT(ROWS($1:393)/10))</f>
        <v>43901</v>
      </c>
      <c r="G655" s="1" t="s">
        <v>167</v>
      </c>
      <c r="H655">
        <v>-10</v>
      </c>
      <c r="I655" s="5">
        <f>IF(G655="nákup",VLOOKUP(E655,Tabuľka6[#All],13,FALSE),IF(G655="predaj",VLOOKUP(E655,Tabuľka6[#All],12,FALSE),"zadany neplatny typ transakie"))</f>
        <v>22.5</v>
      </c>
      <c r="J655">
        <f t="shared" si="10"/>
        <v>225</v>
      </c>
      <c r="K655">
        <f>SUMIF($E$7:E655,E655,$H$7:H655)</f>
        <v>257</v>
      </c>
    </row>
    <row r="656" spans="4:11" x14ac:dyDescent="0.3">
      <c r="D656">
        <v>650</v>
      </c>
      <c r="E656">
        <v>13</v>
      </c>
      <c r="F656" s="4">
        <f>DATE(2020,2,1+INT(ROWS($1:394)/10))</f>
        <v>43901</v>
      </c>
      <c r="G656" s="1" t="s">
        <v>167</v>
      </c>
      <c r="H656">
        <v>-8</v>
      </c>
      <c r="I656" s="5">
        <f>IF(G656="nákup",VLOOKUP(E656,Tabuľka6[#All],13,FALSE),IF(G656="predaj",VLOOKUP(E656,Tabuľka6[#All],12,FALSE),"zadany neplatny typ transakie"))</f>
        <v>14.95</v>
      </c>
      <c r="J656">
        <f t="shared" si="10"/>
        <v>119.6</v>
      </c>
      <c r="K656">
        <f>SUMIF($E$7:E656,E656,$H$7:H656)</f>
        <v>87</v>
      </c>
    </row>
    <row r="657" spans="4:11" x14ac:dyDescent="0.3">
      <c r="D657">
        <v>651</v>
      </c>
      <c r="E657">
        <v>30</v>
      </c>
      <c r="F657" s="4">
        <f>DATE(2020,2,1+INT(ROWS($1:395)/10))</f>
        <v>43901</v>
      </c>
      <c r="G657" s="1" t="s">
        <v>167</v>
      </c>
      <c r="H657">
        <v>-5</v>
      </c>
      <c r="I657" s="5">
        <f>IF(G657="nákup",VLOOKUP(E657,Tabuľka6[#All],13,FALSE),IF(G657="predaj",VLOOKUP(E657,Tabuľka6[#All],12,FALSE),"zadany neplatny typ transakie"))</f>
        <v>11.5</v>
      </c>
      <c r="J657">
        <f t="shared" si="10"/>
        <v>57.5</v>
      </c>
      <c r="K657">
        <f>SUMIF($E$7:E657,E657,$H$7:H657)</f>
        <v>52</v>
      </c>
    </row>
    <row r="658" spans="4:11" x14ac:dyDescent="0.3">
      <c r="D658">
        <v>652</v>
      </c>
      <c r="E658">
        <v>4</v>
      </c>
      <c r="F658" s="4">
        <f>DATE(2020,2,1+INT(ROWS($1:396)/10))</f>
        <v>43901</v>
      </c>
      <c r="G658" s="1" t="s">
        <v>167</v>
      </c>
      <c r="H658">
        <v>-8</v>
      </c>
      <c r="I658" s="5">
        <f>IF(G658="nákup",VLOOKUP(E658,Tabuľka6[#All],13,FALSE),IF(G658="predaj",VLOOKUP(E658,Tabuľka6[#All],12,FALSE),"zadany neplatny typ transakie"))</f>
        <v>16</v>
      </c>
      <c r="J658">
        <f t="shared" si="10"/>
        <v>128</v>
      </c>
      <c r="K658">
        <f>SUMIF($E$7:E658,E658,$H$7:H658)</f>
        <v>249</v>
      </c>
    </row>
    <row r="659" spans="4:11" x14ac:dyDescent="0.3">
      <c r="D659">
        <v>653</v>
      </c>
      <c r="E659">
        <v>20</v>
      </c>
      <c r="F659" s="4">
        <f>DATE(2020,2,1+INT(ROWS($1:397)/10))</f>
        <v>43901</v>
      </c>
      <c r="G659" s="1" t="s">
        <v>167</v>
      </c>
      <c r="H659">
        <v>-8</v>
      </c>
      <c r="I659" s="5">
        <f>IF(G659="nákup",VLOOKUP(E659,Tabuľka6[#All],13,FALSE),IF(G659="predaj",VLOOKUP(E659,Tabuľka6[#All],12,FALSE),"zadany neplatny typ transakie"))</f>
        <v>10.050000000000001</v>
      </c>
      <c r="J659">
        <f t="shared" si="10"/>
        <v>80.400000000000006</v>
      </c>
      <c r="K659">
        <f>SUMIF($E$7:E659,E659,$H$7:H659)</f>
        <v>204</v>
      </c>
    </row>
    <row r="660" spans="4:11" x14ac:dyDescent="0.3">
      <c r="D660">
        <v>654</v>
      </c>
      <c r="E660">
        <v>21</v>
      </c>
      <c r="F660" s="4">
        <f>DATE(2020,2,1+INT(ROWS($1:398)/10))</f>
        <v>43901</v>
      </c>
      <c r="G660" s="1" t="s">
        <v>167</v>
      </c>
      <c r="H660">
        <v>-9</v>
      </c>
      <c r="I660" s="5">
        <f>IF(G660="nákup",VLOOKUP(E660,Tabuľka6[#All],13,FALSE),IF(G660="predaj",VLOOKUP(E660,Tabuľka6[#All],12,FALSE),"zadany neplatny typ transakie"))</f>
        <v>22.5</v>
      </c>
      <c r="J660">
        <f t="shared" si="10"/>
        <v>202.5</v>
      </c>
      <c r="K660">
        <f>SUMIF($E$7:E660,E660,$H$7:H660)</f>
        <v>248</v>
      </c>
    </row>
    <row r="661" spans="4:11" x14ac:dyDescent="0.3">
      <c r="D661">
        <v>655</v>
      </c>
      <c r="E661">
        <v>24</v>
      </c>
      <c r="F661" s="4">
        <f>DATE(2020,2,1+INT(ROWS($1:399)/10))</f>
        <v>43901</v>
      </c>
      <c r="G661" s="1" t="s">
        <v>167</v>
      </c>
      <c r="H661">
        <v>-5</v>
      </c>
      <c r="I661" s="5">
        <f>IF(G661="nákup",VLOOKUP(E661,Tabuľka6[#All],13,FALSE),IF(G661="predaj",VLOOKUP(E661,Tabuľka6[#All],12,FALSE),"zadany neplatny typ transakie"))</f>
        <v>18.98</v>
      </c>
      <c r="J661">
        <f t="shared" si="10"/>
        <v>94.9</v>
      </c>
      <c r="K661">
        <f>SUMIF($E$7:E661,E661,$H$7:H661)</f>
        <v>130</v>
      </c>
    </row>
    <row r="662" spans="4:11" x14ac:dyDescent="0.3">
      <c r="D662">
        <v>656</v>
      </c>
      <c r="E662">
        <v>15</v>
      </c>
      <c r="F662" s="4">
        <f>DATE(2020,2,1+INT(ROWS($1:400)/10))</f>
        <v>43902</v>
      </c>
      <c r="G662" s="1" t="s">
        <v>167</v>
      </c>
      <c r="H662">
        <v>-8</v>
      </c>
      <c r="I662" s="5">
        <f>IF(G662="nákup",VLOOKUP(E662,Tabuľka6[#All],13,FALSE),IF(G662="predaj",VLOOKUP(E662,Tabuľka6[#All],12,FALSE),"zadany neplatny typ transakie"))</f>
        <v>9.65</v>
      </c>
      <c r="J662">
        <f t="shared" si="10"/>
        <v>77.2</v>
      </c>
      <c r="K662">
        <f>SUMIF($E$7:E662,E662,$H$7:H662)</f>
        <v>261</v>
      </c>
    </row>
    <row r="663" spans="4:11" x14ac:dyDescent="0.3">
      <c r="D663">
        <v>657</v>
      </c>
      <c r="E663">
        <v>3</v>
      </c>
      <c r="F663" s="4">
        <f>DATE(2020,2,1+INT(ROWS($1:401)/10))</f>
        <v>43902</v>
      </c>
      <c r="G663" s="1" t="s">
        <v>167</v>
      </c>
      <c r="H663">
        <v>-7</v>
      </c>
      <c r="I663" s="5">
        <f>IF(G663="nákup",VLOOKUP(E663,Tabuľka6[#All],13,FALSE),IF(G663="predaj",VLOOKUP(E663,Tabuľka6[#All],12,FALSE),"zadany neplatny typ transakie"))</f>
        <v>9.64</v>
      </c>
      <c r="J663">
        <f t="shared" si="10"/>
        <v>67.48</v>
      </c>
      <c r="K663">
        <f>SUMIF($E$7:E663,E663,$H$7:H663)</f>
        <v>116</v>
      </c>
    </row>
    <row r="664" spans="4:11" x14ac:dyDescent="0.3">
      <c r="D664">
        <v>658</v>
      </c>
      <c r="E664">
        <v>13</v>
      </c>
      <c r="F664" s="4">
        <f>DATE(2020,2,1+INT(ROWS($1:402)/10))</f>
        <v>43902</v>
      </c>
      <c r="G664" s="1" t="s">
        <v>167</v>
      </c>
      <c r="H664">
        <v>-5</v>
      </c>
      <c r="I664" s="5">
        <f>IF(G664="nákup",VLOOKUP(E664,Tabuľka6[#All],13,FALSE),IF(G664="predaj",VLOOKUP(E664,Tabuľka6[#All],12,FALSE),"zadany neplatny typ transakie"))</f>
        <v>14.95</v>
      </c>
      <c r="J664">
        <f t="shared" si="10"/>
        <v>74.75</v>
      </c>
      <c r="K664">
        <f>SUMIF($E$7:E664,E664,$H$7:H664)</f>
        <v>82</v>
      </c>
    </row>
    <row r="665" spans="4:11" x14ac:dyDescent="0.3">
      <c r="D665">
        <v>659</v>
      </c>
      <c r="E665">
        <v>14</v>
      </c>
      <c r="F665" s="4">
        <f>DATE(2020,2,1+INT(ROWS($1:403)/10))</f>
        <v>43902</v>
      </c>
      <c r="G665" s="1" t="s">
        <v>167</v>
      </c>
      <c r="H665">
        <v>-9</v>
      </c>
      <c r="I665" s="5">
        <f>IF(G665="nákup",VLOOKUP(E665,Tabuľka6[#All],13,FALSE),IF(G665="predaj",VLOOKUP(E665,Tabuľka6[#All],12,FALSE),"zadany neplatny typ transakie"))</f>
        <v>7.8</v>
      </c>
      <c r="J665">
        <f t="shared" si="10"/>
        <v>70.2</v>
      </c>
      <c r="K665">
        <f>SUMIF($E$7:E665,E665,$H$7:H665)</f>
        <v>98</v>
      </c>
    </row>
    <row r="666" spans="4:11" x14ac:dyDescent="0.3">
      <c r="D666">
        <v>660</v>
      </c>
      <c r="E666">
        <v>15</v>
      </c>
      <c r="F666" s="4">
        <f>DATE(2020,2,1+INT(ROWS($1:404)/10))</f>
        <v>43902</v>
      </c>
      <c r="G666" s="1" t="s">
        <v>167</v>
      </c>
      <c r="H666">
        <v>-2</v>
      </c>
      <c r="I666" s="5">
        <f>IF(G666="nákup",VLOOKUP(E666,Tabuľka6[#All],13,FALSE),IF(G666="predaj",VLOOKUP(E666,Tabuľka6[#All],12,FALSE),"zadany neplatny typ transakie"))</f>
        <v>9.65</v>
      </c>
      <c r="J666">
        <f t="shared" si="10"/>
        <v>19.3</v>
      </c>
      <c r="K666">
        <f>SUMIF($E$7:E666,E666,$H$7:H666)</f>
        <v>259</v>
      </c>
    </row>
    <row r="667" spans="4:11" x14ac:dyDescent="0.3">
      <c r="D667">
        <v>661</v>
      </c>
      <c r="E667">
        <v>14</v>
      </c>
      <c r="F667" s="4">
        <f>DATE(2020,2,1+INT(ROWS($1:405)/10))</f>
        <v>43902</v>
      </c>
      <c r="G667" s="1" t="s">
        <v>167</v>
      </c>
      <c r="H667">
        <v>-10</v>
      </c>
      <c r="I667" s="5">
        <f>IF(G667="nákup",VLOOKUP(E667,Tabuľka6[#All],13,FALSE),IF(G667="predaj",VLOOKUP(E667,Tabuľka6[#All],12,FALSE),"zadany neplatny typ transakie"))</f>
        <v>7.8</v>
      </c>
      <c r="J667">
        <f t="shared" si="10"/>
        <v>78</v>
      </c>
      <c r="K667">
        <f>SUMIF($E$7:E667,E667,$H$7:H667)</f>
        <v>88</v>
      </c>
    </row>
    <row r="668" spans="4:11" x14ac:dyDescent="0.3">
      <c r="D668">
        <v>662</v>
      </c>
      <c r="E668">
        <v>11</v>
      </c>
      <c r="F668" s="4">
        <f>DATE(2020,2,1+INT(ROWS($1:406)/10))</f>
        <v>43902</v>
      </c>
      <c r="G668" s="1" t="s">
        <v>167</v>
      </c>
      <c r="H668">
        <v>-4</v>
      </c>
      <c r="I668" s="5">
        <f>IF(G668="nákup",VLOOKUP(E668,Tabuľka6[#All],13,FALSE),IF(G668="predaj",VLOOKUP(E668,Tabuľka6[#All],12,FALSE),"zadany neplatny typ transakie"))</f>
        <v>5</v>
      </c>
      <c r="J668">
        <f t="shared" si="10"/>
        <v>20</v>
      </c>
      <c r="K668">
        <f>SUMIF($E$7:E668,E668,$H$7:H668)</f>
        <v>69</v>
      </c>
    </row>
    <row r="669" spans="4:11" x14ac:dyDescent="0.3">
      <c r="D669">
        <v>663</v>
      </c>
      <c r="E669">
        <v>20</v>
      </c>
      <c r="F669" s="4">
        <f>DATE(2020,2,1+INT(ROWS($1:407)/10))</f>
        <v>43902</v>
      </c>
      <c r="G669" s="1" t="s">
        <v>167</v>
      </c>
      <c r="H669">
        <v>-4</v>
      </c>
      <c r="I669" s="5">
        <f>IF(G669="nákup",VLOOKUP(E669,Tabuľka6[#All],13,FALSE),IF(G669="predaj",VLOOKUP(E669,Tabuľka6[#All],12,FALSE),"zadany neplatny typ transakie"))</f>
        <v>10.050000000000001</v>
      </c>
      <c r="J669">
        <f t="shared" si="10"/>
        <v>40.200000000000003</v>
      </c>
      <c r="K669">
        <f>SUMIF($E$7:E669,E669,$H$7:H669)</f>
        <v>200</v>
      </c>
    </row>
    <row r="670" spans="4:11" x14ac:dyDescent="0.3">
      <c r="D670">
        <v>664</v>
      </c>
      <c r="E670">
        <v>14</v>
      </c>
      <c r="F670" s="4">
        <f>DATE(2020,2,1+INT(ROWS($1:408)/10))</f>
        <v>43902</v>
      </c>
      <c r="G670" s="1" t="s">
        <v>167</v>
      </c>
      <c r="H670">
        <v>-1</v>
      </c>
      <c r="I670" s="5">
        <f>IF(G670="nákup",VLOOKUP(E670,Tabuľka6[#All],13,FALSE),IF(G670="predaj",VLOOKUP(E670,Tabuľka6[#All],12,FALSE),"zadany neplatny typ transakie"))</f>
        <v>7.8</v>
      </c>
      <c r="J670">
        <f t="shared" si="10"/>
        <v>7.8</v>
      </c>
      <c r="K670">
        <f>SUMIF($E$7:E670,E670,$H$7:H670)</f>
        <v>87</v>
      </c>
    </row>
    <row r="671" spans="4:11" x14ac:dyDescent="0.3">
      <c r="D671">
        <v>665</v>
      </c>
      <c r="E671">
        <v>16</v>
      </c>
      <c r="F671" s="4">
        <f>DATE(2020,2,1+INT(ROWS($1:409)/10))</f>
        <v>43902</v>
      </c>
      <c r="G671" s="1" t="s">
        <v>167</v>
      </c>
      <c r="H671">
        <v>-10</v>
      </c>
      <c r="I671" s="5">
        <f>IF(G671="nákup",VLOOKUP(E671,Tabuľka6[#All],13,FALSE),IF(G671="predaj",VLOOKUP(E671,Tabuľka6[#All],12,FALSE),"zadany neplatny typ transakie"))</f>
        <v>14.49</v>
      </c>
      <c r="J671">
        <f t="shared" si="10"/>
        <v>144.9</v>
      </c>
      <c r="K671">
        <f>SUMIF($E$7:E671,E671,$H$7:H671)</f>
        <v>93</v>
      </c>
    </row>
    <row r="672" spans="4:11" x14ac:dyDescent="0.3">
      <c r="D672">
        <v>666</v>
      </c>
      <c r="E672">
        <v>27</v>
      </c>
      <c r="F672" s="4">
        <f>DATE(2020,2,1+INT(ROWS($1:410)/10))</f>
        <v>43903</v>
      </c>
      <c r="G672" s="1" t="s">
        <v>167</v>
      </c>
      <c r="H672">
        <v>-7</v>
      </c>
      <c r="I672" s="5">
        <f>IF(G672="nákup",VLOOKUP(E672,Tabuľka6[#All],13,FALSE),IF(G672="predaj",VLOOKUP(E672,Tabuľka6[#All],12,FALSE),"zadany neplatny typ transakie"))</f>
        <v>16.36</v>
      </c>
      <c r="J672">
        <f t="shared" si="10"/>
        <v>114.52</v>
      </c>
      <c r="K672">
        <f>SUMIF($E$7:E672,E672,$H$7:H672)</f>
        <v>82</v>
      </c>
    </row>
    <row r="673" spans="4:11" x14ac:dyDescent="0.3">
      <c r="D673">
        <v>667</v>
      </c>
      <c r="E673">
        <v>28</v>
      </c>
      <c r="F673" s="4">
        <f>DATE(2020,2,1+INT(ROWS($1:411)/10))</f>
        <v>43903</v>
      </c>
      <c r="G673" s="1" t="s">
        <v>167</v>
      </c>
      <c r="H673">
        <v>-6</v>
      </c>
      <c r="I673" s="5">
        <f>IF(G673="nákup",VLOOKUP(E673,Tabuľka6[#All],13,FALSE),IF(G673="predaj",VLOOKUP(E673,Tabuľka6[#All],12,FALSE),"zadany neplatny typ transakie"))</f>
        <v>14.38</v>
      </c>
      <c r="J673">
        <f t="shared" si="10"/>
        <v>86.28</v>
      </c>
      <c r="K673">
        <f>SUMIF($E$7:E673,E673,$H$7:H673)</f>
        <v>154</v>
      </c>
    </row>
    <row r="674" spans="4:11" x14ac:dyDescent="0.3">
      <c r="D674">
        <v>668</v>
      </c>
      <c r="E674">
        <v>7</v>
      </c>
      <c r="F674" s="4">
        <f>DATE(2020,2,1+INT(ROWS($1:412)/10))</f>
        <v>43903</v>
      </c>
      <c r="G674" s="1" t="s">
        <v>167</v>
      </c>
      <c r="H674">
        <v>-9</v>
      </c>
      <c r="I674" s="5">
        <f>IF(G674="nákup",VLOOKUP(E674,Tabuľka6[#All],13,FALSE),IF(G674="predaj",VLOOKUP(E674,Tabuľka6[#All],12,FALSE),"zadany neplatny typ transakie"))</f>
        <v>14.75</v>
      </c>
      <c r="J674">
        <f t="shared" si="10"/>
        <v>132.75</v>
      </c>
      <c r="K674">
        <f>SUMIF($E$7:E674,E674,$H$7:H674)</f>
        <v>47</v>
      </c>
    </row>
    <row r="675" spans="4:11" x14ac:dyDescent="0.3">
      <c r="D675">
        <v>669</v>
      </c>
      <c r="E675">
        <v>2</v>
      </c>
      <c r="F675" s="4">
        <f>DATE(2020,2,1+INT(ROWS($1:413)/10))</f>
        <v>43903</v>
      </c>
      <c r="G675" s="1" t="s">
        <v>167</v>
      </c>
      <c r="H675">
        <v>-4</v>
      </c>
      <c r="I675" s="5">
        <f>IF(G675="nákup",VLOOKUP(E675,Tabuľka6[#All],13,FALSE),IF(G675="predaj",VLOOKUP(E675,Tabuľka6[#All],12,FALSE),"zadany neplatny typ transakie"))</f>
        <v>16.11</v>
      </c>
      <c r="J675">
        <f t="shared" si="10"/>
        <v>64.44</v>
      </c>
      <c r="K675">
        <f>SUMIF($E$7:E675,E675,$H$7:H675)</f>
        <v>296</v>
      </c>
    </row>
    <row r="676" spans="4:11" x14ac:dyDescent="0.3">
      <c r="D676">
        <v>670</v>
      </c>
      <c r="E676">
        <v>5</v>
      </c>
      <c r="F676" s="4">
        <f>DATE(2020,2,1+INT(ROWS($1:414)/10))</f>
        <v>43903</v>
      </c>
      <c r="G676" s="1" t="s">
        <v>167</v>
      </c>
      <c r="H676">
        <v>-8</v>
      </c>
      <c r="I676" s="5">
        <f>IF(G676="nákup",VLOOKUP(E676,Tabuľka6[#All],13,FALSE),IF(G676="predaj",VLOOKUP(E676,Tabuľka6[#All],12,FALSE),"zadany neplatny typ transakie"))</f>
        <v>15.56</v>
      </c>
      <c r="J676">
        <f t="shared" si="10"/>
        <v>124.48</v>
      </c>
      <c r="K676">
        <f>SUMIF($E$7:E676,E676,$H$7:H676)</f>
        <v>112</v>
      </c>
    </row>
    <row r="677" spans="4:11" x14ac:dyDescent="0.3">
      <c r="D677">
        <v>671</v>
      </c>
      <c r="E677">
        <v>8</v>
      </c>
      <c r="F677" s="4">
        <f>DATE(2020,2,1+INT(ROWS($1:415)/10))</f>
        <v>43903</v>
      </c>
      <c r="G677" s="1" t="s">
        <v>167</v>
      </c>
      <c r="H677">
        <v>-4</v>
      </c>
      <c r="I677" s="5">
        <f>IF(G677="nákup",VLOOKUP(E677,Tabuľka6[#All],13,FALSE),IF(G677="predaj",VLOOKUP(E677,Tabuľka6[#All],12,FALSE),"zadany neplatny typ transakie"))</f>
        <v>17.89</v>
      </c>
      <c r="J677">
        <f t="shared" si="10"/>
        <v>71.56</v>
      </c>
      <c r="K677">
        <f>SUMIF($E$7:E677,E677,$H$7:H677)</f>
        <v>115</v>
      </c>
    </row>
    <row r="678" spans="4:11" x14ac:dyDescent="0.3">
      <c r="D678">
        <v>672</v>
      </c>
      <c r="E678">
        <v>15</v>
      </c>
      <c r="F678" s="4">
        <f>DATE(2020,2,1+INT(ROWS($1:416)/10))</f>
        <v>43903</v>
      </c>
      <c r="G678" s="1" t="s">
        <v>167</v>
      </c>
      <c r="H678">
        <v>-5</v>
      </c>
      <c r="I678" s="5">
        <f>IF(G678="nákup",VLOOKUP(E678,Tabuľka6[#All],13,FALSE),IF(G678="predaj",VLOOKUP(E678,Tabuľka6[#All],12,FALSE),"zadany neplatny typ transakie"))</f>
        <v>9.65</v>
      </c>
      <c r="J678">
        <f t="shared" si="10"/>
        <v>48.25</v>
      </c>
      <c r="K678">
        <f>SUMIF($E$7:E678,E678,$H$7:H678)</f>
        <v>254</v>
      </c>
    </row>
    <row r="679" spans="4:11" x14ac:dyDescent="0.3">
      <c r="D679">
        <v>673</v>
      </c>
      <c r="E679">
        <v>5</v>
      </c>
      <c r="F679" s="4">
        <f>DATE(2020,2,1+INT(ROWS($1:417)/10))</f>
        <v>43903</v>
      </c>
      <c r="G679" s="1" t="s">
        <v>167</v>
      </c>
      <c r="H679">
        <v>-3</v>
      </c>
      <c r="I679" s="5">
        <f>IF(G679="nákup",VLOOKUP(E679,Tabuľka6[#All],13,FALSE),IF(G679="predaj",VLOOKUP(E679,Tabuľka6[#All],12,FALSE),"zadany neplatny typ transakie"))</f>
        <v>15.56</v>
      </c>
      <c r="J679">
        <f t="shared" si="10"/>
        <v>46.68</v>
      </c>
      <c r="K679">
        <f>SUMIF($E$7:E679,E679,$H$7:H679)</f>
        <v>109</v>
      </c>
    </row>
    <row r="680" spans="4:11" x14ac:dyDescent="0.3">
      <c r="D680">
        <v>674</v>
      </c>
      <c r="E680">
        <v>1</v>
      </c>
      <c r="F680" s="4">
        <f>DATE(2020,2,1+INT(ROWS($1:418)/10))</f>
        <v>43903</v>
      </c>
      <c r="G680" s="1" t="s">
        <v>167</v>
      </c>
      <c r="H680">
        <v>-7</v>
      </c>
      <c r="I680" s="5">
        <f>IF(G680="nákup",VLOOKUP(E680,Tabuľka6[#All],13,FALSE),IF(G680="predaj",VLOOKUP(E680,Tabuľka6[#All],12,FALSE),"zadany neplatny typ transakie"))</f>
        <v>11.9</v>
      </c>
      <c r="J680">
        <f t="shared" si="10"/>
        <v>83.3</v>
      </c>
      <c r="K680">
        <f>SUMIF($E$7:E680,E680,$H$7:H680)</f>
        <v>414</v>
      </c>
    </row>
    <row r="681" spans="4:11" x14ac:dyDescent="0.3">
      <c r="D681">
        <v>675</v>
      </c>
      <c r="E681">
        <v>18</v>
      </c>
      <c r="F681" s="4">
        <f>DATE(2020,2,1+INT(ROWS($1:419)/10))</f>
        <v>43903</v>
      </c>
      <c r="G681" s="1" t="s">
        <v>167</v>
      </c>
      <c r="H681">
        <v>-9</v>
      </c>
      <c r="I681" s="5">
        <f>IF(G681="nákup",VLOOKUP(E681,Tabuľka6[#All],13,FALSE),IF(G681="predaj",VLOOKUP(E681,Tabuľka6[#All],12,FALSE),"zadany neplatny typ transakie"))</f>
        <v>13.99</v>
      </c>
      <c r="J681">
        <f t="shared" si="10"/>
        <v>125.91</v>
      </c>
      <c r="K681">
        <f>SUMIF($E$7:E681,E681,$H$7:H681)</f>
        <v>38</v>
      </c>
    </row>
    <row r="682" spans="4:11" x14ac:dyDescent="0.3">
      <c r="D682">
        <v>676</v>
      </c>
      <c r="E682">
        <v>16</v>
      </c>
      <c r="F682" s="4">
        <f>DATE(2020,2,1+INT(ROWS($1:420)/10))</f>
        <v>43904</v>
      </c>
      <c r="G682" s="1" t="s">
        <v>167</v>
      </c>
      <c r="H682">
        <v>-4</v>
      </c>
      <c r="I682" s="5">
        <f>IF(G682="nákup",VLOOKUP(E682,Tabuľka6[#All],13,FALSE),IF(G682="predaj",VLOOKUP(E682,Tabuľka6[#All],12,FALSE),"zadany neplatny typ transakie"))</f>
        <v>14.49</v>
      </c>
      <c r="J682">
        <f t="shared" si="10"/>
        <v>57.96</v>
      </c>
      <c r="K682">
        <f>SUMIF($E$7:E682,E682,$H$7:H682)</f>
        <v>89</v>
      </c>
    </row>
    <row r="683" spans="4:11" x14ac:dyDescent="0.3">
      <c r="D683">
        <v>677</v>
      </c>
      <c r="E683">
        <v>12</v>
      </c>
      <c r="F683" s="4">
        <f>DATE(2020,2,1+INT(ROWS($1:421)/10))</f>
        <v>43904</v>
      </c>
      <c r="G683" s="1" t="s">
        <v>167</v>
      </c>
      <c r="H683">
        <v>-1</v>
      </c>
      <c r="I683" s="5">
        <f>IF(G683="nákup",VLOOKUP(E683,Tabuľka6[#All],13,FALSE),IF(G683="predaj",VLOOKUP(E683,Tabuľka6[#All],12,FALSE),"zadany neplatny typ transakie"))</f>
        <v>13.25</v>
      </c>
      <c r="J683">
        <f t="shared" si="10"/>
        <v>13.25</v>
      </c>
      <c r="K683">
        <f>SUMIF($E$7:E683,E683,$H$7:H683)</f>
        <v>115</v>
      </c>
    </row>
    <row r="684" spans="4:11" x14ac:dyDescent="0.3">
      <c r="D684">
        <v>678</v>
      </c>
      <c r="E684">
        <v>18</v>
      </c>
      <c r="F684" s="4">
        <f>DATE(2020,2,1+INT(ROWS($1:422)/10))</f>
        <v>43904</v>
      </c>
      <c r="G684" s="1" t="s">
        <v>167</v>
      </c>
      <c r="H684">
        <v>-4</v>
      </c>
      <c r="I684" s="5">
        <f>IF(G684="nákup",VLOOKUP(E684,Tabuľka6[#All],13,FALSE),IF(G684="predaj",VLOOKUP(E684,Tabuľka6[#All],12,FALSE),"zadany neplatny typ transakie"))</f>
        <v>13.99</v>
      </c>
      <c r="J684">
        <f t="shared" si="10"/>
        <v>55.96</v>
      </c>
      <c r="K684">
        <f>SUMIF($E$7:E684,E684,$H$7:H684)</f>
        <v>34</v>
      </c>
    </row>
    <row r="685" spans="4:11" x14ac:dyDescent="0.3">
      <c r="D685">
        <v>679</v>
      </c>
      <c r="E685">
        <v>23</v>
      </c>
      <c r="F685" s="4">
        <f>DATE(2020,2,1+INT(ROWS($1:423)/10))</f>
        <v>43904</v>
      </c>
      <c r="G685" s="1" t="s">
        <v>167</v>
      </c>
      <c r="H685">
        <v>-9</v>
      </c>
      <c r="I685" s="5">
        <f>IF(G685="nákup",VLOOKUP(E685,Tabuľka6[#All],13,FALSE),IF(G685="predaj",VLOOKUP(E685,Tabuľka6[#All],12,FALSE),"zadany neplatny typ transakie"))</f>
        <v>22.55</v>
      </c>
      <c r="J685">
        <f t="shared" si="10"/>
        <v>202.95000000000002</v>
      </c>
      <c r="K685">
        <f>SUMIF($E$7:E685,E685,$H$7:H685)</f>
        <v>176</v>
      </c>
    </row>
    <row r="686" spans="4:11" x14ac:dyDescent="0.3">
      <c r="D686">
        <v>680</v>
      </c>
      <c r="E686">
        <v>20</v>
      </c>
      <c r="F686" s="4">
        <f>DATE(2020,2,1+INT(ROWS($1:424)/10))</f>
        <v>43904</v>
      </c>
      <c r="G686" s="1" t="s">
        <v>167</v>
      </c>
      <c r="H686">
        <v>-8</v>
      </c>
      <c r="I686" s="5">
        <f>IF(G686="nákup",VLOOKUP(E686,Tabuľka6[#All],13,FALSE),IF(G686="predaj",VLOOKUP(E686,Tabuľka6[#All],12,FALSE),"zadany neplatny typ transakie"))</f>
        <v>10.050000000000001</v>
      </c>
      <c r="J686">
        <f t="shared" si="10"/>
        <v>80.400000000000006</v>
      </c>
      <c r="K686">
        <f>SUMIF($E$7:E686,E686,$H$7:H686)</f>
        <v>192</v>
      </c>
    </row>
    <row r="687" spans="4:11" x14ac:dyDescent="0.3">
      <c r="D687">
        <v>681</v>
      </c>
      <c r="E687">
        <v>27</v>
      </c>
      <c r="F687" s="4">
        <f>DATE(2020,2,1+INT(ROWS($1:425)/10))</f>
        <v>43904</v>
      </c>
      <c r="G687" s="1" t="s">
        <v>167</v>
      </c>
      <c r="H687">
        <v>-4</v>
      </c>
      <c r="I687" s="5">
        <f>IF(G687="nákup",VLOOKUP(E687,Tabuľka6[#All],13,FALSE),IF(G687="predaj",VLOOKUP(E687,Tabuľka6[#All],12,FALSE),"zadany neplatny typ transakie"))</f>
        <v>16.36</v>
      </c>
      <c r="J687">
        <f t="shared" si="10"/>
        <v>65.44</v>
      </c>
      <c r="K687">
        <f>SUMIF($E$7:E687,E687,$H$7:H687)</f>
        <v>78</v>
      </c>
    </row>
    <row r="688" spans="4:11" x14ac:dyDescent="0.3">
      <c r="D688">
        <v>682</v>
      </c>
      <c r="E688">
        <v>16</v>
      </c>
      <c r="F688" s="4">
        <f>DATE(2020,2,1+INT(ROWS($1:426)/10))</f>
        <v>43904</v>
      </c>
      <c r="G688" s="1" t="s">
        <v>167</v>
      </c>
      <c r="H688">
        <v>-1</v>
      </c>
      <c r="I688" s="5">
        <f>IF(G688="nákup",VLOOKUP(E688,Tabuľka6[#All],13,FALSE),IF(G688="predaj",VLOOKUP(E688,Tabuľka6[#All],12,FALSE),"zadany neplatny typ transakie"))</f>
        <v>14.49</v>
      </c>
      <c r="J688">
        <f t="shared" si="10"/>
        <v>14.49</v>
      </c>
      <c r="K688">
        <f>SUMIF($E$7:E688,E688,$H$7:H688)</f>
        <v>88</v>
      </c>
    </row>
    <row r="689" spans="4:11" x14ac:dyDescent="0.3">
      <c r="D689">
        <v>683</v>
      </c>
      <c r="E689">
        <v>7</v>
      </c>
      <c r="F689" s="4">
        <f>DATE(2020,2,1+INT(ROWS($1:427)/10))</f>
        <v>43904</v>
      </c>
      <c r="G689" s="1" t="s">
        <v>167</v>
      </c>
      <c r="H689">
        <v>-3</v>
      </c>
      <c r="I689" s="5">
        <f>IF(G689="nákup",VLOOKUP(E689,Tabuľka6[#All],13,FALSE),IF(G689="predaj",VLOOKUP(E689,Tabuľka6[#All],12,FALSE),"zadany neplatny typ transakie"))</f>
        <v>14.75</v>
      </c>
      <c r="J689">
        <f t="shared" si="10"/>
        <v>44.25</v>
      </c>
      <c r="K689">
        <f>SUMIF($E$7:E689,E689,$H$7:H689)</f>
        <v>44</v>
      </c>
    </row>
    <row r="690" spans="4:11" x14ac:dyDescent="0.3">
      <c r="D690">
        <v>684</v>
      </c>
      <c r="E690">
        <v>21</v>
      </c>
      <c r="F690" s="4">
        <f>DATE(2020,2,1+INT(ROWS($1:428)/10))</f>
        <v>43904</v>
      </c>
      <c r="G690" s="1" t="s">
        <v>167</v>
      </c>
      <c r="H690">
        <v>-6</v>
      </c>
      <c r="I690" s="5">
        <f>IF(G690="nákup",VLOOKUP(E690,Tabuľka6[#All],13,FALSE),IF(G690="predaj",VLOOKUP(E690,Tabuľka6[#All],12,FALSE),"zadany neplatny typ transakie"))</f>
        <v>22.5</v>
      </c>
      <c r="J690">
        <f t="shared" si="10"/>
        <v>135</v>
      </c>
      <c r="K690">
        <f>SUMIF($E$7:E690,E690,$H$7:H690)</f>
        <v>242</v>
      </c>
    </row>
    <row r="691" spans="4:11" x14ac:dyDescent="0.3">
      <c r="D691">
        <v>685</v>
      </c>
      <c r="E691">
        <v>29</v>
      </c>
      <c r="F691" s="4">
        <f>DATE(2020,2,1+INT(ROWS($1:429)/10))</f>
        <v>43904</v>
      </c>
      <c r="G691" s="1" t="s">
        <v>167</v>
      </c>
      <c r="H691">
        <v>-10</v>
      </c>
      <c r="I691" s="5">
        <f>IF(G691="nákup",VLOOKUP(E691,Tabuľka6[#All],13,FALSE),IF(G691="predaj",VLOOKUP(E691,Tabuľka6[#All],12,FALSE),"zadany neplatny typ transakie"))</f>
        <v>24.99</v>
      </c>
      <c r="J691">
        <f t="shared" si="10"/>
        <v>249.89999999999998</v>
      </c>
      <c r="K691">
        <f>SUMIF($E$7:E691,E691,$H$7:H691)</f>
        <v>216</v>
      </c>
    </row>
    <row r="692" spans="4:11" x14ac:dyDescent="0.3">
      <c r="D692">
        <v>686</v>
      </c>
      <c r="E692">
        <v>30</v>
      </c>
      <c r="F692" s="4">
        <f>DATE(2020,2,1+INT(ROWS($1:430)/10))</f>
        <v>43905</v>
      </c>
      <c r="G692" s="1" t="s">
        <v>167</v>
      </c>
      <c r="H692">
        <v>-3</v>
      </c>
      <c r="I692" s="5">
        <f>IF(G692="nákup",VLOOKUP(E692,Tabuľka6[#All],13,FALSE),IF(G692="predaj",VLOOKUP(E692,Tabuľka6[#All],12,FALSE),"zadany neplatny typ transakie"))</f>
        <v>11.5</v>
      </c>
      <c r="J692">
        <f t="shared" si="10"/>
        <v>34.5</v>
      </c>
      <c r="K692">
        <f>SUMIF($E$7:E692,E692,$H$7:H692)</f>
        <v>49</v>
      </c>
    </row>
    <row r="693" spans="4:11" x14ac:dyDescent="0.3">
      <c r="D693">
        <v>687</v>
      </c>
      <c r="E693">
        <v>1</v>
      </c>
      <c r="F693" s="4">
        <f>DATE(2020,2,1+INT(ROWS($1:431)/10))</f>
        <v>43905</v>
      </c>
      <c r="G693" s="1" t="s">
        <v>167</v>
      </c>
      <c r="H693">
        <v>-6</v>
      </c>
      <c r="I693" s="5">
        <f>IF(G693="nákup",VLOOKUP(E693,Tabuľka6[#All],13,FALSE),IF(G693="predaj",VLOOKUP(E693,Tabuľka6[#All],12,FALSE),"zadany neplatny typ transakie"))</f>
        <v>11.9</v>
      </c>
      <c r="J693">
        <f t="shared" si="10"/>
        <v>71.400000000000006</v>
      </c>
      <c r="K693">
        <f>SUMIF($E$7:E693,E693,$H$7:H693)</f>
        <v>408</v>
      </c>
    </row>
    <row r="694" spans="4:11" x14ac:dyDescent="0.3">
      <c r="D694">
        <v>688</v>
      </c>
      <c r="E694">
        <v>15</v>
      </c>
      <c r="F694" s="4">
        <f>DATE(2020,2,1+INT(ROWS($1:432)/10))</f>
        <v>43905</v>
      </c>
      <c r="G694" s="1" t="s">
        <v>167</v>
      </c>
      <c r="H694">
        <v>-6</v>
      </c>
      <c r="I694" s="5">
        <f>IF(G694="nákup",VLOOKUP(E694,Tabuľka6[#All],13,FALSE),IF(G694="predaj",VLOOKUP(E694,Tabuľka6[#All],12,FALSE),"zadany neplatny typ transakie"))</f>
        <v>9.65</v>
      </c>
      <c r="J694">
        <f t="shared" si="10"/>
        <v>57.900000000000006</v>
      </c>
      <c r="K694">
        <f>SUMIF($E$7:E694,E694,$H$7:H694)</f>
        <v>248</v>
      </c>
    </row>
    <row r="695" spans="4:11" x14ac:dyDescent="0.3">
      <c r="D695">
        <v>689</v>
      </c>
      <c r="E695">
        <v>6</v>
      </c>
      <c r="F695" s="4">
        <f>DATE(2020,2,1+INT(ROWS($1:433)/10))</f>
        <v>43905</v>
      </c>
      <c r="G695" s="1" t="s">
        <v>167</v>
      </c>
      <c r="H695">
        <v>-7</v>
      </c>
      <c r="I695" s="5">
        <f>IF(G695="nákup",VLOOKUP(E695,Tabuľka6[#All],13,FALSE),IF(G695="predaj",VLOOKUP(E695,Tabuľka6[#All],12,FALSE),"zadany neplatny typ transakie"))</f>
        <v>13.24</v>
      </c>
      <c r="J695">
        <f t="shared" si="10"/>
        <v>92.68</v>
      </c>
      <c r="K695">
        <f>SUMIF($E$7:E695,E695,$H$7:H695)</f>
        <v>233</v>
      </c>
    </row>
    <row r="696" spans="4:11" x14ac:dyDescent="0.3">
      <c r="D696">
        <v>690</v>
      </c>
      <c r="E696">
        <v>17</v>
      </c>
      <c r="F696" s="4">
        <f>DATE(2020,2,1+INT(ROWS($1:434)/10))</f>
        <v>43905</v>
      </c>
      <c r="G696" s="1" t="s">
        <v>167</v>
      </c>
      <c r="H696">
        <v>-1</v>
      </c>
      <c r="I696" s="5">
        <f>IF(G696="nákup",VLOOKUP(E696,Tabuľka6[#All],13,FALSE),IF(G696="predaj",VLOOKUP(E696,Tabuľka6[#All],12,FALSE),"zadany neplatny typ transakie"))</f>
        <v>14.46</v>
      </c>
      <c r="J696">
        <f t="shared" si="10"/>
        <v>14.46</v>
      </c>
      <c r="K696">
        <f>SUMIF($E$7:E696,E696,$H$7:H696)</f>
        <v>77</v>
      </c>
    </row>
    <row r="697" spans="4:11" x14ac:dyDescent="0.3">
      <c r="D697">
        <v>691</v>
      </c>
      <c r="E697">
        <v>13</v>
      </c>
      <c r="F697" s="4">
        <f>DATE(2020,2,1+INT(ROWS($1:435)/10))</f>
        <v>43905</v>
      </c>
      <c r="G697" s="1" t="s">
        <v>167</v>
      </c>
      <c r="H697">
        <v>-2</v>
      </c>
      <c r="I697" s="5">
        <f>IF(G697="nákup",VLOOKUP(E697,Tabuľka6[#All],13,FALSE),IF(G697="predaj",VLOOKUP(E697,Tabuľka6[#All],12,FALSE),"zadany neplatny typ transakie"))</f>
        <v>14.95</v>
      </c>
      <c r="J697">
        <f t="shared" si="10"/>
        <v>29.9</v>
      </c>
      <c r="K697">
        <f>SUMIF($E$7:E697,E697,$H$7:H697)</f>
        <v>80</v>
      </c>
    </row>
    <row r="698" spans="4:11" x14ac:dyDescent="0.3">
      <c r="D698">
        <v>692</v>
      </c>
      <c r="E698">
        <v>21</v>
      </c>
      <c r="F698" s="4">
        <f>DATE(2020,2,1+INT(ROWS($1:436)/10))</f>
        <v>43905</v>
      </c>
      <c r="G698" s="1" t="s">
        <v>167</v>
      </c>
      <c r="H698">
        <v>-9</v>
      </c>
      <c r="I698" s="5">
        <f>IF(G698="nákup",VLOOKUP(E698,Tabuľka6[#All],13,FALSE),IF(G698="predaj",VLOOKUP(E698,Tabuľka6[#All],12,FALSE),"zadany neplatny typ transakie"))</f>
        <v>22.5</v>
      </c>
      <c r="J698">
        <f t="shared" si="10"/>
        <v>202.5</v>
      </c>
      <c r="K698">
        <f>SUMIF($E$7:E698,E698,$H$7:H698)</f>
        <v>233</v>
      </c>
    </row>
    <row r="699" spans="4:11" x14ac:dyDescent="0.3">
      <c r="D699">
        <v>693</v>
      </c>
      <c r="E699">
        <v>23</v>
      </c>
      <c r="F699" s="4">
        <f>DATE(2020,2,1+INT(ROWS($1:437)/10))</f>
        <v>43905</v>
      </c>
      <c r="G699" s="1" t="s">
        <v>167</v>
      </c>
      <c r="H699">
        <v>-6</v>
      </c>
      <c r="I699" s="5">
        <f>IF(G699="nákup",VLOOKUP(E699,Tabuľka6[#All],13,FALSE),IF(G699="predaj",VLOOKUP(E699,Tabuľka6[#All],12,FALSE),"zadany neplatny typ transakie"))</f>
        <v>22.55</v>
      </c>
      <c r="J699">
        <f t="shared" si="10"/>
        <v>135.30000000000001</v>
      </c>
      <c r="K699">
        <f>SUMIF($E$7:E699,E699,$H$7:H699)</f>
        <v>170</v>
      </c>
    </row>
    <row r="700" spans="4:11" x14ac:dyDescent="0.3">
      <c r="D700">
        <v>694</v>
      </c>
      <c r="E700">
        <v>26</v>
      </c>
      <c r="F700" s="4">
        <f>DATE(2020,2,1+INT(ROWS($1:438)/10))</f>
        <v>43905</v>
      </c>
      <c r="G700" s="1" t="s">
        <v>167</v>
      </c>
      <c r="H700">
        <v>-5</v>
      </c>
      <c r="I700" s="5">
        <f>IF(G700="nákup",VLOOKUP(E700,Tabuľka6[#All],13,FALSE),IF(G700="predaj",VLOOKUP(E700,Tabuľka6[#All],12,FALSE),"zadany neplatny typ transakie"))</f>
        <v>12.85</v>
      </c>
      <c r="J700">
        <f t="shared" si="10"/>
        <v>64.25</v>
      </c>
      <c r="K700">
        <f>SUMIF($E$7:E700,E700,$H$7:H700)</f>
        <v>166</v>
      </c>
    </row>
    <row r="701" spans="4:11" x14ac:dyDescent="0.3">
      <c r="D701">
        <v>695</v>
      </c>
      <c r="E701">
        <v>17</v>
      </c>
      <c r="F701" s="4">
        <f>DATE(2020,2,1+INT(ROWS($1:439)/10))</f>
        <v>43905</v>
      </c>
      <c r="G701" s="1" t="s">
        <v>167</v>
      </c>
      <c r="H701">
        <v>-9</v>
      </c>
      <c r="I701" s="5">
        <f>IF(G701="nákup",VLOOKUP(E701,Tabuľka6[#All],13,FALSE),IF(G701="predaj",VLOOKUP(E701,Tabuľka6[#All],12,FALSE),"zadany neplatny typ transakie"))</f>
        <v>14.46</v>
      </c>
      <c r="J701">
        <f t="shared" si="10"/>
        <v>130.14000000000001</v>
      </c>
      <c r="K701">
        <f>SUMIF($E$7:E701,E701,$H$7:H701)</f>
        <v>68</v>
      </c>
    </row>
    <row r="702" spans="4:11" x14ac:dyDescent="0.3">
      <c r="D702">
        <v>696</v>
      </c>
      <c r="E702">
        <v>18</v>
      </c>
      <c r="F702" s="4">
        <f>DATE(2020,2,1+INT(ROWS($1:440)/10))</f>
        <v>43906</v>
      </c>
      <c r="G702" s="1" t="s">
        <v>167</v>
      </c>
      <c r="H702">
        <v>-8</v>
      </c>
      <c r="I702" s="5">
        <f>IF(G702="nákup",VLOOKUP(E702,Tabuľka6[#All],13,FALSE),IF(G702="predaj",VLOOKUP(E702,Tabuľka6[#All],12,FALSE),"zadany neplatny typ transakie"))</f>
        <v>13.99</v>
      </c>
      <c r="J702">
        <f t="shared" si="10"/>
        <v>111.92</v>
      </c>
      <c r="K702">
        <f>SUMIF($E$7:E702,E702,$H$7:H702)</f>
        <v>26</v>
      </c>
    </row>
    <row r="703" spans="4:11" x14ac:dyDescent="0.3">
      <c r="D703">
        <v>697</v>
      </c>
      <c r="E703">
        <v>11</v>
      </c>
      <c r="F703" s="4">
        <f>DATE(2020,2,1+INT(ROWS($1:441)/10))</f>
        <v>43906</v>
      </c>
      <c r="G703" s="1" t="s">
        <v>167</v>
      </c>
      <c r="H703">
        <v>-5</v>
      </c>
      <c r="I703" s="5">
        <f>IF(G703="nákup",VLOOKUP(E703,Tabuľka6[#All],13,FALSE),IF(G703="predaj",VLOOKUP(E703,Tabuľka6[#All],12,FALSE),"zadany neplatny typ transakie"))</f>
        <v>5</v>
      </c>
      <c r="J703">
        <f t="shared" si="10"/>
        <v>25</v>
      </c>
      <c r="K703">
        <f>SUMIF($E$7:E703,E703,$H$7:H703)</f>
        <v>64</v>
      </c>
    </row>
    <row r="704" spans="4:11" x14ac:dyDescent="0.3">
      <c r="D704">
        <v>698</v>
      </c>
      <c r="E704">
        <v>8</v>
      </c>
      <c r="F704" s="4">
        <f>DATE(2020,2,1+INT(ROWS($1:442)/10))</f>
        <v>43906</v>
      </c>
      <c r="G704" s="1" t="s">
        <v>167</v>
      </c>
      <c r="H704">
        <v>-6</v>
      </c>
      <c r="I704" s="5">
        <f>IF(G704="nákup",VLOOKUP(E704,Tabuľka6[#All],13,FALSE),IF(G704="predaj",VLOOKUP(E704,Tabuľka6[#All],12,FALSE),"zadany neplatny typ transakie"))</f>
        <v>17.89</v>
      </c>
      <c r="J704">
        <f t="shared" si="10"/>
        <v>107.34</v>
      </c>
      <c r="K704">
        <f>SUMIF($E$7:E704,E704,$H$7:H704)</f>
        <v>109</v>
      </c>
    </row>
    <row r="705" spans="4:11" x14ac:dyDescent="0.3">
      <c r="D705">
        <v>699</v>
      </c>
      <c r="E705">
        <v>9</v>
      </c>
      <c r="F705" s="4">
        <f>DATE(2020,2,1+INT(ROWS($1:443)/10))</f>
        <v>43906</v>
      </c>
      <c r="G705" s="1" t="s">
        <v>167</v>
      </c>
      <c r="H705">
        <v>-8</v>
      </c>
      <c r="I705" s="5">
        <f>IF(G705="nákup",VLOOKUP(E705,Tabuľka6[#All],13,FALSE),IF(G705="predaj",VLOOKUP(E705,Tabuľka6[#All],12,FALSE),"zadany neplatny typ transakie"))</f>
        <v>41</v>
      </c>
      <c r="J705">
        <f t="shared" si="10"/>
        <v>328</v>
      </c>
      <c r="K705">
        <f>SUMIF($E$7:E705,E705,$H$7:H705)</f>
        <v>22</v>
      </c>
    </row>
    <row r="706" spans="4:11" x14ac:dyDescent="0.3">
      <c r="D706">
        <v>700</v>
      </c>
      <c r="E706">
        <v>23</v>
      </c>
      <c r="F706" s="4">
        <f>DATE(2020,2,1+INT(ROWS($1:444)/10))</f>
        <v>43906</v>
      </c>
      <c r="G706" s="1" t="s">
        <v>167</v>
      </c>
      <c r="H706">
        <v>-1</v>
      </c>
      <c r="I706" s="5">
        <f>IF(G706="nákup",VLOOKUP(E706,Tabuľka6[#All],13,FALSE),IF(G706="predaj",VLOOKUP(E706,Tabuľka6[#All],12,FALSE),"zadany neplatny typ transakie"))</f>
        <v>22.55</v>
      </c>
      <c r="J706">
        <f t="shared" si="10"/>
        <v>22.55</v>
      </c>
      <c r="K706">
        <f>SUMIF($E$7:E706,E706,$H$7:H706)</f>
        <v>169</v>
      </c>
    </row>
    <row r="707" spans="4:11" x14ac:dyDescent="0.3">
      <c r="D707">
        <v>701</v>
      </c>
      <c r="E707">
        <v>27</v>
      </c>
      <c r="F707" s="4">
        <f>DATE(2020,2,1+INT(ROWS($1:445)/10))</f>
        <v>43906</v>
      </c>
      <c r="G707" s="1" t="s">
        <v>167</v>
      </c>
      <c r="H707">
        <v>-4</v>
      </c>
      <c r="I707" s="5">
        <f>IF(G707="nákup",VLOOKUP(E707,Tabuľka6[#All],13,FALSE),IF(G707="predaj",VLOOKUP(E707,Tabuľka6[#All],12,FALSE),"zadany neplatny typ transakie"))</f>
        <v>16.36</v>
      </c>
      <c r="J707">
        <f t="shared" si="10"/>
        <v>65.44</v>
      </c>
      <c r="K707">
        <f>SUMIF($E$7:E707,E707,$H$7:H707)</f>
        <v>74</v>
      </c>
    </row>
    <row r="708" spans="4:11" x14ac:dyDescent="0.3">
      <c r="D708">
        <v>702</v>
      </c>
      <c r="E708">
        <v>21</v>
      </c>
      <c r="F708" s="4">
        <f>DATE(2020,2,1+INT(ROWS($1:446)/10))</f>
        <v>43906</v>
      </c>
      <c r="G708" s="1" t="s">
        <v>167</v>
      </c>
      <c r="H708">
        <v>-8</v>
      </c>
      <c r="I708" s="5">
        <f>IF(G708="nákup",VLOOKUP(E708,Tabuľka6[#All],13,FALSE),IF(G708="predaj",VLOOKUP(E708,Tabuľka6[#All],12,FALSE),"zadany neplatny typ transakie"))</f>
        <v>22.5</v>
      </c>
      <c r="J708">
        <f t="shared" si="10"/>
        <v>180</v>
      </c>
      <c r="K708">
        <f>SUMIF($E$7:E708,E708,$H$7:H708)</f>
        <v>225</v>
      </c>
    </row>
    <row r="709" spans="4:11" x14ac:dyDescent="0.3">
      <c r="D709">
        <v>703</v>
      </c>
      <c r="E709">
        <v>13</v>
      </c>
      <c r="F709" s="4">
        <f>DATE(2020,2,1+INT(ROWS($1:447)/10))</f>
        <v>43906</v>
      </c>
      <c r="G709" s="1" t="s">
        <v>167</v>
      </c>
      <c r="H709">
        <v>-9</v>
      </c>
      <c r="I709" s="5">
        <f>IF(G709="nákup",VLOOKUP(E709,Tabuľka6[#All],13,FALSE),IF(G709="predaj",VLOOKUP(E709,Tabuľka6[#All],12,FALSE),"zadany neplatny typ transakie"))</f>
        <v>14.95</v>
      </c>
      <c r="J709">
        <f t="shared" si="10"/>
        <v>134.54999999999998</v>
      </c>
      <c r="K709">
        <f>SUMIF($E$7:E709,E709,$H$7:H709)</f>
        <v>71</v>
      </c>
    </row>
    <row r="710" spans="4:11" x14ac:dyDescent="0.3">
      <c r="D710">
        <v>704</v>
      </c>
      <c r="E710">
        <v>10</v>
      </c>
      <c r="F710" s="4">
        <f>DATE(2020,2,1+INT(ROWS($1:448)/10))</f>
        <v>43906</v>
      </c>
      <c r="G710" s="1" t="s">
        <v>167</v>
      </c>
      <c r="H710">
        <v>-10</v>
      </c>
      <c r="I710" s="5">
        <f>IF(G710="nákup",VLOOKUP(E710,Tabuľka6[#All],13,FALSE),IF(G710="predaj",VLOOKUP(E710,Tabuľka6[#All],12,FALSE),"zadany neplatny typ transakie"))</f>
        <v>18.5</v>
      </c>
      <c r="J710">
        <f t="shared" si="10"/>
        <v>185</v>
      </c>
      <c r="K710">
        <f>SUMIF($E$7:E710,E710,$H$7:H710)</f>
        <v>120</v>
      </c>
    </row>
    <row r="711" spans="4:11" x14ac:dyDescent="0.3">
      <c r="D711">
        <v>705</v>
      </c>
      <c r="E711">
        <v>22</v>
      </c>
      <c r="F711" s="4">
        <f>DATE(2020,2,1+INT(ROWS($1:449)/10))</f>
        <v>43906</v>
      </c>
      <c r="G711" s="1" t="s">
        <v>167</v>
      </c>
      <c r="H711">
        <v>-10</v>
      </c>
      <c r="I711" s="5">
        <f>IF(G711="nákup",VLOOKUP(E711,Tabuľka6[#All],13,FALSE),IF(G711="predaj",VLOOKUP(E711,Tabuľka6[#All],12,FALSE),"zadany neplatny typ transakie"))</f>
        <v>22.58</v>
      </c>
      <c r="J711">
        <f t="shared" si="10"/>
        <v>225.79999999999998</v>
      </c>
      <c r="K711">
        <f>SUMIF($E$7:E711,E711,$H$7:H711)</f>
        <v>114</v>
      </c>
    </row>
    <row r="712" spans="4:11" x14ac:dyDescent="0.3">
      <c r="D712">
        <v>706</v>
      </c>
      <c r="E712">
        <v>20</v>
      </c>
      <c r="F712" s="4">
        <f>DATE(2020,2,1+INT(ROWS($1:450)/10))</f>
        <v>43907</v>
      </c>
      <c r="G712" s="1" t="s">
        <v>167</v>
      </c>
      <c r="H712">
        <v>-5</v>
      </c>
      <c r="I712" s="5">
        <f>IF(G712="nákup",VLOOKUP(E712,Tabuľka6[#All],13,FALSE),IF(G712="predaj",VLOOKUP(E712,Tabuľka6[#All],12,FALSE),"zadany neplatny typ transakie"))</f>
        <v>10.050000000000001</v>
      </c>
      <c r="J712">
        <f t="shared" ref="J712:J775" si="11">ABS(H712*I712)</f>
        <v>50.25</v>
      </c>
      <c r="K712">
        <f>SUMIF($E$7:E712,E712,$H$7:H712)</f>
        <v>187</v>
      </c>
    </row>
    <row r="713" spans="4:11" x14ac:dyDescent="0.3">
      <c r="D713">
        <v>707</v>
      </c>
      <c r="E713">
        <v>30</v>
      </c>
      <c r="F713" s="4">
        <f>DATE(2020,2,1+INT(ROWS($1:451)/10))</f>
        <v>43907</v>
      </c>
      <c r="G713" s="1" t="s">
        <v>167</v>
      </c>
      <c r="H713">
        <v>-1</v>
      </c>
      <c r="I713" s="5">
        <f>IF(G713="nákup",VLOOKUP(E713,Tabuľka6[#All],13,FALSE),IF(G713="predaj",VLOOKUP(E713,Tabuľka6[#All],12,FALSE),"zadany neplatny typ transakie"))</f>
        <v>11.5</v>
      </c>
      <c r="J713">
        <f t="shared" si="11"/>
        <v>11.5</v>
      </c>
      <c r="K713">
        <f>SUMIF($E$7:E713,E713,$H$7:H713)</f>
        <v>48</v>
      </c>
    </row>
    <row r="714" spans="4:11" x14ac:dyDescent="0.3">
      <c r="D714">
        <v>708</v>
      </c>
      <c r="E714">
        <v>22</v>
      </c>
      <c r="F714" s="4">
        <f>DATE(2020,2,1+INT(ROWS($1:452)/10))</f>
        <v>43907</v>
      </c>
      <c r="G714" s="1" t="s">
        <v>167</v>
      </c>
      <c r="H714">
        <v>-3</v>
      </c>
      <c r="I714" s="5">
        <f>IF(G714="nákup",VLOOKUP(E714,Tabuľka6[#All],13,FALSE),IF(G714="predaj",VLOOKUP(E714,Tabuľka6[#All],12,FALSE),"zadany neplatny typ transakie"))</f>
        <v>22.58</v>
      </c>
      <c r="J714">
        <f t="shared" si="11"/>
        <v>67.739999999999995</v>
      </c>
      <c r="K714">
        <f>SUMIF($E$7:E714,E714,$H$7:H714)</f>
        <v>111</v>
      </c>
    </row>
    <row r="715" spans="4:11" x14ac:dyDescent="0.3">
      <c r="D715">
        <v>709</v>
      </c>
      <c r="E715">
        <v>27</v>
      </c>
      <c r="F715" s="4">
        <f>DATE(2020,2,1+INT(ROWS($1:453)/10))</f>
        <v>43907</v>
      </c>
      <c r="G715" s="1" t="s">
        <v>167</v>
      </c>
      <c r="H715">
        <v>-6</v>
      </c>
      <c r="I715" s="5">
        <f>IF(G715="nákup",VLOOKUP(E715,Tabuľka6[#All],13,FALSE),IF(G715="predaj",VLOOKUP(E715,Tabuľka6[#All],12,FALSE),"zadany neplatny typ transakie"))</f>
        <v>16.36</v>
      </c>
      <c r="J715">
        <f t="shared" si="11"/>
        <v>98.16</v>
      </c>
      <c r="K715">
        <f>SUMIF($E$7:E715,E715,$H$7:H715)</f>
        <v>68</v>
      </c>
    </row>
    <row r="716" spans="4:11" x14ac:dyDescent="0.3">
      <c r="D716">
        <v>710</v>
      </c>
      <c r="E716">
        <v>14</v>
      </c>
      <c r="F716" s="4">
        <f>DATE(2020,2,1+INT(ROWS($1:454)/10))</f>
        <v>43907</v>
      </c>
      <c r="G716" s="1" t="s">
        <v>167</v>
      </c>
      <c r="H716">
        <v>-10</v>
      </c>
      <c r="I716" s="5">
        <f>IF(G716="nákup",VLOOKUP(E716,Tabuľka6[#All],13,FALSE),IF(G716="predaj",VLOOKUP(E716,Tabuľka6[#All],12,FALSE),"zadany neplatny typ transakie"))</f>
        <v>7.8</v>
      </c>
      <c r="J716">
        <f t="shared" si="11"/>
        <v>78</v>
      </c>
      <c r="K716">
        <f>SUMIF($E$7:E716,E716,$H$7:H716)</f>
        <v>77</v>
      </c>
    </row>
    <row r="717" spans="4:11" x14ac:dyDescent="0.3">
      <c r="D717">
        <v>711</v>
      </c>
      <c r="E717">
        <v>10</v>
      </c>
      <c r="F717" s="4">
        <f>DATE(2020,2,1+INT(ROWS($1:455)/10))</f>
        <v>43907</v>
      </c>
      <c r="G717" s="1" t="s">
        <v>167</v>
      </c>
      <c r="H717">
        <v>-8</v>
      </c>
      <c r="I717" s="5">
        <f>IF(G717="nákup",VLOOKUP(E717,Tabuľka6[#All],13,FALSE),IF(G717="predaj",VLOOKUP(E717,Tabuľka6[#All],12,FALSE),"zadany neplatny typ transakie"))</f>
        <v>18.5</v>
      </c>
      <c r="J717">
        <f t="shared" si="11"/>
        <v>148</v>
      </c>
      <c r="K717">
        <f>SUMIF($E$7:E717,E717,$H$7:H717)</f>
        <v>112</v>
      </c>
    </row>
    <row r="718" spans="4:11" x14ac:dyDescent="0.3">
      <c r="D718">
        <v>712</v>
      </c>
      <c r="E718">
        <v>16</v>
      </c>
      <c r="F718" s="4">
        <f>DATE(2020,2,1+INT(ROWS($1:456)/10))</f>
        <v>43907</v>
      </c>
      <c r="G718" s="1" t="s">
        <v>167</v>
      </c>
      <c r="H718">
        <v>-7</v>
      </c>
      <c r="I718" s="5">
        <f>IF(G718="nákup",VLOOKUP(E718,Tabuľka6[#All],13,FALSE),IF(G718="predaj",VLOOKUP(E718,Tabuľka6[#All],12,FALSE),"zadany neplatny typ transakie"))</f>
        <v>14.49</v>
      </c>
      <c r="J718">
        <f t="shared" si="11"/>
        <v>101.43</v>
      </c>
      <c r="K718">
        <f>SUMIF($E$7:E718,E718,$H$7:H718)</f>
        <v>81</v>
      </c>
    </row>
    <row r="719" spans="4:11" x14ac:dyDescent="0.3">
      <c r="D719">
        <v>713</v>
      </c>
      <c r="E719">
        <v>20</v>
      </c>
      <c r="F719" s="4">
        <f>DATE(2020,2,1+INT(ROWS($1:457)/10))</f>
        <v>43907</v>
      </c>
      <c r="G719" s="1" t="s">
        <v>167</v>
      </c>
      <c r="H719">
        <v>-10</v>
      </c>
      <c r="I719" s="5">
        <f>IF(G719="nákup",VLOOKUP(E719,Tabuľka6[#All],13,FALSE),IF(G719="predaj",VLOOKUP(E719,Tabuľka6[#All],12,FALSE),"zadany neplatny typ transakie"))</f>
        <v>10.050000000000001</v>
      </c>
      <c r="J719">
        <f t="shared" si="11"/>
        <v>100.5</v>
      </c>
      <c r="K719">
        <f>SUMIF($E$7:E719,E719,$H$7:H719)</f>
        <v>177</v>
      </c>
    </row>
    <row r="720" spans="4:11" x14ac:dyDescent="0.3">
      <c r="D720">
        <v>714</v>
      </c>
      <c r="E720">
        <v>3</v>
      </c>
      <c r="F720" s="4">
        <f>DATE(2020,2,1+INT(ROWS($1:458)/10))</f>
        <v>43907</v>
      </c>
      <c r="G720" s="1" t="s">
        <v>167</v>
      </c>
      <c r="H720">
        <v>-5</v>
      </c>
      <c r="I720" s="5">
        <f>IF(G720="nákup",VLOOKUP(E720,Tabuľka6[#All],13,FALSE),IF(G720="predaj",VLOOKUP(E720,Tabuľka6[#All],12,FALSE),"zadany neplatny typ transakie"))</f>
        <v>9.64</v>
      </c>
      <c r="J720">
        <f t="shared" si="11"/>
        <v>48.2</v>
      </c>
      <c r="K720">
        <f>SUMIF($E$7:E720,E720,$H$7:H720)</f>
        <v>111</v>
      </c>
    </row>
    <row r="721" spans="4:11" x14ac:dyDescent="0.3">
      <c r="D721">
        <v>715</v>
      </c>
      <c r="E721">
        <v>22</v>
      </c>
      <c r="F721" s="4">
        <f>DATE(2020,2,1+INT(ROWS($1:459)/10))</f>
        <v>43907</v>
      </c>
      <c r="G721" s="1" t="s">
        <v>167</v>
      </c>
      <c r="H721">
        <v>-9</v>
      </c>
      <c r="I721" s="5">
        <f>IF(G721="nákup",VLOOKUP(E721,Tabuľka6[#All],13,FALSE),IF(G721="predaj",VLOOKUP(E721,Tabuľka6[#All],12,FALSE),"zadany neplatny typ transakie"))</f>
        <v>22.58</v>
      </c>
      <c r="J721">
        <f t="shared" si="11"/>
        <v>203.21999999999997</v>
      </c>
      <c r="K721">
        <f>SUMIF($E$7:E721,E721,$H$7:H721)</f>
        <v>102</v>
      </c>
    </row>
    <row r="722" spans="4:11" x14ac:dyDescent="0.3">
      <c r="D722">
        <v>716</v>
      </c>
      <c r="E722">
        <v>9</v>
      </c>
      <c r="F722" s="4">
        <f>DATE(2020,2,1+INT(ROWS($1:460)/10))</f>
        <v>43908</v>
      </c>
      <c r="G722" s="1" t="s">
        <v>167</v>
      </c>
      <c r="H722">
        <v>-1</v>
      </c>
      <c r="I722" s="5">
        <f>IF(G722="nákup",VLOOKUP(E722,Tabuľka6[#All],13,FALSE),IF(G722="predaj",VLOOKUP(E722,Tabuľka6[#All],12,FALSE),"zadany neplatny typ transakie"))</f>
        <v>41</v>
      </c>
      <c r="J722">
        <f t="shared" si="11"/>
        <v>41</v>
      </c>
      <c r="K722">
        <f>SUMIF($E$7:E722,E722,$H$7:H722)</f>
        <v>21</v>
      </c>
    </row>
    <row r="723" spans="4:11" x14ac:dyDescent="0.3">
      <c r="D723">
        <v>717</v>
      </c>
      <c r="E723">
        <v>18</v>
      </c>
      <c r="F723" s="4">
        <f>DATE(2020,2,1+INT(ROWS($1:461)/10))</f>
        <v>43908</v>
      </c>
      <c r="G723" s="1" t="s">
        <v>167</v>
      </c>
      <c r="H723">
        <v>-5</v>
      </c>
      <c r="I723" s="5">
        <f>IF(G723="nákup",VLOOKUP(E723,Tabuľka6[#All],13,FALSE),IF(G723="predaj",VLOOKUP(E723,Tabuľka6[#All],12,FALSE),"zadany neplatny typ transakie"))</f>
        <v>13.99</v>
      </c>
      <c r="J723">
        <f t="shared" si="11"/>
        <v>69.95</v>
      </c>
      <c r="K723">
        <f>SUMIF($E$7:E723,E723,$H$7:H723)</f>
        <v>21</v>
      </c>
    </row>
    <row r="724" spans="4:11" x14ac:dyDescent="0.3">
      <c r="D724">
        <v>718</v>
      </c>
      <c r="E724">
        <v>26</v>
      </c>
      <c r="F724" s="4">
        <f>DATE(2020,2,1+INT(ROWS($1:462)/10))</f>
        <v>43908</v>
      </c>
      <c r="G724" s="1" t="s">
        <v>167</v>
      </c>
      <c r="H724">
        <v>-8</v>
      </c>
      <c r="I724" s="5">
        <f>IF(G724="nákup",VLOOKUP(E724,Tabuľka6[#All],13,FALSE),IF(G724="predaj",VLOOKUP(E724,Tabuľka6[#All],12,FALSE),"zadany neplatny typ transakie"))</f>
        <v>12.85</v>
      </c>
      <c r="J724">
        <f t="shared" si="11"/>
        <v>102.8</v>
      </c>
      <c r="K724">
        <f>SUMIF($E$7:E724,E724,$H$7:H724)</f>
        <v>158</v>
      </c>
    </row>
    <row r="725" spans="4:11" x14ac:dyDescent="0.3">
      <c r="D725">
        <v>719</v>
      </c>
      <c r="E725">
        <v>24</v>
      </c>
      <c r="F725" s="4">
        <f>DATE(2020,2,1+INT(ROWS($1:463)/10))</f>
        <v>43908</v>
      </c>
      <c r="G725" s="1" t="s">
        <v>167</v>
      </c>
      <c r="H725">
        <v>-10</v>
      </c>
      <c r="I725" s="5">
        <f>IF(G725="nákup",VLOOKUP(E725,Tabuľka6[#All],13,FALSE),IF(G725="predaj",VLOOKUP(E725,Tabuľka6[#All],12,FALSE),"zadany neplatny typ transakie"))</f>
        <v>18.98</v>
      </c>
      <c r="J725">
        <f t="shared" si="11"/>
        <v>189.8</v>
      </c>
      <c r="K725">
        <f>SUMIF($E$7:E725,E725,$H$7:H725)</f>
        <v>120</v>
      </c>
    </row>
    <row r="726" spans="4:11" x14ac:dyDescent="0.3">
      <c r="D726">
        <v>720</v>
      </c>
      <c r="E726">
        <v>28</v>
      </c>
      <c r="F726" s="4">
        <f>DATE(2020,2,1+INT(ROWS($1:464)/10))</f>
        <v>43908</v>
      </c>
      <c r="G726" s="1" t="s">
        <v>167</v>
      </c>
      <c r="H726">
        <v>-7</v>
      </c>
      <c r="I726" s="5">
        <f>IF(G726="nákup",VLOOKUP(E726,Tabuľka6[#All],13,FALSE),IF(G726="predaj",VLOOKUP(E726,Tabuľka6[#All],12,FALSE),"zadany neplatny typ transakie"))</f>
        <v>14.38</v>
      </c>
      <c r="J726">
        <f t="shared" si="11"/>
        <v>100.66000000000001</v>
      </c>
      <c r="K726">
        <f>SUMIF($E$7:E726,E726,$H$7:H726)</f>
        <v>147</v>
      </c>
    </row>
    <row r="727" spans="4:11" x14ac:dyDescent="0.3">
      <c r="D727">
        <v>721</v>
      </c>
      <c r="E727">
        <v>15</v>
      </c>
      <c r="F727" s="4">
        <f>DATE(2020,2,1+INT(ROWS($1:465)/10))</f>
        <v>43908</v>
      </c>
      <c r="G727" s="1" t="s">
        <v>167</v>
      </c>
      <c r="H727">
        <v>-1</v>
      </c>
      <c r="I727" s="5">
        <f>IF(G727="nákup",VLOOKUP(E727,Tabuľka6[#All],13,FALSE),IF(G727="predaj",VLOOKUP(E727,Tabuľka6[#All],12,FALSE),"zadany neplatny typ transakie"))</f>
        <v>9.65</v>
      </c>
      <c r="J727">
        <f t="shared" si="11"/>
        <v>9.65</v>
      </c>
      <c r="K727">
        <f>SUMIF($E$7:E727,E727,$H$7:H727)</f>
        <v>247</v>
      </c>
    </row>
    <row r="728" spans="4:11" x14ac:dyDescent="0.3">
      <c r="D728">
        <v>722</v>
      </c>
      <c r="E728">
        <v>7</v>
      </c>
      <c r="F728" s="4">
        <f>DATE(2020,2,1+INT(ROWS($1:466)/10))</f>
        <v>43908</v>
      </c>
      <c r="G728" s="1" t="s">
        <v>167</v>
      </c>
      <c r="H728">
        <v>-5</v>
      </c>
      <c r="I728" s="5">
        <f>IF(G728="nákup",VLOOKUP(E728,Tabuľka6[#All],13,FALSE),IF(G728="predaj",VLOOKUP(E728,Tabuľka6[#All],12,FALSE),"zadany neplatny typ transakie"))</f>
        <v>14.75</v>
      </c>
      <c r="J728">
        <f t="shared" si="11"/>
        <v>73.75</v>
      </c>
      <c r="K728">
        <f>SUMIF($E$7:E728,E728,$H$7:H728)</f>
        <v>39</v>
      </c>
    </row>
    <row r="729" spans="4:11" x14ac:dyDescent="0.3">
      <c r="D729">
        <v>723</v>
      </c>
      <c r="E729">
        <v>8</v>
      </c>
      <c r="F729" s="4">
        <f>DATE(2020,2,1+INT(ROWS($1:467)/10))</f>
        <v>43908</v>
      </c>
      <c r="G729" s="1" t="s">
        <v>167</v>
      </c>
      <c r="H729">
        <v>-6</v>
      </c>
      <c r="I729" s="5">
        <f>IF(G729="nákup",VLOOKUP(E729,Tabuľka6[#All],13,FALSE),IF(G729="predaj",VLOOKUP(E729,Tabuľka6[#All],12,FALSE),"zadany neplatny typ transakie"))</f>
        <v>17.89</v>
      </c>
      <c r="J729">
        <f t="shared" si="11"/>
        <v>107.34</v>
      </c>
      <c r="K729">
        <f>SUMIF($E$7:E729,E729,$H$7:H729)</f>
        <v>103</v>
      </c>
    </row>
    <row r="730" spans="4:11" x14ac:dyDescent="0.3">
      <c r="D730">
        <v>724</v>
      </c>
      <c r="E730">
        <v>29</v>
      </c>
      <c r="F730" s="4">
        <f>DATE(2020,2,1+INT(ROWS($1:468)/10))</f>
        <v>43908</v>
      </c>
      <c r="G730" s="1" t="s">
        <v>167</v>
      </c>
      <c r="H730">
        <v>-4</v>
      </c>
      <c r="I730" s="5">
        <f>IF(G730="nákup",VLOOKUP(E730,Tabuľka6[#All],13,FALSE),IF(G730="predaj",VLOOKUP(E730,Tabuľka6[#All],12,FALSE),"zadany neplatny typ transakie"))</f>
        <v>24.99</v>
      </c>
      <c r="J730">
        <f t="shared" si="11"/>
        <v>99.96</v>
      </c>
      <c r="K730">
        <f>SUMIF($E$7:E730,E730,$H$7:H730)</f>
        <v>212</v>
      </c>
    </row>
    <row r="731" spans="4:11" x14ac:dyDescent="0.3">
      <c r="D731">
        <v>725</v>
      </c>
      <c r="E731">
        <v>11</v>
      </c>
      <c r="F731" s="4">
        <f>DATE(2020,2,1+INT(ROWS($1:469)/10))</f>
        <v>43908</v>
      </c>
      <c r="G731" s="1" t="s">
        <v>167</v>
      </c>
      <c r="H731">
        <v>-3</v>
      </c>
      <c r="I731" s="5">
        <f>IF(G731="nákup",VLOOKUP(E731,Tabuľka6[#All],13,FALSE),IF(G731="predaj",VLOOKUP(E731,Tabuľka6[#All],12,FALSE),"zadany neplatny typ transakie"))</f>
        <v>5</v>
      </c>
      <c r="J731">
        <f t="shared" si="11"/>
        <v>15</v>
      </c>
      <c r="K731">
        <f>SUMIF($E$7:E731,E731,$H$7:H731)</f>
        <v>61</v>
      </c>
    </row>
    <row r="732" spans="4:11" x14ac:dyDescent="0.3">
      <c r="D732">
        <v>726</v>
      </c>
      <c r="E732">
        <v>25</v>
      </c>
      <c r="F732" s="4">
        <f>DATE(2020,2,1+INT(ROWS($1:470)/10))</f>
        <v>43909</v>
      </c>
      <c r="G732" s="1" t="s">
        <v>167</v>
      </c>
      <c r="H732">
        <v>-1</v>
      </c>
      <c r="I732" s="5">
        <f>IF(G732="nákup",VLOOKUP(E732,Tabuľka6[#All],13,FALSE),IF(G732="predaj",VLOOKUP(E732,Tabuľka6[#All],12,FALSE),"zadany neplatny typ transakie"))</f>
        <v>14.95</v>
      </c>
      <c r="J732">
        <f t="shared" si="11"/>
        <v>14.95</v>
      </c>
      <c r="K732">
        <f>SUMIF($E$7:E732,E732,$H$7:H732)</f>
        <v>192</v>
      </c>
    </row>
    <row r="733" spans="4:11" x14ac:dyDescent="0.3">
      <c r="D733">
        <v>727</v>
      </c>
      <c r="E733">
        <v>26</v>
      </c>
      <c r="F733" s="4">
        <f>DATE(2020,2,1+INT(ROWS($1:471)/10))</f>
        <v>43909</v>
      </c>
      <c r="G733" s="1" t="s">
        <v>167</v>
      </c>
      <c r="H733">
        <v>-8</v>
      </c>
      <c r="I733" s="5">
        <f>IF(G733="nákup",VLOOKUP(E733,Tabuľka6[#All],13,FALSE),IF(G733="predaj",VLOOKUP(E733,Tabuľka6[#All],12,FALSE),"zadany neplatny typ transakie"))</f>
        <v>12.85</v>
      </c>
      <c r="J733">
        <f t="shared" si="11"/>
        <v>102.8</v>
      </c>
      <c r="K733">
        <f>SUMIF($E$7:E733,E733,$H$7:H733)</f>
        <v>150</v>
      </c>
    </row>
    <row r="734" spans="4:11" x14ac:dyDescent="0.3">
      <c r="D734">
        <v>728</v>
      </c>
      <c r="E734">
        <v>18</v>
      </c>
      <c r="F734" s="4">
        <f>DATE(2020,2,1+INT(ROWS($1:472)/10))</f>
        <v>43909</v>
      </c>
      <c r="G734" s="1" t="s">
        <v>167</v>
      </c>
      <c r="H734">
        <v>-2</v>
      </c>
      <c r="I734" s="5">
        <f>IF(G734="nákup",VLOOKUP(E734,Tabuľka6[#All],13,FALSE),IF(G734="predaj",VLOOKUP(E734,Tabuľka6[#All],12,FALSE),"zadany neplatny typ transakie"))</f>
        <v>13.99</v>
      </c>
      <c r="J734">
        <f t="shared" si="11"/>
        <v>27.98</v>
      </c>
      <c r="K734">
        <f>SUMIF($E$7:E734,E734,$H$7:H734)</f>
        <v>19</v>
      </c>
    </row>
    <row r="735" spans="4:11" x14ac:dyDescent="0.3">
      <c r="D735">
        <v>729</v>
      </c>
      <c r="E735">
        <v>4</v>
      </c>
      <c r="F735" s="4">
        <f>DATE(2020,2,1+INT(ROWS($1:473)/10))</f>
        <v>43909</v>
      </c>
      <c r="G735" s="1" t="s">
        <v>167</v>
      </c>
      <c r="H735">
        <v>-6</v>
      </c>
      <c r="I735" s="5">
        <f>IF(G735="nákup",VLOOKUP(E735,Tabuľka6[#All],13,FALSE),IF(G735="predaj",VLOOKUP(E735,Tabuľka6[#All],12,FALSE),"zadany neplatny typ transakie"))</f>
        <v>16</v>
      </c>
      <c r="J735">
        <f t="shared" si="11"/>
        <v>96</v>
      </c>
      <c r="K735">
        <f>SUMIF($E$7:E735,E735,$H$7:H735)</f>
        <v>243</v>
      </c>
    </row>
    <row r="736" spans="4:11" x14ac:dyDescent="0.3">
      <c r="D736">
        <v>730</v>
      </c>
      <c r="E736">
        <v>6</v>
      </c>
      <c r="F736" s="4">
        <f>DATE(2020,2,1+INT(ROWS($1:474)/10))</f>
        <v>43909</v>
      </c>
      <c r="G736" s="1" t="s">
        <v>167</v>
      </c>
      <c r="H736">
        <v>-3</v>
      </c>
      <c r="I736" s="5">
        <f>IF(G736="nákup",VLOOKUP(E736,Tabuľka6[#All],13,FALSE),IF(G736="predaj",VLOOKUP(E736,Tabuľka6[#All],12,FALSE),"zadany neplatny typ transakie"))</f>
        <v>13.24</v>
      </c>
      <c r="J736">
        <f t="shared" si="11"/>
        <v>39.72</v>
      </c>
      <c r="K736">
        <f>SUMIF($E$7:E736,E736,$H$7:H736)</f>
        <v>230</v>
      </c>
    </row>
    <row r="737" spans="4:11" x14ac:dyDescent="0.3">
      <c r="D737">
        <v>731</v>
      </c>
      <c r="E737">
        <v>19</v>
      </c>
      <c r="F737" s="4">
        <f>DATE(2020,2,1+INT(ROWS($1:475)/10))</f>
        <v>43909</v>
      </c>
      <c r="G737" s="1" t="s">
        <v>167</v>
      </c>
      <c r="H737">
        <v>-3</v>
      </c>
      <c r="I737" s="5">
        <f>IF(G737="nákup",VLOOKUP(E737,Tabuľka6[#All],13,FALSE),IF(G737="predaj",VLOOKUP(E737,Tabuľka6[#All],12,FALSE),"zadany neplatny typ transakie"))</f>
        <v>14.17</v>
      </c>
      <c r="J737">
        <f t="shared" si="11"/>
        <v>42.51</v>
      </c>
      <c r="K737">
        <f>SUMIF($E$7:E737,E737,$H$7:H737)</f>
        <v>86</v>
      </c>
    </row>
    <row r="738" spans="4:11" x14ac:dyDescent="0.3">
      <c r="D738">
        <v>732</v>
      </c>
      <c r="E738">
        <v>17</v>
      </c>
      <c r="F738" s="4">
        <f>DATE(2020,2,1+INT(ROWS($1:476)/10))</f>
        <v>43909</v>
      </c>
      <c r="G738" s="1" t="s">
        <v>167</v>
      </c>
      <c r="H738">
        <v>-7</v>
      </c>
      <c r="I738" s="5">
        <f>IF(G738="nákup",VLOOKUP(E738,Tabuľka6[#All],13,FALSE),IF(G738="predaj",VLOOKUP(E738,Tabuľka6[#All],12,FALSE),"zadany neplatny typ transakie"))</f>
        <v>14.46</v>
      </c>
      <c r="J738">
        <f t="shared" si="11"/>
        <v>101.22</v>
      </c>
      <c r="K738">
        <f>SUMIF($E$7:E738,E738,$H$7:H738)</f>
        <v>61</v>
      </c>
    </row>
    <row r="739" spans="4:11" x14ac:dyDescent="0.3">
      <c r="D739">
        <v>733</v>
      </c>
      <c r="E739">
        <v>9</v>
      </c>
      <c r="F739" s="4">
        <f>DATE(2020,2,1+INT(ROWS($1:477)/10))</f>
        <v>43909</v>
      </c>
      <c r="G739" s="1" t="s">
        <v>167</v>
      </c>
      <c r="H739">
        <v>-3</v>
      </c>
      <c r="I739" s="5">
        <f>IF(G739="nákup",VLOOKUP(E739,Tabuľka6[#All],13,FALSE),IF(G739="predaj",VLOOKUP(E739,Tabuľka6[#All],12,FALSE),"zadany neplatny typ transakie"))</f>
        <v>41</v>
      </c>
      <c r="J739">
        <f t="shared" si="11"/>
        <v>123</v>
      </c>
      <c r="K739">
        <f>SUMIF($E$7:E739,E739,$H$7:H739)</f>
        <v>18</v>
      </c>
    </row>
    <row r="740" spans="4:11" x14ac:dyDescent="0.3">
      <c r="D740">
        <v>734</v>
      </c>
      <c r="E740">
        <v>23</v>
      </c>
      <c r="F740" s="4">
        <f>DATE(2020,2,1+INT(ROWS($1:478)/10))</f>
        <v>43909</v>
      </c>
      <c r="G740" s="1" t="s">
        <v>167</v>
      </c>
      <c r="H740">
        <v>-9</v>
      </c>
      <c r="I740" s="5">
        <f>IF(G740="nákup",VLOOKUP(E740,Tabuľka6[#All],13,FALSE),IF(G740="predaj",VLOOKUP(E740,Tabuľka6[#All],12,FALSE),"zadany neplatny typ transakie"))</f>
        <v>22.55</v>
      </c>
      <c r="J740">
        <f t="shared" si="11"/>
        <v>202.95000000000002</v>
      </c>
      <c r="K740">
        <f>SUMIF($E$7:E740,E740,$H$7:H740)</f>
        <v>160</v>
      </c>
    </row>
    <row r="741" spans="4:11" x14ac:dyDescent="0.3">
      <c r="D741">
        <v>735</v>
      </c>
      <c r="E741">
        <v>7</v>
      </c>
      <c r="F741" s="4">
        <f>DATE(2020,2,1+INT(ROWS($1:479)/10))</f>
        <v>43909</v>
      </c>
      <c r="G741" s="1" t="s">
        <v>167</v>
      </c>
      <c r="H741">
        <v>-7</v>
      </c>
      <c r="I741" s="5">
        <f>IF(G741="nákup",VLOOKUP(E741,Tabuľka6[#All],13,FALSE),IF(G741="predaj",VLOOKUP(E741,Tabuľka6[#All],12,FALSE),"zadany neplatny typ transakie"))</f>
        <v>14.75</v>
      </c>
      <c r="J741">
        <f t="shared" si="11"/>
        <v>103.25</v>
      </c>
      <c r="K741">
        <f>SUMIF($E$7:E741,E741,$H$7:H741)</f>
        <v>32</v>
      </c>
    </row>
    <row r="742" spans="4:11" x14ac:dyDescent="0.3">
      <c r="D742">
        <v>736</v>
      </c>
      <c r="E742">
        <v>1</v>
      </c>
      <c r="F742" s="4">
        <f>DATE(2020,2,1+INT(ROWS($1:480)/10))</f>
        <v>43910</v>
      </c>
      <c r="G742" s="1" t="s">
        <v>167</v>
      </c>
      <c r="H742">
        <v>-7</v>
      </c>
      <c r="I742" s="5">
        <f>IF(G742="nákup",VLOOKUP(E742,Tabuľka6[#All],13,FALSE),IF(G742="predaj",VLOOKUP(E742,Tabuľka6[#All],12,FALSE),"zadany neplatny typ transakie"))</f>
        <v>11.9</v>
      </c>
      <c r="J742">
        <f t="shared" si="11"/>
        <v>83.3</v>
      </c>
      <c r="K742">
        <f>SUMIF($E$7:E742,E742,$H$7:H742)</f>
        <v>401</v>
      </c>
    </row>
    <row r="743" spans="4:11" x14ac:dyDescent="0.3">
      <c r="D743">
        <v>737</v>
      </c>
      <c r="E743">
        <v>18</v>
      </c>
      <c r="F743" s="4">
        <f>DATE(2020,2,1+INT(ROWS($1:481)/10))</f>
        <v>43910</v>
      </c>
      <c r="G743" s="1" t="s">
        <v>167</v>
      </c>
      <c r="H743">
        <v>-7</v>
      </c>
      <c r="I743" s="5">
        <f>IF(G743="nákup",VLOOKUP(E743,Tabuľka6[#All],13,FALSE),IF(G743="predaj",VLOOKUP(E743,Tabuľka6[#All],12,FALSE),"zadany neplatny typ transakie"))</f>
        <v>13.99</v>
      </c>
      <c r="J743">
        <f t="shared" si="11"/>
        <v>97.93</v>
      </c>
      <c r="K743">
        <f>SUMIF($E$7:E743,E743,$H$7:H743)</f>
        <v>12</v>
      </c>
    </row>
    <row r="744" spans="4:11" x14ac:dyDescent="0.3">
      <c r="D744">
        <v>738</v>
      </c>
      <c r="E744">
        <v>6</v>
      </c>
      <c r="F744" s="4">
        <f>DATE(2020,2,1+INT(ROWS($1:482)/10))</f>
        <v>43910</v>
      </c>
      <c r="G744" s="1" t="s">
        <v>167</v>
      </c>
      <c r="H744">
        <v>-2</v>
      </c>
      <c r="I744" s="5">
        <f>IF(G744="nákup",VLOOKUP(E744,Tabuľka6[#All],13,FALSE),IF(G744="predaj",VLOOKUP(E744,Tabuľka6[#All],12,FALSE),"zadany neplatny typ transakie"))</f>
        <v>13.24</v>
      </c>
      <c r="J744">
        <f t="shared" si="11"/>
        <v>26.48</v>
      </c>
      <c r="K744">
        <f>SUMIF($E$7:E744,E744,$H$7:H744)</f>
        <v>228</v>
      </c>
    </row>
    <row r="745" spans="4:11" x14ac:dyDescent="0.3">
      <c r="D745">
        <v>739</v>
      </c>
      <c r="E745">
        <v>30</v>
      </c>
      <c r="F745" s="4">
        <f>DATE(2020,2,1+INT(ROWS($1:483)/10))</f>
        <v>43910</v>
      </c>
      <c r="G745" s="1" t="s">
        <v>167</v>
      </c>
      <c r="H745">
        <v>-5</v>
      </c>
      <c r="I745" s="5">
        <f>IF(G745="nákup",VLOOKUP(E745,Tabuľka6[#All],13,FALSE),IF(G745="predaj",VLOOKUP(E745,Tabuľka6[#All],12,FALSE),"zadany neplatny typ transakie"))</f>
        <v>11.5</v>
      </c>
      <c r="J745">
        <f t="shared" si="11"/>
        <v>57.5</v>
      </c>
      <c r="K745">
        <f>SUMIF($E$7:E745,E745,$H$7:H745)</f>
        <v>43</v>
      </c>
    </row>
    <row r="746" spans="4:11" x14ac:dyDescent="0.3">
      <c r="D746">
        <v>740</v>
      </c>
      <c r="E746">
        <v>26</v>
      </c>
      <c r="F746" s="4">
        <f>DATE(2020,2,1+INT(ROWS($1:484)/10))</f>
        <v>43910</v>
      </c>
      <c r="G746" s="1" t="s">
        <v>167</v>
      </c>
      <c r="H746">
        <v>-3</v>
      </c>
      <c r="I746" s="5">
        <f>IF(G746="nákup",VLOOKUP(E746,Tabuľka6[#All],13,FALSE),IF(G746="predaj",VLOOKUP(E746,Tabuľka6[#All],12,FALSE),"zadany neplatny typ transakie"))</f>
        <v>12.85</v>
      </c>
      <c r="J746">
        <f t="shared" si="11"/>
        <v>38.549999999999997</v>
      </c>
      <c r="K746">
        <f>SUMIF($E$7:E746,E746,$H$7:H746)</f>
        <v>147</v>
      </c>
    </row>
    <row r="747" spans="4:11" x14ac:dyDescent="0.3">
      <c r="D747">
        <v>741</v>
      </c>
      <c r="E747">
        <v>2</v>
      </c>
      <c r="F747" s="4">
        <f>DATE(2020,2,1+INT(ROWS($1:485)/10))</f>
        <v>43910</v>
      </c>
      <c r="G747" s="1" t="s">
        <v>167</v>
      </c>
      <c r="H747">
        <v>-10</v>
      </c>
      <c r="I747" s="5">
        <f>IF(G747="nákup",VLOOKUP(E747,Tabuľka6[#All],13,FALSE),IF(G747="predaj",VLOOKUP(E747,Tabuľka6[#All],12,FALSE),"zadany neplatny typ transakie"))</f>
        <v>16.11</v>
      </c>
      <c r="J747">
        <f t="shared" si="11"/>
        <v>161.1</v>
      </c>
      <c r="K747">
        <f>SUMIF($E$7:E747,E747,$H$7:H747)</f>
        <v>286</v>
      </c>
    </row>
    <row r="748" spans="4:11" x14ac:dyDescent="0.3">
      <c r="D748">
        <v>742</v>
      </c>
      <c r="E748">
        <v>11</v>
      </c>
      <c r="F748" s="4">
        <f>DATE(2020,2,1+INT(ROWS($1:486)/10))</f>
        <v>43910</v>
      </c>
      <c r="G748" s="1" t="s">
        <v>167</v>
      </c>
      <c r="H748">
        <v>-1</v>
      </c>
      <c r="I748" s="5">
        <f>IF(G748="nákup",VLOOKUP(E748,Tabuľka6[#All],13,FALSE),IF(G748="predaj",VLOOKUP(E748,Tabuľka6[#All],12,FALSE),"zadany neplatny typ transakie"))</f>
        <v>5</v>
      </c>
      <c r="J748">
        <f t="shared" si="11"/>
        <v>5</v>
      </c>
      <c r="K748">
        <f>SUMIF($E$7:E748,E748,$H$7:H748)</f>
        <v>60</v>
      </c>
    </row>
    <row r="749" spans="4:11" x14ac:dyDescent="0.3">
      <c r="D749">
        <v>743</v>
      </c>
      <c r="E749">
        <v>16</v>
      </c>
      <c r="F749" s="4">
        <f>DATE(2020,2,1+INT(ROWS($1:487)/10))</f>
        <v>43910</v>
      </c>
      <c r="G749" s="1" t="s">
        <v>167</v>
      </c>
      <c r="H749">
        <v>-1</v>
      </c>
      <c r="I749" s="5">
        <f>IF(G749="nákup",VLOOKUP(E749,Tabuľka6[#All],13,FALSE),IF(G749="predaj",VLOOKUP(E749,Tabuľka6[#All],12,FALSE),"zadany neplatny typ transakie"))</f>
        <v>14.49</v>
      </c>
      <c r="J749">
        <f t="shared" si="11"/>
        <v>14.49</v>
      </c>
      <c r="K749">
        <f>SUMIF($E$7:E749,E749,$H$7:H749)</f>
        <v>80</v>
      </c>
    </row>
    <row r="750" spans="4:11" x14ac:dyDescent="0.3">
      <c r="D750">
        <v>744</v>
      </c>
      <c r="E750">
        <v>19</v>
      </c>
      <c r="F750" s="4">
        <f>DATE(2020,2,1+INT(ROWS($1:488)/10))</f>
        <v>43910</v>
      </c>
      <c r="G750" s="1" t="s">
        <v>167</v>
      </c>
      <c r="H750">
        <v>-3</v>
      </c>
      <c r="I750" s="5">
        <f>IF(G750="nákup",VLOOKUP(E750,Tabuľka6[#All],13,FALSE),IF(G750="predaj",VLOOKUP(E750,Tabuľka6[#All],12,FALSE),"zadany neplatny typ transakie"))</f>
        <v>14.17</v>
      </c>
      <c r="J750">
        <f t="shared" si="11"/>
        <v>42.51</v>
      </c>
      <c r="K750">
        <f>SUMIF($E$7:E750,E750,$H$7:H750)</f>
        <v>83</v>
      </c>
    </row>
    <row r="751" spans="4:11" x14ac:dyDescent="0.3">
      <c r="D751">
        <v>745</v>
      </c>
      <c r="E751">
        <v>11</v>
      </c>
      <c r="F751" s="4">
        <f>DATE(2020,2,1+INT(ROWS($1:489)/10))</f>
        <v>43910</v>
      </c>
      <c r="G751" s="1" t="s">
        <v>167</v>
      </c>
      <c r="H751">
        <v>-3</v>
      </c>
      <c r="I751" s="5">
        <f>IF(G751="nákup",VLOOKUP(E751,Tabuľka6[#All],13,FALSE),IF(G751="predaj",VLOOKUP(E751,Tabuľka6[#All],12,FALSE),"zadany neplatny typ transakie"))</f>
        <v>5</v>
      </c>
      <c r="J751">
        <f t="shared" si="11"/>
        <v>15</v>
      </c>
      <c r="K751">
        <f>SUMIF($E$7:E751,E751,$H$7:H751)</f>
        <v>57</v>
      </c>
    </row>
    <row r="752" spans="4:11" x14ac:dyDescent="0.3">
      <c r="D752">
        <v>746</v>
      </c>
      <c r="E752">
        <v>18</v>
      </c>
      <c r="F752" s="4">
        <f>DATE(2020,2,1+INT(ROWS($1:490)/10))</f>
        <v>43911</v>
      </c>
      <c r="G752" s="1" t="s">
        <v>167</v>
      </c>
      <c r="H752">
        <v>-1</v>
      </c>
      <c r="I752" s="5">
        <f>IF(G752="nákup",VLOOKUP(E752,Tabuľka6[#All],13,FALSE),IF(G752="predaj",VLOOKUP(E752,Tabuľka6[#All],12,FALSE),"zadany neplatny typ transakie"))</f>
        <v>13.99</v>
      </c>
      <c r="J752">
        <f t="shared" si="11"/>
        <v>13.99</v>
      </c>
      <c r="K752">
        <f>SUMIF($E$7:E752,E752,$H$7:H752)</f>
        <v>11</v>
      </c>
    </row>
    <row r="753" spans="4:11" x14ac:dyDescent="0.3">
      <c r="D753">
        <v>747</v>
      </c>
      <c r="E753">
        <v>29</v>
      </c>
      <c r="F753" s="4">
        <f>DATE(2020,2,1+INT(ROWS($1:491)/10))</f>
        <v>43911</v>
      </c>
      <c r="G753" s="1" t="s">
        <v>167</v>
      </c>
      <c r="H753">
        <v>-9</v>
      </c>
      <c r="I753" s="5">
        <f>IF(G753="nákup",VLOOKUP(E753,Tabuľka6[#All],13,FALSE),IF(G753="predaj",VLOOKUP(E753,Tabuľka6[#All],12,FALSE),"zadany neplatny typ transakie"))</f>
        <v>24.99</v>
      </c>
      <c r="J753">
        <f t="shared" si="11"/>
        <v>224.91</v>
      </c>
      <c r="K753">
        <f>SUMIF($E$7:E753,E753,$H$7:H753)</f>
        <v>203</v>
      </c>
    </row>
    <row r="754" spans="4:11" x14ac:dyDescent="0.3">
      <c r="D754">
        <v>748</v>
      </c>
      <c r="E754">
        <v>10</v>
      </c>
      <c r="F754" s="4">
        <f>DATE(2020,2,1+INT(ROWS($1:492)/10))</f>
        <v>43911</v>
      </c>
      <c r="G754" s="1" t="s">
        <v>167</v>
      </c>
      <c r="H754">
        <v>-1</v>
      </c>
      <c r="I754" s="5">
        <f>IF(G754="nákup",VLOOKUP(E754,Tabuľka6[#All],13,FALSE),IF(G754="predaj",VLOOKUP(E754,Tabuľka6[#All],12,FALSE),"zadany neplatny typ transakie"))</f>
        <v>18.5</v>
      </c>
      <c r="J754">
        <f t="shared" si="11"/>
        <v>18.5</v>
      </c>
      <c r="K754">
        <f>SUMIF($E$7:E754,E754,$H$7:H754)</f>
        <v>111</v>
      </c>
    </row>
    <row r="755" spans="4:11" x14ac:dyDescent="0.3">
      <c r="D755">
        <v>749</v>
      </c>
      <c r="E755">
        <v>27</v>
      </c>
      <c r="F755" s="4">
        <f>DATE(2020,2,1+INT(ROWS($1:493)/10))</f>
        <v>43911</v>
      </c>
      <c r="G755" s="1" t="s">
        <v>167</v>
      </c>
      <c r="H755">
        <v>-10</v>
      </c>
      <c r="I755" s="5">
        <f>IF(G755="nákup",VLOOKUP(E755,Tabuľka6[#All],13,FALSE),IF(G755="predaj",VLOOKUP(E755,Tabuľka6[#All],12,FALSE),"zadany neplatny typ transakie"))</f>
        <v>16.36</v>
      </c>
      <c r="J755">
        <f t="shared" si="11"/>
        <v>163.6</v>
      </c>
      <c r="K755">
        <f>SUMIF($E$7:E755,E755,$H$7:H755)</f>
        <v>58</v>
      </c>
    </row>
    <row r="756" spans="4:11" x14ac:dyDescent="0.3">
      <c r="D756">
        <v>750</v>
      </c>
      <c r="E756">
        <v>17</v>
      </c>
      <c r="F756" s="4">
        <f>DATE(2020,2,1+INT(ROWS($1:494)/10))</f>
        <v>43911</v>
      </c>
      <c r="G756" s="1" t="s">
        <v>167</v>
      </c>
      <c r="H756">
        <v>-5</v>
      </c>
      <c r="I756" s="5">
        <f>IF(G756="nákup",VLOOKUP(E756,Tabuľka6[#All],13,FALSE),IF(G756="predaj",VLOOKUP(E756,Tabuľka6[#All],12,FALSE),"zadany neplatny typ transakie"))</f>
        <v>14.46</v>
      </c>
      <c r="J756">
        <f t="shared" si="11"/>
        <v>72.300000000000011</v>
      </c>
      <c r="K756">
        <f>SUMIF($E$7:E756,E756,$H$7:H756)</f>
        <v>56</v>
      </c>
    </row>
    <row r="757" spans="4:11" x14ac:dyDescent="0.3">
      <c r="D757">
        <v>751</v>
      </c>
      <c r="E757">
        <v>11</v>
      </c>
      <c r="F757" s="4">
        <f>DATE(2020,2,1+INT(ROWS($1:495)/10))</f>
        <v>43911</v>
      </c>
      <c r="G757" s="1" t="s">
        <v>167</v>
      </c>
      <c r="H757">
        <v>-4</v>
      </c>
      <c r="I757" s="5">
        <f>IF(G757="nákup",VLOOKUP(E757,Tabuľka6[#All],13,FALSE),IF(G757="predaj",VLOOKUP(E757,Tabuľka6[#All],12,FALSE),"zadany neplatny typ transakie"))</f>
        <v>5</v>
      </c>
      <c r="J757">
        <f t="shared" si="11"/>
        <v>20</v>
      </c>
      <c r="K757">
        <f>SUMIF($E$7:E757,E757,$H$7:H757)</f>
        <v>53</v>
      </c>
    </row>
    <row r="758" spans="4:11" x14ac:dyDescent="0.3">
      <c r="D758">
        <v>752</v>
      </c>
      <c r="E758">
        <v>8</v>
      </c>
      <c r="F758" s="4">
        <f>DATE(2020,2,1+INT(ROWS($1:496)/10))</f>
        <v>43911</v>
      </c>
      <c r="G758" s="1" t="s">
        <v>167</v>
      </c>
      <c r="H758">
        <v>-6</v>
      </c>
      <c r="I758" s="5">
        <f>IF(G758="nákup",VLOOKUP(E758,Tabuľka6[#All],13,FALSE),IF(G758="predaj",VLOOKUP(E758,Tabuľka6[#All],12,FALSE),"zadany neplatny typ transakie"))</f>
        <v>17.89</v>
      </c>
      <c r="J758">
        <f t="shared" si="11"/>
        <v>107.34</v>
      </c>
      <c r="K758">
        <f>SUMIF($E$7:E758,E758,$H$7:H758)</f>
        <v>97</v>
      </c>
    </row>
    <row r="759" spans="4:11" x14ac:dyDescent="0.3">
      <c r="D759">
        <v>753</v>
      </c>
      <c r="E759">
        <v>28</v>
      </c>
      <c r="F759" s="4">
        <f>DATE(2020,2,1+INT(ROWS($1:497)/10))</f>
        <v>43911</v>
      </c>
      <c r="G759" s="1" t="s">
        <v>167</v>
      </c>
      <c r="H759">
        <v>-8</v>
      </c>
      <c r="I759" s="5">
        <f>IF(G759="nákup",VLOOKUP(E759,Tabuľka6[#All],13,FALSE),IF(G759="predaj",VLOOKUP(E759,Tabuľka6[#All],12,FALSE),"zadany neplatny typ transakie"))</f>
        <v>14.38</v>
      </c>
      <c r="J759">
        <f t="shared" si="11"/>
        <v>115.04</v>
      </c>
      <c r="K759">
        <f>SUMIF($E$7:E759,E759,$H$7:H759)</f>
        <v>139</v>
      </c>
    </row>
    <row r="760" spans="4:11" x14ac:dyDescent="0.3">
      <c r="D760">
        <v>754</v>
      </c>
      <c r="E760">
        <v>23</v>
      </c>
      <c r="F760" s="4">
        <f>DATE(2020,2,1+INT(ROWS($1:498)/10))</f>
        <v>43911</v>
      </c>
      <c r="G760" s="1" t="s">
        <v>167</v>
      </c>
      <c r="H760">
        <v>-9</v>
      </c>
      <c r="I760" s="5">
        <f>IF(G760="nákup",VLOOKUP(E760,Tabuľka6[#All],13,FALSE),IF(G760="predaj",VLOOKUP(E760,Tabuľka6[#All],12,FALSE),"zadany neplatny typ transakie"))</f>
        <v>22.55</v>
      </c>
      <c r="J760">
        <f t="shared" si="11"/>
        <v>202.95000000000002</v>
      </c>
      <c r="K760">
        <f>SUMIF($E$7:E760,E760,$H$7:H760)</f>
        <v>151</v>
      </c>
    </row>
    <row r="761" spans="4:11" x14ac:dyDescent="0.3">
      <c r="D761">
        <v>755</v>
      </c>
      <c r="E761">
        <v>22</v>
      </c>
      <c r="F761" s="4">
        <f>DATE(2020,2,1+INT(ROWS($1:499)/10))</f>
        <v>43911</v>
      </c>
      <c r="G761" s="1" t="s">
        <v>167</v>
      </c>
      <c r="H761">
        <v>-4</v>
      </c>
      <c r="I761" s="5">
        <f>IF(G761="nákup",VLOOKUP(E761,Tabuľka6[#All],13,FALSE),IF(G761="predaj",VLOOKUP(E761,Tabuľka6[#All],12,FALSE),"zadany neplatny typ transakie"))</f>
        <v>22.58</v>
      </c>
      <c r="J761">
        <f t="shared" si="11"/>
        <v>90.32</v>
      </c>
      <c r="K761">
        <f>SUMIF($E$7:E761,E761,$H$7:H761)</f>
        <v>98</v>
      </c>
    </row>
    <row r="762" spans="4:11" x14ac:dyDescent="0.3">
      <c r="D762">
        <v>756</v>
      </c>
      <c r="E762">
        <v>14</v>
      </c>
      <c r="F762" s="4">
        <f>DATE(2020,2,1+INT(ROWS($1:500)/10))</f>
        <v>43912</v>
      </c>
      <c r="G762" s="1" t="s">
        <v>167</v>
      </c>
      <c r="H762">
        <v>-5</v>
      </c>
      <c r="I762" s="5">
        <f>IF(G762="nákup",VLOOKUP(E762,Tabuľka6[#All],13,FALSE),IF(G762="predaj",VLOOKUP(E762,Tabuľka6[#All],12,FALSE),"zadany neplatny typ transakie"))</f>
        <v>7.8</v>
      </c>
      <c r="J762">
        <f t="shared" si="11"/>
        <v>39</v>
      </c>
      <c r="K762">
        <f>SUMIF($E$7:E762,E762,$H$7:H762)</f>
        <v>72</v>
      </c>
    </row>
    <row r="763" spans="4:11" x14ac:dyDescent="0.3">
      <c r="D763">
        <v>757</v>
      </c>
      <c r="E763">
        <v>3</v>
      </c>
      <c r="F763" s="4">
        <f>DATE(2020,2,1+INT(ROWS($1:501)/10))</f>
        <v>43912</v>
      </c>
      <c r="G763" s="1" t="s">
        <v>167</v>
      </c>
      <c r="H763">
        <v>-1</v>
      </c>
      <c r="I763" s="5">
        <f>IF(G763="nákup",VLOOKUP(E763,Tabuľka6[#All],13,FALSE),IF(G763="predaj",VLOOKUP(E763,Tabuľka6[#All],12,FALSE),"zadany neplatny typ transakie"))</f>
        <v>9.64</v>
      </c>
      <c r="J763">
        <f t="shared" si="11"/>
        <v>9.64</v>
      </c>
      <c r="K763">
        <f>SUMIF($E$7:E763,E763,$H$7:H763)</f>
        <v>110</v>
      </c>
    </row>
    <row r="764" spans="4:11" x14ac:dyDescent="0.3">
      <c r="D764">
        <v>758</v>
      </c>
      <c r="E764">
        <v>2</v>
      </c>
      <c r="F764" s="4">
        <f>DATE(2020,2,1+INT(ROWS($1:502)/10))</f>
        <v>43912</v>
      </c>
      <c r="G764" s="1" t="s">
        <v>167</v>
      </c>
      <c r="H764">
        <v>-10</v>
      </c>
      <c r="I764" s="5">
        <f>IF(G764="nákup",VLOOKUP(E764,Tabuľka6[#All],13,FALSE),IF(G764="predaj",VLOOKUP(E764,Tabuľka6[#All],12,FALSE),"zadany neplatny typ transakie"))</f>
        <v>16.11</v>
      </c>
      <c r="J764">
        <f t="shared" si="11"/>
        <v>161.1</v>
      </c>
      <c r="K764">
        <f>SUMIF($E$7:E764,E764,$H$7:H764)</f>
        <v>276</v>
      </c>
    </row>
    <row r="765" spans="4:11" x14ac:dyDescent="0.3">
      <c r="D765">
        <v>759</v>
      </c>
      <c r="E765">
        <v>8</v>
      </c>
      <c r="F765" s="4">
        <f>DATE(2020,2,1+INT(ROWS($1:503)/10))</f>
        <v>43912</v>
      </c>
      <c r="G765" s="1" t="s">
        <v>167</v>
      </c>
      <c r="H765">
        <v>-5</v>
      </c>
      <c r="I765" s="5">
        <f>IF(G765="nákup",VLOOKUP(E765,Tabuľka6[#All],13,FALSE),IF(G765="predaj",VLOOKUP(E765,Tabuľka6[#All],12,FALSE),"zadany neplatny typ transakie"))</f>
        <v>17.89</v>
      </c>
      <c r="J765">
        <f t="shared" si="11"/>
        <v>89.45</v>
      </c>
      <c r="K765">
        <f>SUMIF($E$7:E765,E765,$H$7:H765)</f>
        <v>92</v>
      </c>
    </row>
    <row r="766" spans="4:11" x14ac:dyDescent="0.3">
      <c r="D766">
        <v>760</v>
      </c>
      <c r="E766">
        <v>10</v>
      </c>
      <c r="F766" s="4">
        <f>DATE(2020,2,1+INT(ROWS($1:504)/10))</f>
        <v>43912</v>
      </c>
      <c r="G766" s="1" t="s">
        <v>167</v>
      </c>
      <c r="H766">
        <v>-10</v>
      </c>
      <c r="I766" s="5">
        <f>IF(G766="nákup",VLOOKUP(E766,Tabuľka6[#All],13,FALSE),IF(G766="predaj",VLOOKUP(E766,Tabuľka6[#All],12,FALSE),"zadany neplatny typ transakie"))</f>
        <v>18.5</v>
      </c>
      <c r="J766">
        <f t="shared" si="11"/>
        <v>185</v>
      </c>
      <c r="K766">
        <f>SUMIF($E$7:E766,E766,$H$7:H766)</f>
        <v>101</v>
      </c>
    </row>
    <row r="767" spans="4:11" x14ac:dyDescent="0.3">
      <c r="D767">
        <v>761</v>
      </c>
      <c r="E767">
        <v>8</v>
      </c>
      <c r="F767" s="4">
        <f>DATE(2020,2,1+INT(ROWS($1:505)/10))</f>
        <v>43912</v>
      </c>
      <c r="G767" s="1" t="s">
        <v>167</v>
      </c>
      <c r="H767">
        <v>-9</v>
      </c>
      <c r="I767" s="5">
        <f>IF(G767="nákup",VLOOKUP(E767,Tabuľka6[#All],13,FALSE),IF(G767="predaj",VLOOKUP(E767,Tabuľka6[#All],12,FALSE),"zadany neplatny typ transakie"))</f>
        <v>17.89</v>
      </c>
      <c r="J767">
        <f t="shared" si="11"/>
        <v>161.01</v>
      </c>
      <c r="K767">
        <f>SUMIF($E$7:E767,E767,$H$7:H767)</f>
        <v>83</v>
      </c>
    </row>
    <row r="768" spans="4:11" x14ac:dyDescent="0.3">
      <c r="D768">
        <v>762</v>
      </c>
      <c r="E768">
        <v>29</v>
      </c>
      <c r="F768" s="4">
        <f>DATE(2020,2,1+INT(ROWS($1:506)/10))</f>
        <v>43912</v>
      </c>
      <c r="G768" s="1" t="s">
        <v>167</v>
      </c>
      <c r="H768">
        <v>-4</v>
      </c>
      <c r="I768" s="5">
        <f>IF(G768="nákup",VLOOKUP(E768,Tabuľka6[#All],13,FALSE),IF(G768="predaj",VLOOKUP(E768,Tabuľka6[#All],12,FALSE),"zadany neplatny typ transakie"))</f>
        <v>24.99</v>
      </c>
      <c r="J768">
        <f t="shared" si="11"/>
        <v>99.96</v>
      </c>
      <c r="K768">
        <f>SUMIF($E$7:E768,E768,$H$7:H768)</f>
        <v>199</v>
      </c>
    </row>
    <row r="769" spans="4:11" x14ac:dyDescent="0.3">
      <c r="D769">
        <v>763</v>
      </c>
      <c r="E769">
        <v>7</v>
      </c>
      <c r="F769" s="4">
        <f>DATE(2020,2,1+INT(ROWS($1:507)/10))</f>
        <v>43912</v>
      </c>
      <c r="G769" s="1" t="s">
        <v>167</v>
      </c>
      <c r="H769">
        <v>-7</v>
      </c>
      <c r="I769" s="5">
        <f>IF(G769="nákup",VLOOKUP(E769,Tabuľka6[#All],13,FALSE),IF(G769="predaj",VLOOKUP(E769,Tabuľka6[#All],12,FALSE),"zadany neplatny typ transakie"))</f>
        <v>14.75</v>
      </c>
      <c r="J769">
        <f t="shared" si="11"/>
        <v>103.25</v>
      </c>
      <c r="K769">
        <f>SUMIF($E$7:E769,E769,$H$7:H769)</f>
        <v>25</v>
      </c>
    </row>
    <row r="770" spans="4:11" x14ac:dyDescent="0.3">
      <c r="D770">
        <v>764</v>
      </c>
      <c r="E770">
        <v>22</v>
      </c>
      <c r="F770" s="4">
        <f>DATE(2020,2,1+INT(ROWS($1:508)/10))</f>
        <v>43912</v>
      </c>
      <c r="G770" s="1" t="s">
        <v>167</v>
      </c>
      <c r="H770">
        <v>-4</v>
      </c>
      <c r="I770" s="5">
        <f>IF(G770="nákup",VLOOKUP(E770,Tabuľka6[#All],13,FALSE),IF(G770="predaj",VLOOKUP(E770,Tabuľka6[#All],12,FALSE),"zadany neplatny typ transakie"))</f>
        <v>22.58</v>
      </c>
      <c r="J770">
        <f t="shared" si="11"/>
        <v>90.32</v>
      </c>
      <c r="K770">
        <f>SUMIF($E$7:E770,E770,$H$7:H770)</f>
        <v>94</v>
      </c>
    </row>
    <row r="771" spans="4:11" x14ac:dyDescent="0.3">
      <c r="D771">
        <v>765</v>
      </c>
      <c r="E771">
        <v>1</v>
      </c>
      <c r="F771" s="4">
        <f>DATE(2020,2,1+INT(ROWS($1:509)/10))</f>
        <v>43912</v>
      </c>
      <c r="G771" s="1" t="s">
        <v>167</v>
      </c>
      <c r="H771">
        <v>-4</v>
      </c>
      <c r="I771" s="5">
        <f>IF(G771="nákup",VLOOKUP(E771,Tabuľka6[#All],13,FALSE),IF(G771="predaj",VLOOKUP(E771,Tabuľka6[#All],12,FALSE),"zadany neplatny typ transakie"))</f>
        <v>11.9</v>
      </c>
      <c r="J771">
        <f t="shared" si="11"/>
        <v>47.6</v>
      </c>
      <c r="K771">
        <f>SUMIF($E$7:E771,E771,$H$7:H771)</f>
        <v>397</v>
      </c>
    </row>
    <row r="772" spans="4:11" x14ac:dyDescent="0.3">
      <c r="D772">
        <v>766</v>
      </c>
      <c r="E772">
        <v>9</v>
      </c>
      <c r="F772" s="4">
        <f>DATE(2020,2,1+INT(ROWS($1:510)/10))</f>
        <v>43913</v>
      </c>
      <c r="G772" s="1" t="s">
        <v>167</v>
      </c>
      <c r="H772">
        <v>-9</v>
      </c>
      <c r="I772" s="5">
        <f>IF(G772="nákup",VLOOKUP(E772,Tabuľka6[#All],13,FALSE),IF(G772="predaj",VLOOKUP(E772,Tabuľka6[#All],12,FALSE),"zadany neplatny typ transakie"))</f>
        <v>41</v>
      </c>
      <c r="J772">
        <f t="shared" si="11"/>
        <v>369</v>
      </c>
      <c r="K772">
        <f>SUMIF($E$7:E772,E772,$H$7:H772)</f>
        <v>9</v>
      </c>
    </row>
    <row r="773" spans="4:11" x14ac:dyDescent="0.3">
      <c r="D773">
        <v>767</v>
      </c>
      <c r="E773">
        <v>30</v>
      </c>
      <c r="F773" s="4">
        <f>DATE(2020,2,1+INT(ROWS($1:511)/10))</f>
        <v>43913</v>
      </c>
      <c r="G773" s="1" t="s">
        <v>167</v>
      </c>
      <c r="H773">
        <v>-6</v>
      </c>
      <c r="I773" s="5">
        <f>IF(G773="nákup",VLOOKUP(E773,Tabuľka6[#All],13,FALSE),IF(G773="predaj",VLOOKUP(E773,Tabuľka6[#All],12,FALSE),"zadany neplatny typ transakie"))</f>
        <v>11.5</v>
      </c>
      <c r="J773">
        <f t="shared" si="11"/>
        <v>69</v>
      </c>
      <c r="K773">
        <f>SUMIF($E$7:E773,E773,$H$7:H773)</f>
        <v>37</v>
      </c>
    </row>
    <row r="774" spans="4:11" x14ac:dyDescent="0.3">
      <c r="D774">
        <v>768</v>
      </c>
      <c r="E774">
        <v>1</v>
      </c>
      <c r="F774" s="4">
        <f>DATE(2020,2,1+INT(ROWS($1:512)/10))</f>
        <v>43913</v>
      </c>
      <c r="G774" s="1" t="s">
        <v>167</v>
      </c>
      <c r="H774">
        <v>-6</v>
      </c>
      <c r="I774" s="5">
        <f>IF(G774="nákup",VLOOKUP(E774,Tabuľka6[#All],13,FALSE),IF(G774="predaj",VLOOKUP(E774,Tabuľka6[#All],12,FALSE),"zadany neplatny typ transakie"))</f>
        <v>11.9</v>
      </c>
      <c r="J774">
        <f t="shared" si="11"/>
        <v>71.400000000000006</v>
      </c>
      <c r="K774">
        <f>SUMIF($E$7:E774,E774,$H$7:H774)</f>
        <v>391</v>
      </c>
    </row>
    <row r="775" spans="4:11" x14ac:dyDescent="0.3">
      <c r="D775">
        <v>769</v>
      </c>
      <c r="E775">
        <v>20</v>
      </c>
      <c r="F775" s="4">
        <f>DATE(2020,2,1+INT(ROWS($1:513)/10))</f>
        <v>43913</v>
      </c>
      <c r="G775" s="1" t="s">
        <v>167</v>
      </c>
      <c r="H775">
        <v>-6</v>
      </c>
      <c r="I775" s="5">
        <f>IF(G775="nákup",VLOOKUP(E775,Tabuľka6[#All],13,FALSE),IF(G775="predaj",VLOOKUP(E775,Tabuľka6[#All],12,FALSE),"zadany neplatny typ transakie"))</f>
        <v>10.050000000000001</v>
      </c>
      <c r="J775">
        <f t="shared" si="11"/>
        <v>60.300000000000004</v>
      </c>
      <c r="K775">
        <f>SUMIF($E$7:E775,E775,$H$7:H775)</f>
        <v>171</v>
      </c>
    </row>
    <row r="776" spans="4:11" x14ac:dyDescent="0.3">
      <c r="D776">
        <v>770</v>
      </c>
      <c r="E776">
        <v>5</v>
      </c>
      <c r="F776" s="4">
        <f>DATE(2020,2,1+INT(ROWS($1:514)/10))</f>
        <v>43913</v>
      </c>
      <c r="G776" s="1" t="s">
        <v>167</v>
      </c>
      <c r="H776">
        <v>-3</v>
      </c>
      <c r="I776" s="5">
        <f>IF(G776="nákup",VLOOKUP(E776,Tabuľka6[#All],13,FALSE),IF(G776="predaj",VLOOKUP(E776,Tabuľka6[#All],12,FALSE),"zadany neplatny typ transakie"))</f>
        <v>15.56</v>
      </c>
      <c r="J776">
        <f t="shared" ref="J776:J839" si="12">ABS(H776*I776)</f>
        <v>46.68</v>
      </c>
      <c r="K776">
        <f>SUMIF($E$7:E776,E776,$H$7:H776)</f>
        <v>106</v>
      </c>
    </row>
    <row r="777" spans="4:11" x14ac:dyDescent="0.3">
      <c r="D777">
        <v>771</v>
      </c>
      <c r="E777">
        <v>9</v>
      </c>
      <c r="F777" s="4">
        <f>DATE(2020,2,1+INT(ROWS($1:515)/10))</f>
        <v>43913</v>
      </c>
      <c r="G777" s="1" t="s">
        <v>167</v>
      </c>
      <c r="H777">
        <v>-7</v>
      </c>
      <c r="I777" s="5">
        <f>IF(G777="nákup",VLOOKUP(E777,Tabuľka6[#All],13,FALSE),IF(G777="predaj",VLOOKUP(E777,Tabuľka6[#All],12,FALSE),"zadany neplatny typ transakie"))</f>
        <v>41</v>
      </c>
      <c r="J777">
        <f t="shared" si="12"/>
        <v>287</v>
      </c>
      <c r="K777">
        <f>SUMIF($E$7:E777,E777,$H$7:H777)</f>
        <v>2</v>
      </c>
    </row>
    <row r="778" spans="4:11" x14ac:dyDescent="0.3">
      <c r="D778">
        <v>772</v>
      </c>
      <c r="E778">
        <v>26</v>
      </c>
      <c r="F778" s="4">
        <f>DATE(2020,2,1+INT(ROWS($1:516)/10))</f>
        <v>43913</v>
      </c>
      <c r="G778" s="1" t="s">
        <v>167</v>
      </c>
      <c r="H778">
        <v>-6</v>
      </c>
      <c r="I778" s="5">
        <f>IF(G778="nákup",VLOOKUP(E778,Tabuľka6[#All],13,FALSE),IF(G778="predaj",VLOOKUP(E778,Tabuľka6[#All],12,FALSE),"zadany neplatny typ transakie"))</f>
        <v>12.85</v>
      </c>
      <c r="J778">
        <f t="shared" si="12"/>
        <v>77.099999999999994</v>
      </c>
      <c r="K778">
        <f>SUMIF($E$7:E778,E778,$H$7:H778)</f>
        <v>141</v>
      </c>
    </row>
    <row r="779" spans="4:11" x14ac:dyDescent="0.3">
      <c r="D779">
        <v>773</v>
      </c>
      <c r="E779">
        <v>17</v>
      </c>
      <c r="F779" s="4">
        <f>DATE(2020,2,1+INT(ROWS($1:517)/10))</f>
        <v>43913</v>
      </c>
      <c r="G779" s="1" t="s">
        <v>167</v>
      </c>
      <c r="H779">
        <v>-3</v>
      </c>
      <c r="I779" s="5">
        <f>IF(G779="nákup",VLOOKUP(E779,Tabuľka6[#All],13,FALSE),IF(G779="predaj",VLOOKUP(E779,Tabuľka6[#All],12,FALSE),"zadany neplatny typ transakie"))</f>
        <v>14.46</v>
      </c>
      <c r="J779">
        <f t="shared" si="12"/>
        <v>43.38</v>
      </c>
      <c r="K779">
        <f>SUMIF($E$7:E779,E779,$H$7:H779)</f>
        <v>53</v>
      </c>
    </row>
    <row r="780" spans="4:11" x14ac:dyDescent="0.3">
      <c r="D780">
        <v>774</v>
      </c>
      <c r="E780">
        <v>28</v>
      </c>
      <c r="F780" s="4">
        <f>DATE(2020,2,1+INT(ROWS($1:518)/10))</f>
        <v>43913</v>
      </c>
      <c r="G780" s="1" t="s">
        <v>167</v>
      </c>
      <c r="H780">
        <v>-8</v>
      </c>
      <c r="I780" s="5">
        <f>IF(G780="nákup",VLOOKUP(E780,Tabuľka6[#All],13,FALSE),IF(G780="predaj",VLOOKUP(E780,Tabuľka6[#All],12,FALSE),"zadany neplatny typ transakie"))</f>
        <v>14.38</v>
      </c>
      <c r="J780">
        <f t="shared" si="12"/>
        <v>115.04</v>
      </c>
      <c r="K780">
        <f>SUMIF($E$7:E780,E780,$H$7:H780)</f>
        <v>131</v>
      </c>
    </row>
    <row r="781" spans="4:11" x14ac:dyDescent="0.3">
      <c r="D781">
        <v>775</v>
      </c>
      <c r="E781">
        <v>25</v>
      </c>
      <c r="F781" s="4">
        <f>DATE(2020,2,1+INT(ROWS($1:519)/10))</f>
        <v>43913</v>
      </c>
      <c r="G781" s="1" t="s">
        <v>167</v>
      </c>
      <c r="H781">
        <v>-7</v>
      </c>
      <c r="I781" s="5">
        <f>IF(G781="nákup",VLOOKUP(E781,Tabuľka6[#All],13,FALSE),IF(G781="predaj",VLOOKUP(E781,Tabuľka6[#All],12,FALSE),"zadany neplatny typ transakie"))</f>
        <v>14.95</v>
      </c>
      <c r="J781">
        <f t="shared" si="12"/>
        <v>104.64999999999999</v>
      </c>
      <c r="K781">
        <f>SUMIF($E$7:E781,E781,$H$7:H781)</f>
        <v>185</v>
      </c>
    </row>
    <row r="782" spans="4:11" x14ac:dyDescent="0.3">
      <c r="D782">
        <v>776</v>
      </c>
      <c r="E782">
        <v>14</v>
      </c>
      <c r="F782" s="4">
        <f>DATE(2020,2,1+INT(ROWS($1:520)/10))</f>
        <v>43914</v>
      </c>
      <c r="G782" s="1" t="s">
        <v>167</v>
      </c>
      <c r="H782">
        <v>-4</v>
      </c>
      <c r="I782" s="5">
        <f>IF(G782="nákup",VLOOKUP(E782,Tabuľka6[#All],13,FALSE),IF(G782="predaj",VLOOKUP(E782,Tabuľka6[#All],12,FALSE),"zadany neplatny typ transakie"))</f>
        <v>7.8</v>
      </c>
      <c r="J782">
        <f t="shared" si="12"/>
        <v>31.2</v>
      </c>
      <c r="K782">
        <f>SUMIF($E$7:E782,E782,$H$7:H782)</f>
        <v>68</v>
      </c>
    </row>
    <row r="783" spans="4:11" x14ac:dyDescent="0.3">
      <c r="D783">
        <v>777</v>
      </c>
      <c r="E783">
        <v>9</v>
      </c>
      <c r="F783" s="4">
        <f>DATE(2020,2,1+INT(ROWS($1:521)/10))</f>
        <v>43914</v>
      </c>
      <c r="G783" s="1" t="s">
        <v>167</v>
      </c>
      <c r="H783">
        <v>-2</v>
      </c>
      <c r="I783" s="5">
        <f>IF(G783="nákup",VLOOKUP(E783,Tabuľka6[#All],13,FALSE),IF(G783="predaj",VLOOKUP(E783,Tabuľka6[#All],12,FALSE),"zadany neplatny typ transakie"))</f>
        <v>41</v>
      </c>
      <c r="J783">
        <f t="shared" si="12"/>
        <v>82</v>
      </c>
      <c r="K783">
        <f>SUMIF($E$7:E783,E783,$H$7:H783)</f>
        <v>0</v>
      </c>
    </row>
    <row r="784" spans="4:11" x14ac:dyDescent="0.3">
      <c r="D784">
        <v>778</v>
      </c>
      <c r="E784">
        <v>22</v>
      </c>
      <c r="F784" s="4">
        <f>DATE(2020,2,1+INT(ROWS($1:522)/10))</f>
        <v>43914</v>
      </c>
      <c r="G784" s="1" t="s">
        <v>167</v>
      </c>
      <c r="H784">
        <v>-4</v>
      </c>
      <c r="I784" s="5">
        <f>IF(G784="nákup",VLOOKUP(E784,Tabuľka6[#All],13,FALSE),IF(G784="predaj",VLOOKUP(E784,Tabuľka6[#All],12,FALSE),"zadany neplatny typ transakie"))</f>
        <v>22.58</v>
      </c>
      <c r="J784">
        <f t="shared" si="12"/>
        <v>90.32</v>
      </c>
      <c r="K784">
        <f>SUMIF($E$7:E784,E784,$H$7:H784)</f>
        <v>90</v>
      </c>
    </row>
    <row r="785" spans="4:11" x14ac:dyDescent="0.3">
      <c r="D785">
        <v>779</v>
      </c>
      <c r="E785">
        <v>27</v>
      </c>
      <c r="F785" s="4">
        <f>DATE(2020,2,1+INT(ROWS($1:523)/10))</f>
        <v>43914</v>
      </c>
      <c r="G785" s="1" t="s">
        <v>167</v>
      </c>
      <c r="H785">
        <v>-8</v>
      </c>
      <c r="I785" s="5">
        <f>IF(G785="nákup",VLOOKUP(E785,Tabuľka6[#All],13,FALSE),IF(G785="predaj",VLOOKUP(E785,Tabuľka6[#All],12,FALSE),"zadany neplatny typ transakie"))</f>
        <v>16.36</v>
      </c>
      <c r="J785">
        <f t="shared" si="12"/>
        <v>130.88</v>
      </c>
      <c r="K785">
        <f>SUMIF($E$7:E785,E785,$H$7:H785)</f>
        <v>50</v>
      </c>
    </row>
    <row r="786" spans="4:11" x14ac:dyDescent="0.3">
      <c r="D786">
        <v>780</v>
      </c>
      <c r="E786">
        <v>26</v>
      </c>
      <c r="F786" s="4">
        <f>DATE(2020,2,1+INT(ROWS($1:524)/10))</f>
        <v>43914</v>
      </c>
      <c r="G786" s="1" t="s">
        <v>167</v>
      </c>
      <c r="H786">
        <v>-9</v>
      </c>
      <c r="I786" s="5">
        <f>IF(G786="nákup",VLOOKUP(E786,Tabuľka6[#All],13,FALSE),IF(G786="predaj",VLOOKUP(E786,Tabuľka6[#All],12,FALSE),"zadany neplatny typ transakie"))</f>
        <v>12.85</v>
      </c>
      <c r="J786">
        <f t="shared" si="12"/>
        <v>115.64999999999999</v>
      </c>
      <c r="K786">
        <f>SUMIF($E$7:E786,E786,$H$7:H786)</f>
        <v>132</v>
      </c>
    </row>
    <row r="787" spans="4:11" x14ac:dyDescent="0.3">
      <c r="D787">
        <v>781</v>
      </c>
      <c r="E787">
        <v>8</v>
      </c>
      <c r="F787" s="4">
        <f>DATE(2020,2,1+INT(ROWS($1:525)/10))</f>
        <v>43914</v>
      </c>
      <c r="G787" s="1" t="s">
        <v>167</v>
      </c>
      <c r="H787">
        <v>-1</v>
      </c>
      <c r="I787" s="5">
        <f>IF(G787="nákup",VLOOKUP(E787,Tabuľka6[#All],13,FALSE),IF(G787="predaj",VLOOKUP(E787,Tabuľka6[#All],12,FALSE),"zadany neplatny typ transakie"))</f>
        <v>17.89</v>
      </c>
      <c r="J787">
        <f t="shared" si="12"/>
        <v>17.89</v>
      </c>
      <c r="K787">
        <f>SUMIF($E$7:E787,E787,$H$7:H787)</f>
        <v>82</v>
      </c>
    </row>
    <row r="788" spans="4:11" x14ac:dyDescent="0.3">
      <c r="D788">
        <v>782</v>
      </c>
      <c r="E788">
        <v>25</v>
      </c>
      <c r="F788" s="4">
        <f>DATE(2020,2,1+INT(ROWS($1:526)/10))</f>
        <v>43914</v>
      </c>
      <c r="G788" s="1" t="s">
        <v>167</v>
      </c>
      <c r="H788">
        <v>-4</v>
      </c>
      <c r="I788" s="5">
        <f>IF(G788="nákup",VLOOKUP(E788,Tabuľka6[#All],13,FALSE),IF(G788="predaj",VLOOKUP(E788,Tabuľka6[#All],12,FALSE),"zadany neplatny typ transakie"))</f>
        <v>14.95</v>
      </c>
      <c r="J788">
        <f t="shared" si="12"/>
        <v>59.8</v>
      </c>
      <c r="K788">
        <f>SUMIF($E$7:E788,E788,$H$7:H788)</f>
        <v>181</v>
      </c>
    </row>
    <row r="789" spans="4:11" x14ac:dyDescent="0.3">
      <c r="D789">
        <v>783</v>
      </c>
      <c r="E789">
        <v>13</v>
      </c>
      <c r="F789" s="4">
        <f>DATE(2020,2,1+INT(ROWS($1:527)/10))</f>
        <v>43914</v>
      </c>
      <c r="G789" s="1" t="s">
        <v>167</v>
      </c>
      <c r="H789">
        <v>-4</v>
      </c>
      <c r="I789" s="5">
        <f>IF(G789="nákup",VLOOKUP(E789,Tabuľka6[#All],13,FALSE),IF(G789="predaj",VLOOKUP(E789,Tabuľka6[#All],12,FALSE),"zadany neplatny typ transakie"))</f>
        <v>14.95</v>
      </c>
      <c r="J789">
        <f t="shared" si="12"/>
        <v>59.8</v>
      </c>
      <c r="K789">
        <f>SUMIF($E$7:E789,E789,$H$7:H789)</f>
        <v>67</v>
      </c>
    </row>
    <row r="790" spans="4:11" x14ac:dyDescent="0.3">
      <c r="D790">
        <v>784</v>
      </c>
      <c r="E790">
        <v>4</v>
      </c>
      <c r="F790" s="4">
        <f>DATE(2020,2,1+INT(ROWS($1:528)/10))</f>
        <v>43914</v>
      </c>
      <c r="G790" s="1" t="s">
        <v>167</v>
      </c>
      <c r="H790">
        <v>-10</v>
      </c>
      <c r="I790" s="5">
        <f>IF(G790="nákup",VLOOKUP(E790,Tabuľka6[#All],13,FALSE),IF(G790="predaj",VLOOKUP(E790,Tabuľka6[#All],12,FALSE),"zadany neplatny typ transakie"))</f>
        <v>16</v>
      </c>
      <c r="J790">
        <f t="shared" si="12"/>
        <v>160</v>
      </c>
      <c r="K790">
        <f>SUMIF($E$7:E790,E790,$H$7:H790)</f>
        <v>233</v>
      </c>
    </row>
    <row r="791" spans="4:11" x14ac:dyDescent="0.3">
      <c r="D791">
        <v>785</v>
      </c>
      <c r="E791">
        <v>29</v>
      </c>
      <c r="F791" s="4">
        <f>DATE(2020,2,1+INT(ROWS($1:529)/10))</f>
        <v>43914</v>
      </c>
      <c r="G791" s="1" t="s">
        <v>167</v>
      </c>
      <c r="H791">
        <v>-10</v>
      </c>
      <c r="I791" s="5">
        <f>IF(G791="nákup",VLOOKUP(E791,Tabuľka6[#All],13,FALSE),IF(G791="predaj",VLOOKUP(E791,Tabuľka6[#All],12,FALSE),"zadany neplatny typ transakie"))</f>
        <v>24.99</v>
      </c>
      <c r="J791">
        <f t="shared" si="12"/>
        <v>249.89999999999998</v>
      </c>
      <c r="K791">
        <f>SUMIF($E$7:E791,E791,$H$7:H791)</f>
        <v>189</v>
      </c>
    </row>
    <row r="792" spans="4:11" x14ac:dyDescent="0.3">
      <c r="D792">
        <v>786</v>
      </c>
      <c r="E792">
        <v>5</v>
      </c>
      <c r="F792" s="4">
        <f>DATE(2020,2,1+INT(ROWS($1:530)/10))</f>
        <v>43915</v>
      </c>
      <c r="G792" s="1" t="s">
        <v>167</v>
      </c>
      <c r="H792">
        <v>-2</v>
      </c>
      <c r="I792" s="5">
        <f>IF(G792="nákup",VLOOKUP(E792,Tabuľka6[#All],13,FALSE),IF(G792="predaj",VLOOKUP(E792,Tabuľka6[#All],12,FALSE),"zadany neplatny typ transakie"))</f>
        <v>15.56</v>
      </c>
      <c r="J792">
        <f t="shared" si="12"/>
        <v>31.12</v>
      </c>
      <c r="K792">
        <f>SUMIF($E$7:E792,E792,$H$7:H792)</f>
        <v>104</v>
      </c>
    </row>
    <row r="793" spans="4:11" x14ac:dyDescent="0.3">
      <c r="D793">
        <v>787</v>
      </c>
      <c r="E793">
        <v>5</v>
      </c>
      <c r="F793" s="4">
        <f>DATE(2020,2,1+INT(ROWS($1:531)/10))</f>
        <v>43915</v>
      </c>
      <c r="G793" s="1" t="s">
        <v>167</v>
      </c>
      <c r="H793">
        <v>-1</v>
      </c>
      <c r="I793" s="5">
        <f>IF(G793="nákup",VLOOKUP(E793,Tabuľka6[#All],13,FALSE),IF(G793="predaj",VLOOKUP(E793,Tabuľka6[#All],12,FALSE),"zadany neplatny typ transakie"))</f>
        <v>15.56</v>
      </c>
      <c r="J793">
        <f t="shared" si="12"/>
        <v>15.56</v>
      </c>
      <c r="K793">
        <f>SUMIF($E$7:E793,E793,$H$7:H793)</f>
        <v>103</v>
      </c>
    </row>
    <row r="794" spans="4:11" x14ac:dyDescent="0.3">
      <c r="D794">
        <v>788</v>
      </c>
      <c r="E794">
        <v>3</v>
      </c>
      <c r="F794" s="4">
        <f>DATE(2020,2,1+INT(ROWS($1:532)/10))</f>
        <v>43915</v>
      </c>
      <c r="G794" s="1" t="s">
        <v>167</v>
      </c>
      <c r="H794">
        <v>-3</v>
      </c>
      <c r="I794" s="5">
        <f>IF(G794="nákup",VLOOKUP(E794,Tabuľka6[#All],13,FALSE),IF(G794="predaj",VLOOKUP(E794,Tabuľka6[#All],12,FALSE),"zadany neplatny typ transakie"))</f>
        <v>9.64</v>
      </c>
      <c r="J794">
        <f t="shared" si="12"/>
        <v>28.92</v>
      </c>
      <c r="K794">
        <f>SUMIF($E$7:E794,E794,$H$7:H794)</f>
        <v>107</v>
      </c>
    </row>
    <row r="795" spans="4:11" x14ac:dyDescent="0.3">
      <c r="D795">
        <v>789</v>
      </c>
      <c r="E795">
        <v>14</v>
      </c>
      <c r="F795" s="4">
        <f>DATE(2020,2,1+INT(ROWS($1:533)/10))</f>
        <v>43915</v>
      </c>
      <c r="G795" s="1" t="s">
        <v>167</v>
      </c>
      <c r="H795">
        <v>-1</v>
      </c>
      <c r="I795" s="5">
        <f>IF(G795="nákup",VLOOKUP(E795,Tabuľka6[#All],13,FALSE),IF(G795="predaj",VLOOKUP(E795,Tabuľka6[#All],12,FALSE),"zadany neplatny typ transakie"))</f>
        <v>7.8</v>
      </c>
      <c r="J795">
        <f t="shared" si="12"/>
        <v>7.8</v>
      </c>
      <c r="K795">
        <f>SUMIF($E$7:E795,E795,$H$7:H795)</f>
        <v>67</v>
      </c>
    </row>
    <row r="796" spans="4:11" x14ac:dyDescent="0.3">
      <c r="D796">
        <v>790</v>
      </c>
      <c r="E796">
        <v>27</v>
      </c>
      <c r="F796" s="4">
        <f>DATE(2020,2,1+INT(ROWS($1:534)/10))</f>
        <v>43915</v>
      </c>
      <c r="G796" s="1" t="s">
        <v>167</v>
      </c>
      <c r="H796">
        <v>-7</v>
      </c>
      <c r="I796" s="5">
        <f>IF(G796="nákup",VLOOKUP(E796,Tabuľka6[#All],13,FALSE),IF(G796="predaj",VLOOKUP(E796,Tabuľka6[#All],12,FALSE),"zadany neplatny typ transakie"))</f>
        <v>16.36</v>
      </c>
      <c r="J796">
        <f t="shared" si="12"/>
        <v>114.52</v>
      </c>
      <c r="K796">
        <f>SUMIF($E$7:E796,E796,$H$7:H796)</f>
        <v>43</v>
      </c>
    </row>
    <row r="797" spans="4:11" x14ac:dyDescent="0.3">
      <c r="D797">
        <v>791</v>
      </c>
      <c r="E797">
        <v>5</v>
      </c>
      <c r="F797" s="4">
        <f>DATE(2020,2,1+INT(ROWS($1:535)/10))</f>
        <v>43915</v>
      </c>
      <c r="G797" s="1" t="s">
        <v>167</v>
      </c>
      <c r="H797">
        <v>-4</v>
      </c>
      <c r="I797" s="5">
        <f>IF(G797="nákup",VLOOKUP(E797,Tabuľka6[#All],13,FALSE),IF(G797="predaj",VLOOKUP(E797,Tabuľka6[#All],12,FALSE),"zadany neplatny typ transakie"))</f>
        <v>15.56</v>
      </c>
      <c r="J797">
        <f t="shared" si="12"/>
        <v>62.24</v>
      </c>
      <c r="K797">
        <f>SUMIF($E$7:E797,E797,$H$7:H797)</f>
        <v>99</v>
      </c>
    </row>
    <row r="798" spans="4:11" x14ac:dyDescent="0.3">
      <c r="D798">
        <v>792</v>
      </c>
      <c r="E798">
        <v>19</v>
      </c>
      <c r="F798" s="4">
        <f>DATE(2020,2,1+INT(ROWS($1:536)/10))</f>
        <v>43915</v>
      </c>
      <c r="G798" s="1" t="s">
        <v>167</v>
      </c>
      <c r="H798">
        <v>-1</v>
      </c>
      <c r="I798" s="5">
        <f>IF(G798="nákup",VLOOKUP(E798,Tabuľka6[#All],13,FALSE),IF(G798="predaj",VLOOKUP(E798,Tabuľka6[#All],12,FALSE),"zadany neplatny typ transakie"))</f>
        <v>14.17</v>
      </c>
      <c r="J798">
        <f t="shared" si="12"/>
        <v>14.17</v>
      </c>
      <c r="K798">
        <f>SUMIF($E$7:E798,E798,$H$7:H798)</f>
        <v>82</v>
      </c>
    </row>
    <row r="799" spans="4:11" x14ac:dyDescent="0.3">
      <c r="D799">
        <v>793</v>
      </c>
      <c r="E799">
        <v>6</v>
      </c>
      <c r="F799" s="4">
        <f>DATE(2020,2,1+INT(ROWS($1:537)/10))</f>
        <v>43915</v>
      </c>
      <c r="G799" s="1" t="s">
        <v>167</v>
      </c>
      <c r="H799">
        <v>-3</v>
      </c>
      <c r="I799" s="5">
        <f>IF(G799="nákup",VLOOKUP(E799,Tabuľka6[#All],13,FALSE),IF(G799="predaj",VLOOKUP(E799,Tabuľka6[#All],12,FALSE),"zadany neplatny typ transakie"))</f>
        <v>13.24</v>
      </c>
      <c r="J799">
        <f t="shared" si="12"/>
        <v>39.72</v>
      </c>
      <c r="K799">
        <f>SUMIF($E$7:E799,E799,$H$7:H799)</f>
        <v>225</v>
      </c>
    </row>
    <row r="800" spans="4:11" x14ac:dyDescent="0.3">
      <c r="D800">
        <v>794</v>
      </c>
      <c r="E800">
        <v>26</v>
      </c>
      <c r="F800" s="4">
        <f>DATE(2020,2,1+INT(ROWS($1:538)/10))</f>
        <v>43915</v>
      </c>
      <c r="G800" s="1" t="s">
        <v>167</v>
      </c>
      <c r="H800">
        <v>-1</v>
      </c>
      <c r="I800" s="5">
        <f>IF(G800="nákup",VLOOKUP(E800,Tabuľka6[#All],13,FALSE),IF(G800="predaj",VLOOKUP(E800,Tabuľka6[#All],12,FALSE),"zadany neplatny typ transakie"))</f>
        <v>12.85</v>
      </c>
      <c r="J800">
        <f t="shared" si="12"/>
        <v>12.85</v>
      </c>
      <c r="K800">
        <f>SUMIF($E$7:E800,E800,$H$7:H800)</f>
        <v>131</v>
      </c>
    </row>
    <row r="801" spans="4:11" x14ac:dyDescent="0.3">
      <c r="D801">
        <v>795</v>
      </c>
      <c r="E801">
        <v>1</v>
      </c>
      <c r="F801" s="4">
        <f>DATE(2020,2,1+INT(ROWS($1:539)/10))</f>
        <v>43915</v>
      </c>
      <c r="G801" s="1" t="s">
        <v>167</v>
      </c>
      <c r="H801">
        <v>-6</v>
      </c>
      <c r="I801" s="5">
        <f>IF(G801="nákup",VLOOKUP(E801,Tabuľka6[#All],13,FALSE),IF(G801="predaj",VLOOKUP(E801,Tabuľka6[#All],12,FALSE),"zadany neplatny typ transakie"))</f>
        <v>11.9</v>
      </c>
      <c r="J801">
        <f t="shared" si="12"/>
        <v>71.400000000000006</v>
      </c>
      <c r="K801">
        <f>SUMIF($E$7:E801,E801,$H$7:H801)</f>
        <v>385</v>
      </c>
    </row>
    <row r="802" spans="4:11" x14ac:dyDescent="0.3">
      <c r="D802">
        <v>796</v>
      </c>
      <c r="E802">
        <v>25</v>
      </c>
      <c r="F802" s="4">
        <f>DATE(2020,2,1+INT(ROWS($1:540)/10))</f>
        <v>43916</v>
      </c>
      <c r="G802" s="1" t="s">
        <v>167</v>
      </c>
      <c r="H802">
        <v>-2</v>
      </c>
      <c r="I802" s="5">
        <f>IF(G802="nákup",VLOOKUP(E802,Tabuľka6[#All],13,FALSE),IF(G802="predaj",VLOOKUP(E802,Tabuľka6[#All],12,FALSE),"zadany neplatny typ transakie"))</f>
        <v>14.95</v>
      </c>
      <c r="J802">
        <f t="shared" si="12"/>
        <v>29.9</v>
      </c>
      <c r="K802">
        <f>SUMIF($E$7:E802,E802,$H$7:H802)</f>
        <v>179</v>
      </c>
    </row>
    <row r="803" spans="4:11" x14ac:dyDescent="0.3">
      <c r="D803">
        <v>797</v>
      </c>
      <c r="E803">
        <v>22</v>
      </c>
      <c r="F803" s="4">
        <f>DATE(2020,2,1+INT(ROWS($1:541)/10))</f>
        <v>43916</v>
      </c>
      <c r="G803" s="1" t="s">
        <v>167</v>
      </c>
      <c r="H803">
        <v>-6</v>
      </c>
      <c r="I803" s="5">
        <f>IF(G803="nákup",VLOOKUP(E803,Tabuľka6[#All],13,FALSE),IF(G803="predaj",VLOOKUP(E803,Tabuľka6[#All],12,FALSE),"zadany neplatny typ transakie"))</f>
        <v>22.58</v>
      </c>
      <c r="J803">
        <f t="shared" si="12"/>
        <v>135.47999999999999</v>
      </c>
      <c r="K803">
        <f>SUMIF($E$7:E803,E803,$H$7:H803)</f>
        <v>84</v>
      </c>
    </row>
    <row r="804" spans="4:11" x14ac:dyDescent="0.3">
      <c r="D804">
        <v>798</v>
      </c>
      <c r="E804">
        <v>13</v>
      </c>
      <c r="F804" s="4">
        <f>DATE(2020,2,1+INT(ROWS($1:542)/10))</f>
        <v>43916</v>
      </c>
      <c r="G804" s="1" t="s">
        <v>167</v>
      </c>
      <c r="H804">
        <v>-2</v>
      </c>
      <c r="I804" s="5">
        <f>IF(G804="nákup",VLOOKUP(E804,Tabuľka6[#All],13,FALSE),IF(G804="predaj",VLOOKUP(E804,Tabuľka6[#All],12,FALSE),"zadany neplatny typ transakie"))</f>
        <v>14.95</v>
      </c>
      <c r="J804">
        <f t="shared" si="12"/>
        <v>29.9</v>
      </c>
      <c r="K804">
        <f>SUMIF($E$7:E804,E804,$H$7:H804)</f>
        <v>65</v>
      </c>
    </row>
    <row r="805" spans="4:11" x14ac:dyDescent="0.3">
      <c r="D805">
        <v>799</v>
      </c>
      <c r="E805">
        <v>29</v>
      </c>
      <c r="F805" s="4">
        <f>DATE(2020,2,1+INT(ROWS($1:543)/10))</f>
        <v>43916</v>
      </c>
      <c r="G805" s="1" t="s">
        <v>167</v>
      </c>
      <c r="H805">
        <v>-3</v>
      </c>
      <c r="I805" s="5">
        <f>IF(G805="nákup",VLOOKUP(E805,Tabuľka6[#All],13,FALSE),IF(G805="predaj",VLOOKUP(E805,Tabuľka6[#All],12,FALSE),"zadany neplatny typ transakie"))</f>
        <v>24.99</v>
      </c>
      <c r="J805">
        <f t="shared" si="12"/>
        <v>74.97</v>
      </c>
      <c r="K805">
        <f>SUMIF($E$7:E805,E805,$H$7:H805)</f>
        <v>186</v>
      </c>
    </row>
    <row r="806" spans="4:11" x14ac:dyDescent="0.3">
      <c r="D806">
        <v>800</v>
      </c>
      <c r="E806">
        <v>27</v>
      </c>
      <c r="F806" s="4">
        <f>DATE(2020,2,1+INT(ROWS($1:544)/10))</f>
        <v>43916</v>
      </c>
      <c r="G806" s="1" t="s">
        <v>167</v>
      </c>
      <c r="H806">
        <v>-6</v>
      </c>
      <c r="I806" s="5">
        <f>IF(G806="nákup",VLOOKUP(E806,Tabuľka6[#All],13,FALSE),IF(G806="predaj",VLOOKUP(E806,Tabuľka6[#All],12,FALSE),"zadany neplatny typ transakie"))</f>
        <v>16.36</v>
      </c>
      <c r="J806">
        <f t="shared" si="12"/>
        <v>98.16</v>
      </c>
      <c r="K806">
        <f>SUMIF($E$7:E806,E806,$H$7:H806)</f>
        <v>37</v>
      </c>
    </row>
    <row r="807" spans="4:11" x14ac:dyDescent="0.3">
      <c r="D807">
        <v>801</v>
      </c>
      <c r="E807">
        <v>23</v>
      </c>
      <c r="F807" s="4">
        <f>DATE(2020,2,1+INT(ROWS($1:545)/10))</f>
        <v>43916</v>
      </c>
      <c r="G807" s="1" t="s">
        <v>167</v>
      </c>
      <c r="H807">
        <v>-5</v>
      </c>
      <c r="I807" s="5">
        <f>IF(G807="nákup",VLOOKUP(E807,Tabuľka6[#All],13,FALSE),IF(G807="predaj",VLOOKUP(E807,Tabuľka6[#All],12,FALSE),"zadany neplatny typ transakie"))</f>
        <v>22.55</v>
      </c>
      <c r="J807">
        <f t="shared" si="12"/>
        <v>112.75</v>
      </c>
      <c r="K807">
        <f>SUMIF($E$7:E807,E807,$H$7:H807)</f>
        <v>146</v>
      </c>
    </row>
    <row r="808" spans="4:11" x14ac:dyDescent="0.3">
      <c r="D808">
        <v>802</v>
      </c>
      <c r="E808">
        <v>26</v>
      </c>
      <c r="F808" s="4">
        <f>DATE(2020,2,1+INT(ROWS($1:546)/10))</f>
        <v>43916</v>
      </c>
      <c r="G808" s="1" t="s">
        <v>167</v>
      </c>
      <c r="H808">
        <v>-6</v>
      </c>
      <c r="I808" s="5">
        <f>IF(G808="nákup",VLOOKUP(E808,Tabuľka6[#All],13,FALSE),IF(G808="predaj",VLOOKUP(E808,Tabuľka6[#All],12,FALSE),"zadany neplatny typ transakie"))</f>
        <v>12.85</v>
      </c>
      <c r="J808">
        <f t="shared" si="12"/>
        <v>77.099999999999994</v>
      </c>
      <c r="K808">
        <f>SUMIF($E$7:E808,E808,$H$7:H808)</f>
        <v>125</v>
      </c>
    </row>
    <row r="809" spans="4:11" x14ac:dyDescent="0.3">
      <c r="D809">
        <v>803</v>
      </c>
      <c r="E809">
        <v>24</v>
      </c>
      <c r="F809" s="4">
        <f>DATE(2020,2,1+INT(ROWS($1:547)/10))</f>
        <v>43916</v>
      </c>
      <c r="G809" s="1" t="s">
        <v>167</v>
      </c>
      <c r="H809">
        <v>-3</v>
      </c>
      <c r="I809" s="5">
        <f>IF(G809="nákup",VLOOKUP(E809,Tabuľka6[#All],13,FALSE),IF(G809="predaj",VLOOKUP(E809,Tabuľka6[#All],12,FALSE),"zadany neplatny typ transakie"))</f>
        <v>18.98</v>
      </c>
      <c r="J809">
        <f t="shared" si="12"/>
        <v>56.94</v>
      </c>
      <c r="K809">
        <f>SUMIF($E$7:E809,E809,$H$7:H809)</f>
        <v>117</v>
      </c>
    </row>
    <row r="810" spans="4:11" x14ac:dyDescent="0.3">
      <c r="D810">
        <v>804</v>
      </c>
      <c r="E810">
        <v>16</v>
      </c>
      <c r="F810" s="4">
        <f>DATE(2020,2,1+INT(ROWS($1:548)/10))</f>
        <v>43916</v>
      </c>
      <c r="G810" s="1" t="s">
        <v>167</v>
      </c>
      <c r="H810">
        <v>-5</v>
      </c>
      <c r="I810" s="5">
        <f>IF(G810="nákup",VLOOKUP(E810,Tabuľka6[#All],13,FALSE),IF(G810="predaj",VLOOKUP(E810,Tabuľka6[#All],12,FALSE),"zadany neplatny typ transakie"))</f>
        <v>14.49</v>
      </c>
      <c r="J810">
        <f t="shared" si="12"/>
        <v>72.45</v>
      </c>
      <c r="K810">
        <f>SUMIF($E$7:E810,E810,$H$7:H810)</f>
        <v>75</v>
      </c>
    </row>
    <row r="811" spans="4:11" x14ac:dyDescent="0.3">
      <c r="D811">
        <v>805</v>
      </c>
      <c r="E811">
        <v>10</v>
      </c>
      <c r="F811" s="4">
        <f>DATE(2020,2,1+INT(ROWS($1:549)/10))</f>
        <v>43916</v>
      </c>
      <c r="G811" s="1" t="s">
        <v>167</v>
      </c>
      <c r="H811">
        <v>-7</v>
      </c>
      <c r="I811" s="5">
        <f>IF(G811="nákup",VLOOKUP(E811,Tabuľka6[#All],13,FALSE),IF(G811="predaj",VLOOKUP(E811,Tabuľka6[#All],12,FALSE),"zadany neplatny typ transakie"))</f>
        <v>18.5</v>
      </c>
      <c r="J811">
        <f t="shared" si="12"/>
        <v>129.5</v>
      </c>
      <c r="K811">
        <f>SUMIF($E$7:E811,E811,$H$7:H811)</f>
        <v>94</v>
      </c>
    </row>
    <row r="812" spans="4:11" x14ac:dyDescent="0.3">
      <c r="D812">
        <v>806</v>
      </c>
      <c r="E812">
        <v>22</v>
      </c>
      <c r="F812" s="4">
        <f>DATE(2020,2,1+INT(ROWS($1:550)/10))</f>
        <v>43917</v>
      </c>
      <c r="G812" s="1" t="s">
        <v>167</v>
      </c>
      <c r="H812">
        <v>-1</v>
      </c>
      <c r="I812" s="5">
        <f>IF(G812="nákup",VLOOKUP(E812,Tabuľka6[#All],13,FALSE),IF(G812="predaj",VLOOKUP(E812,Tabuľka6[#All],12,FALSE),"zadany neplatny typ transakie"))</f>
        <v>22.58</v>
      </c>
      <c r="J812">
        <f t="shared" si="12"/>
        <v>22.58</v>
      </c>
      <c r="K812">
        <f>SUMIF($E$7:E812,E812,$H$7:H812)</f>
        <v>83</v>
      </c>
    </row>
    <row r="813" spans="4:11" x14ac:dyDescent="0.3">
      <c r="D813">
        <v>807</v>
      </c>
      <c r="E813">
        <v>15</v>
      </c>
      <c r="F813" s="4">
        <f>DATE(2020,2,1+INT(ROWS($1:551)/10))</f>
        <v>43917</v>
      </c>
      <c r="G813" s="1" t="s">
        <v>167</v>
      </c>
      <c r="H813">
        <v>-4</v>
      </c>
      <c r="I813" s="5">
        <f>IF(G813="nákup",VLOOKUP(E813,Tabuľka6[#All],13,FALSE),IF(G813="predaj",VLOOKUP(E813,Tabuľka6[#All],12,FALSE),"zadany neplatny typ transakie"))</f>
        <v>9.65</v>
      </c>
      <c r="J813">
        <f t="shared" si="12"/>
        <v>38.6</v>
      </c>
      <c r="K813">
        <f>SUMIF($E$7:E813,E813,$H$7:H813)</f>
        <v>243</v>
      </c>
    </row>
    <row r="814" spans="4:11" x14ac:dyDescent="0.3">
      <c r="D814">
        <v>808</v>
      </c>
      <c r="E814">
        <v>29</v>
      </c>
      <c r="F814" s="4">
        <f>DATE(2020,2,1+INT(ROWS($1:552)/10))</f>
        <v>43917</v>
      </c>
      <c r="G814" s="1" t="s">
        <v>167</v>
      </c>
      <c r="H814">
        <v>-4</v>
      </c>
      <c r="I814" s="5">
        <f>IF(G814="nákup",VLOOKUP(E814,Tabuľka6[#All],13,FALSE),IF(G814="predaj",VLOOKUP(E814,Tabuľka6[#All],12,FALSE),"zadany neplatny typ transakie"))</f>
        <v>24.99</v>
      </c>
      <c r="J814">
        <f t="shared" si="12"/>
        <v>99.96</v>
      </c>
      <c r="K814">
        <f>SUMIF($E$7:E814,E814,$H$7:H814)</f>
        <v>182</v>
      </c>
    </row>
    <row r="815" spans="4:11" x14ac:dyDescent="0.3">
      <c r="D815">
        <v>809</v>
      </c>
      <c r="E815">
        <v>6</v>
      </c>
      <c r="F815" s="4">
        <f>DATE(2020,2,1+INT(ROWS($1:553)/10))</f>
        <v>43917</v>
      </c>
      <c r="G815" s="1" t="s">
        <v>167</v>
      </c>
      <c r="H815">
        <v>-10</v>
      </c>
      <c r="I815" s="5">
        <f>IF(G815="nákup",VLOOKUP(E815,Tabuľka6[#All],13,FALSE),IF(G815="predaj",VLOOKUP(E815,Tabuľka6[#All],12,FALSE),"zadany neplatny typ transakie"))</f>
        <v>13.24</v>
      </c>
      <c r="J815">
        <f t="shared" si="12"/>
        <v>132.4</v>
      </c>
      <c r="K815">
        <f>SUMIF($E$7:E815,E815,$H$7:H815)</f>
        <v>215</v>
      </c>
    </row>
    <row r="816" spans="4:11" x14ac:dyDescent="0.3">
      <c r="D816">
        <v>810</v>
      </c>
      <c r="E816">
        <v>25</v>
      </c>
      <c r="F816" s="4">
        <f>DATE(2020,2,1+INT(ROWS($1:554)/10))</f>
        <v>43917</v>
      </c>
      <c r="G816" s="1" t="s">
        <v>167</v>
      </c>
      <c r="H816">
        <v>-6</v>
      </c>
      <c r="I816" s="5">
        <f>IF(G816="nákup",VLOOKUP(E816,Tabuľka6[#All],13,FALSE),IF(G816="predaj",VLOOKUP(E816,Tabuľka6[#All],12,FALSE),"zadany neplatny typ transakie"))</f>
        <v>14.95</v>
      </c>
      <c r="J816">
        <f t="shared" si="12"/>
        <v>89.699999999999989</v>
      </c>
      <c r="K816">
        <f>SUMIF($E$7:E816,E816,$H$7:H816)</f>
        <v>173</v>
      </c>
    </row>
    <row r="817" spans="4:11" x14ac:dyDescent="0.3">
      <c r="D817">
        <v>811</v>
      </c>
      <c r="E817">
        <v>12</v>
      </c>
      <c r="F817" s="4">
        <f>DATE(2020,2,1+INT(ROWS($1:555)/10))</f>
        <v>43917</v>
      </c>
      <c r="G817" s="1" t="s">
        <v>167</v>
      </c>
      <c r="H817">
        <v>-4</v>
      </c>
      <c r="I817" s="5">
        <f>IF(G817="nákup",VLOOKUP(E817,Tabuľka6[#All],13,FALSE),IF(G817="predaj",VLOOKUP(E817,Tabuľka6[#All],12,FALSE),"zadany neplatny typ transakie"))</f>
        <v>13.25</v>
      </c>
      <c r="J817">
        <f t="shared" si="12"/>
        <v>53</v>
      </c>
      <c r="K817">
        <f>SUMIF($E$7:E817,E817,$H$7:H817)</f>
        <v>111</v>
      </c>
    </row>
    <row r="818" spans="4:11" x14ac:dyDescent="0.3">
      <c r="D818">
        <v>812</v>
      </c>
      <c r="E818">
        <v>3</v>
      </c>
      <c r="F818" s="4">
        <f>DATE(2020,2,1+INT(ROWS($1:556)/10))</f>
        <v>43917</v>
      </c>
      <c r="G818" s="1" t="s">
        <v>167</v>
      </c>
      <c r="H818">
        <v>-9</v>
      </c>
      <c r="I818" s="5">
        <f>IF(G818="nákup",VLOOKUP(E818,Tabuľka6[#All],13,FALSE),IF(G818="predaj",VLOOKUP(E818,Tabuľka6[#All],12,FALSE),"zadany neplatny typ transakie"))</f>
        <v>9.64</v>
      </c>
      <c r="J818">
        <f t="shared" si="12"/>
        <v>86.76</v>
      </c>
      <c r="K818">
        <f>SUMIF($E$7:E818,E818,$H$7:H818)</f>
        <v>98</v>
      </c>
    </row>
    <row r="819" spans="4:11" x14ac:dyDescent="0.3">
      <c r="D819">
        <v>813</v>
      </c>
      <c r="E819">
        <v>13</v>
      </c>
      <c r="F819" s="4">
        <f>DATE(2020,2,1+INT(ROWS($1:557)/10))</f>
        <v>43917</v>
      </c>
      <c r="G819" s="1" t="s">
        <v>167</v>
      </c>
      <c r="H819">
        <v>-8</v>
      </c>
      <c r="I819" s="5">
        <f>IF(G819="nákup",VLOOKUP(E819,Tabuľka6[#All],13,FALSE),IF(G819="predaj",VLOOKUP(E819,Tabuľka6[#All],12,FALSE),"zadany neplatny typ transakie"))</f>
        <v>14.95</v>
      </c>
      <c r="J819">
        <f t="shared" si="12"/>
        <v>119.6</v>
      </c>
      <c r="K819">
        <f>SUMIF($E$7:E819,E819,$H$7:H819)</f>
        <v>57</v>
      </c>
    </row>
    <row r="820" spans="4:11" x14ac:dyDescent="0.3">
      <c r="D820">
        <v>814</v>
      </c>
      <c r="E820">
        <v>30</v>
      </c>
      <c r="F820" s="4">
        <f>DATE(2020,2,1+INT(ROWS($1:558)/10))</f>
        <v>43917</v>
      </c>
      <c r="G820" s="1" t="s">
        <v>167</v>
      </c>
      <c r="H820">
        <v>-1</v>
      </c>
      <c r="I820" s="5">
        <f>IF(G820="nákup",VLOOKUP(E820,Tabuľka6[#All],13,FALSE),IF(G820="predaj",VLOOKUP(E820,Tabuľka6[#All],12,FALSE),"zadany neplatny typ transakie"))</f>
        <v>11.5</v>
      </c>
      <c r="J820">
        <f t="shared" si="12"/>
        <v>11.5</v>
      </c>
      <c r="K820">
        <f>SUMIF($E$7:E820,E820,$H$7:H820)</f>
        <v>36</v>
      </c>
    </row>
    <row r="821" spans="4:11" x14ac:dyDescent="0.3">
      <c r="D821">
        <v>815</v>
      </c>
      <c r="E821">
        <v>9</v>
      </c>
      <c r="F821" s="4">
        <f>DATE(2020,2,1+INT(ROWS($1:559)/10))</f>
        <v>43917</v>
      </c>
      <c r="G821" s="1" t="s">
        <v>166</v>
      </c>
      <c r="H821">
        <v>5</v>
      </c>
      <c r="I821" s="5">
        <f>IF(G821="nákup",VLOOKUP(E821,Tabuľka6[#All],13,FALSE),IF(G821="predaj",VLOOKUP(E821,Tabuľka6[#All],12,FALSE),"zadany neplatny typ transakie"))</f>
        <v>25.99</v>
      </c>
      <c r="J821">
        <f t="shared" si="12"/>
        <v>129.94999999999999</v>
      </c>
      <c r="K821">
        <f>SUMIF($E$7:E821,E821,$H$7:H821)</f>
        <v>5</v>
      </c>
    </row>
    <row r="822" spans="4:11" x14ac:dyDescent="0.3">
      <c r="D822">
        <v>816</v>
      </c>
      <c r="E822">
        <v>1</v>
      </c>
      <c r="F822" s="4">
        <f>DATE(2020,2,1+INT(ROWS($1:560)/10))</f>
        <v>43918</v>
      </c>
      <c r="G822" s="1" t="s">
        <v>167</v>
      </c>
      <c r="H822">
        <v>-4</v>
      </c>
      <c r="I822" s="5">
        <f>IF(G822="nákup",VLOOKUP(E822,Tabuľka6[#All],13,FALSE),IF(G822="predaj",VLOOKUP(E822,Tabuľka6[#All],12,FALSE),"zadany neplatny typ transakie"))</f>
        <v>11.9</v>
      </c>
      <c r="J822">
        <f t="shared" si="12"/>
        <v>47.6</v>
      </c>
      <c r="K822">
        <f>SUMIF($E$7:E822,E822,$H$7:H822)</f>
        <v>381</v>
      </c>
    </row>
    <row r="823" spans="4:11" x14ac:dyDescent="0.3">
      <c r="D823">
        <v>817</v>
      </c>
      <c r="E823">
        <v>14</v>
      </c>
      <c r="F823" s="4">
        <f>DATE(2020,2,1+INT(ROWS($1:561)/10))</f>
        <v>43918</v>
      </c>
      <c r="G823" s="1" t="s">
        <v>167</v>
      </c>
      <c r="H823">
        <v>-7</v>
      </c>
      <c r="I823" s="5">
        <f>IF(G823="nákup",VLOOKUP(E823,Tabuľka6[#All],13,FALSE),IF(G823="predaj",VLOOKUP(E823,Tabuľka6[#All],12,FALSE),"zadany neplatny typ transakie"))</f>
        <v>7.8</v>
      </c>
      <c r="J823">
        <f t="shared" si="12"/>
        <v>54.6</v>
      </c>
      <c r="K823">
        <f>SUMIF($E$7:E823,E823,$H$7:H823)</f>
        <v>60</v>
      </c>
    </row>
    <row r="824" spans="4:11" x14ac:dyDescent="0.3">
      <c r="D824">
        <v>818</v>
      </c>
      <c r="E824">
        <v>4</v>
      </c>
      <c r="F824" s="4">
        <f>DATE(2020,2,1+INT(ROWS($1:562)/10))</f>
        <v>43918</v>
      </c>
      <c r="G824" s="1" t="s">
        <v>167</v>
      </c>
      <c r="H824">
        <v>-9</v>
      </c>
      <c r="I824" s="5">
        <f>IF(G824="nákup",VLOOKUP(E824,Tabuľka6[#All],13,FALSE),IF(G824="predaj",VLOOKUP(E824,Tabuľka6[#All],12,FALSE),"zadany neplatny typ transakie"))</f>
        <v>16</v>
      </c>
      <c r="J824">
        <f t="shared" si="12"/>
        <v>144</v>
      </c>
      <c r="K824">
        <f>SUMIF($E$7:E824,E824,$H$7:H824)</f>
        <v>224</v>
      </c>
    </row>
    <row r="825" spans="4:11" x14ac:dyDescent="0.3">
      <c r="D825">
        <v>819</v>
      </c>
      <c r="E825">
        <v>27</v>
      </c>
      <c r="F825" s="4">
        <f>DATE(2020,2,1+INT(ROWS($1:563)/10))</f>
        <v>43918</v>
      </c>
      <c r="G825" s="1" t="s">
        <v>167</v>
      </c>
      <c r="H825">
        <v>-1</v>
      </c>
      <c r="I825" s="5">
        <f>IF(G825="nákup",VLOOKUP(E825,Tabuľka6[#All],13,FALSE),IF(G825="predaj",VLOOKUP(E825,Tabuľka6[#All],12,FALSE),"zadany neplatny typ transakie"))</f>
        <v>16.36</v>
      </c>
      <c r="J825">
        <f t="shared" si="12"/>
        <v>16.36</v>
      </c>
      <c r="K825">
        <f>SUMIF($E$7:E825,E825,$H$7:H825)</f>
        <v>36</v>
      </c>
    </row>
    <row r="826" spans="4:11" x14ac:dyDescent="0.3">
      <c r="D826">
        <v>820</v>
      </c>
      <c r="E826">
        <v>28</v>
      </c>
      <c r="F826" s="4">
        <f>DATE(2020,2,1+INT(ROWS($1:564)/10))</f>
        <v>43918</v>
      </c>
      <c r="G826" s="1" t="s">
        <v>167</v>
      </c>
      <c r="H826">
        <v>-7</v>
      </c>
      <c r="I826" s="5">
        <f>IF(G826="nákup",VLOOKUP(E826,Tabuľka6[#All],13,FALSE),IF(G826="predaj",VLOOKUP(E826,Tabuľka6[#All],12,FALSE),"zadany neplatny typ transakie"))</f>
        <v>14.38</v>
      </c>
      <c r="J826">
        <f t="shared" si="12"/>
        <v>100.66000000000001</v>
      </c>
      <c r="K826">
        <f>SUMIF($E$7:E826,E826,$H$7:H826)</f>
        <v>124</v>
      </c>
    </row>
    <row r="827" spans="4:11" x14ac:dyDescent="0.3">
      <c r="D827">
        <v>821</v>
      </c>
      <c r="E827">
        <v>21</v>
      </c>
      <c r="F827" s="4">
        <f>DATE(2020,2,1+INT(ROWS($1:565)/10))</f>
        <v>43918</v>
      </c>
      <c r="G827" s="1" t="s">
        <v>167</v>
      </c>
      <c r="H827">
        <v>-2</v>
      </c>
      <c r="I827" s="5">
        <f>IF(G827="nákup",VLOOKUP(E827,Tabuľka6[#All],13,FALSE),IF(G827="predaj",VLOOKUP(E827,Tabuľka6[#All],12,FALSE),"zadany neplatny typ transakie"))</f>
        <v>22.5</v>
      </c>
      <c r="J827">
        <f t="shared" si="12"/>
        <v>45</v>
      </c>
      <c r="K827">
        <f>SUMIF($E$7:E827,E827,$H$7:H827)</f>
        <v>223</v>
      </c>
    </row>
    <row r="828" spans="4:11" x14ac:dyDescent="0.3">
      <c r="D828">
        <v>822</v>
      </c>
      <c r="E828">
        <v>17</v>
      </c>
      <c r="F828" s="4">
        <f>DATE(2020,2,1+INT(ROWS($1:566)/10))</f>
        <v>43918</v>
      </c>
      <c r="G828" s="1" t="s">
        <v>167</v>
      </c>
      <c r="H828">
        <v>-4</v>
      </c>
      <c r="I828" s="5">
        <f>IF(G828="nákup",VLOOKUP(E828,Tabuľka6[#All],13,FALSE),IF(G828="predaj",VLOOKUP(E828,Tabuľka6[#All],12,FALSE),"zadany neplatny typ transakie"))</f>
        <v>14.46</v>
      </c>
      <c r="J828">
        <f t="shared" si="12"/>
        <v>57.84</v>
      </c>
      <c r="K828">
        <f>SUMIF($E$7:E828,E828,$H$7:H828)</f>
        <v>49</v>
      </c>
    </row>
    <row r="829" spans="4:11" x14ac:dyDescent="0.3">
      <c r="D829">
        <v>823</v>
      </c>
      <c r="E829">
        <v>28</v>
      </c>
      <c r="F829" s="4">
        <f>DATE(2020,2,1+INT(ROWS($1:567)/10))</f>
        <v>43918</v>
      </c>
      <c r="G829" s="1" t="s">
        <v>167</v>
      </c>
      <c r="H829">
        <v>-7</v>
      </c>
      <c r="I829" s="5">
        <f>IF(G829="nákup",VLOOKUP(E829,Tabuľka6[#All],13,FALSE),IF(G829="predaj",VLOOKUP(E829,Tabuľka6[#All],12,FALSE),"zadany neplatny typ transakie"))</f>
        <v>14.38</v>
      </c>
      <c r="J829">
        <f t="shared" si="12"/>
        <v>100.66000000000001</v>
      </c>
      <c r="K829">
        <f>SUMIF($E$7:E829,E829,$H$7:H829)</f>
        <v>117</v>
      </c>
    </row>
    <row r="830" spans="4:11" x14ac:dyDescent="0.3">
      <c r="D830">
        <v>824</v>
      </c>
      <c r="E830">
        <v>3</v>
      </c>
      <c r="F830" s="4">
        <f>DATE(2020,2,1+INT(ROWS($1:568)/10))</f>
        <v>43918</v>
      </c>
      <c r="G830" s="1" t="s">
        <v>167</v>
      </c>
      <c r="H830">
        <v>-1</v>
      </c>
      <c r="I830" s="5">
        <f>IF(G830="nákup",VLOOKUP(E830,Tabuľka6[#All],13,FALSE),IF(G830="predaj",VLOOKUP(E830,Tabuľka6[#All],12,FALSE),"zadany neplatny typ transakie"))</f>
        <v>9.64</v>
      </c>
      <c r="J830">
        <f t="shared" si="12"/>
        <v>9.64</v>
      </c>
      <c r="K830">
        <f>SUMIF($E$7:E830,E830,$H$7:H830)</f>
        <v>97</v>
      </c>
    </row>
    <row r="831" spans="4:11" x14ac:dyDescent="0.3">
      <c r="D831">
        <v>825</v>
      </c>
      <c r="E831">
        <v>24</v>
      </c>
      <c r="F831" s="4">
        <f>DATE(2020,2,1+INT(ROWS($1:569)/10))</f>
        <v>43918</v>
      </c>
      <c r="G831" s="1" t="s">
        <v>167</v>
      </c>
      <c r="H831">
        <v>-1</v>
      </c>
      <c r="I831" s="5">
        <f>IF(G831="nákup",VLOOKUP(E831,Tabuľka6[#All],13,FALSE),IF(G831="predaj",VLOOKUP(E831,Tabuľka6[#All],12,FALSE),"zadany neplatny typ transakie"))</f>
        <v>18.98</v>
      </c>
      <c r="J831">
        <f t="shared" si="12"/>
        <v>18.98</v>
      </c>
      <c r="K831">
        <f>SUMIF($E$7:E831,E831,$H$7:H831)</f>
        <v>116</v>
      </c>
    </row>
    <row r="832" spans="4:11" x14ac:dyDescent="0.3">
      <c r="D832">
        <v>826</v>
      </c>
      <c r="E832">
        <v>23</v>
      </c>
      <c r="F832" s="4">
        <f>DATE(2020,2,1+INT(ROWS($1:570)/10))</f>
        <v>43919</v>
      </c>
      <c r="G832" s="1" t="s">
        <v>167</v>
      </c>
      <c r="H832">
        <v>-4</v>
      </c>
      <c r="I832" s="5">
        <f>IF(G832="nákup",VLOOKUP(E832,Tabuľka6[#All],13,FALSE),IF(G832="predaj",VLOOKUP(E832,Tabuľka6[#All],12,FALSE),"zadany neplatny typ transakie"))</f>
        <v>22.55</v>
      </c>
      <c r="J832">
        <f t="shared" si="12"/>
        <v>90.2</v>
      </c>
      <c r="K832">
        <f>SUMIF($E$7:E832,E832,$H$7:H832)</f>
        <v>142</v>
      </c>
    </row>
    <row r="833" spans="4:11" x14ac:dyDescent="0.3">
      <c r="D833">
        <v>827</v>
      </c>
      <c r="E833">
        <v>21</v>
      </c>
      <c r="F833" s="4">
        <f>DATE(2020,2,1+INT(ROWS($1:571)/10))</f>
        <v>43919</v>
      </c>
      <c r="G833" s="1" t="s">
        <v>167</v>
      </c>
      <c r="H833">
        <v>-7</v>
      </c>
      <c r="I833" s="5">
        <f>IF(G833="nákup",VLOOKUP(E833,Tabuľka6[#All],13,FALSE),IF(G833="predaj",VLOOKUP(E833,Tabuľka6[#All],12,FALSE),"zadany neplatny typ transakie"))</f>
        <v>22.5</v>
      </c>
      <c r="J833">
        <f t="shared" si="12"/>
        <v>157.5</v>
      </c>
      <c r="K833">
        <f>SUMIF($E$7:E833,E833,$H$7:H833)</f>
        <v>216</v>
      </c>
    </row>
    <row r="834" spans="4:11" x14ac:dyDescent="0.3">
      <c r="D834">
        <v>828</v>
      </c>
      <c r="E834">
        <v>21</v>
      </c>
      <c r="F834" s="4">
        <f>DATE(2020,2,1+INT(ROWS($1:572)/10))</f>
        <v>43919</v>
      </c>
      <c r="G834" s="1" t="s">
        <v>167</v>
      </c>
      <c r="H834">
        <v>-9</v>
      </c>
      <c r="I834" s="5">
        <f>IF(G834="nákup",VLOOKUP(E834,Tabuľka6[#All],13,FALSE),IF(G834="predaj",VLOOKUP(E834,Tabuľka6[#All],12,FALSE),"zadany neplatny typ transakie"))</f>
        <v>22.5</v>
      </c>
      <c r="J834">
        <f t="shared" si="12"/>
        <v>202.5</v>
      </c>
      <c r="K834">
        <f>SUMIF($E$7:E834,E834,$H$7:H834)</f>
        <v>207</v>
      </c>
    </row>
    <row r="835" spans="4:11" x14ac:dyDescent="0.3">
      <c r="D835">
        <v>829</v>
      </c>
      <c r="E835">
        <v>7</v>
      </c>
      <c r="F835" s="4">
        <f>DATE(2020,2,1+INT(ROWS($1:573)/10))</f>
        <v>43919</v>
      </c>
      <c r="G835" s="1" t="s">
        <v>167</v>
      </c>
      <c r="H835">
        <v>-6</v>
      </c>
      <c r="I835" s="5">
        <f>IF(G835="nákup",VLOOKUP(E835,Tabuľka6[#All],13,FALSE),IF(G835="predaj",VLOOKUP(E835,Tabuľka6[#All],12,FALSE),"zadany neplatny typ transakie"))</f>
        <v>14.75</v>
      </c>
      <c r="J835">
        <f t="shared" si="12"/>
        <v>88.5</v>
      </c>
      <c r="K835">
        <f>SUMIF($E$7:E835,E835,$H$7:H835)</f>
        <v>19</v>
      </c>
    </row>
    <row r="836" spans="4:11" x14ac:dyDescent="0.3">
      <c r="D836">
        <v>830</v>
      </c>
      <c r="E836">
        <v>5</v>
      </c>
      <c r="F836" s="4">
        <f>DATE(2020,2,1+INT(ROWS($1:574)/10))</f>
        <v>43919</v>
      </c>
      <c r="G836" s="1" t="s">
        <v>167</v>
      </c>
      <c r="H836">
        <v>-2</v>
      </c>
      <c r="I836" s="5">
        <f>IF(G836="nákup",VLOOKUP(E836,Tabuľka6[#All],13,FALSE),IF(G836="predaj",VLOOKUP(E836,Tabuľka6[#All],12,FALSE),"zadany neplatny typ transakie"))</f>
        <v>15.56</v>
      </c>
      <c r="J836">
        <f t="shared" si="12"/>
        <v>31.12</v>
      </c>
      <c r="K836">
        <f>SUMIF($E$7:E836,E836,$H$7:H836)</f>
        <v>97</v>
      </c>
    </row>
    <row r="837" spans="4:11" x14ac:dyDescent="0.3">
      <c r="D837">
        <v>831</v>
      </c>
      <c r="E837">
        <v>15</v>
      </c>
      <c r="F837" s="4">
        <f>DATE(2020,2,1+INT(ROWS($1:575)/10))</f>
        <v>43919</v>
      </c>
      <c r="G837" s="1" t="s">
        <v>167</v>
      </c>
      <c r="H837">
        <v>-70</v>
      </c>
      <c r="I837" s="5">
        <f>IF(G837="nákup",VLOOKUP(E837,Tabuľka6[#All],13,FALSE),IF(G837="predaj",VLOOKUP(E837,Tabuľka6[#All],12,FALSE),"zadany neplatny typ transakie"))</f>
        <v>9.65</v>
      </c>
      <c r="J837">
        <f t="shared" si="12"/>
        <v>675.5</v>
      </c>
      <c r="K837">
        <f>SUMIF($E$7:E837,E837,$H$7:H837)</f>
        <v>173</v>
      </c>
    </row>
    <row r="838" spans="4:11" x14ac:dyDescent="0.3">
      <c r="D838">
        <v>832</v>
      </c>
      <c r="E838">
        <v>5</v>
      </c>
      <c r="F838" s="4">
        <f>DATE(2020,2,1+INT(ROWS($1:576)/10))</f>
        <v>43919</v>
      </c>
      <c r="G838" s="1" t="s">
        <v>167</v>
      </c>
      <c r="H838">
        <v>-8</v>
      </c>
      <c r="I838" s="5">
        <f>IF(G838="nákup",VLOOKUP(E838,Tabuľka6[#All],13,FALSE),IF(G838="predaj",VLOOKUP(E838,Tabuľka6[#All],12,FALSE),"zadany neplatny typ transakie"))</f>
        <v>15.56</v>
      </c>
      <c r="J838">
        <f t="shared" si="12"/>
        <v>124.48</v>
      </c>
      <c r="K838">
        <f>SUMIF($E$7:E838,E838,$H$7:H838)</f>
        <v>89</v>
      </c>
    </row>
    <row r="839" spans="4:11" x14ac:dyDescent="0.3">
      <c r="D839">
        <v>833</v>
      </c>
      <c r="E839">
        <v>3</v>
      </c>
      <c r="F839" s="4">
        <f>DATE(2020,2,1+INT(ROWS($1:577)/10))</f>
        <v>43919</v>
      </c>
      <c r="G839" s="1" t="s">
        <v>167</v>
      </c>
      <c r="H839">
        <v>-8</v>
      </c>
      <c r="I839" s="5">
        <f>IF(G839="nákup",VLOOKUP(E839,Tabuľka6[#All],13,FALSE),IF(G839="predaj",VLOOKUP(E839,Tabuľka6[#All],12,FALSE),"zadany neplatny typ transakie"))</f>
        <v>9.64</v>
      </c>
      <c r="J839">
        <f t="shared" si="12"/>
        <v>77.12</v>
      </c>
      <c r="K839">
        <f>SUMIF($E$7:E839,E839,$H$7:H839)</f>
        <v>89</v>
      </c>
    </row>
    <row r="840" spans="4:11" x14ac:dyDescent="0.3">
      <c r="D840">
        <v>834</v>
      </c>
      <c r="E840">
        <v>25</v>
      </c>
      <c r="F840" s="4">
        <f>DATE(2020,2,1+INT(ROWS($1:578)/10))</f>
        <v>43919</v>
      </c>
      <c r="G840" s="1" t="s">
        <v>167</v>
      </c>
      <c r="H840">
        <v>-7</v>
      </c>
      <c r="I840" s="5">
        <f>IF(G840="nákup",VLOOKUP(E840,Tabuľka6[#All],13,FALSE),IF(G840="predaj",VLOOKUP(E840,Tabuľka6[#All],12,FALSE),"zadany neplatny typ transakie"))</f>
        <v>14.95</v>
      </c>
      <c r="J840">
        <f t="shared" ref="J840:J903" si="13">ABS(H840*I840)</f>
        <v>104.64999999999999</v>
      </c>
      <c r="K840">
        <f>SUMIF($E$7:E840,E840,$H$7:H840)</f>
        <v>166</v>
      </c>
    </row>
    <row r="841" spans="4:11" x14ac:dyDescent="0.3">
      <c r="D841">
        <v>835</v>
      </c>
      <c r="E841">
        <v>19</v>
      </c>
      <c r="F841" s="4">
        <f>DATE(2020,2,1+INT(ROWS($1:579)/10))</f>
        <v>43919</v>
      </c>
      <c r="G841" s="1" t="s">
        <v>167</v>
      </c>
      <c r="H841">
        <v>-1</v>
      </c>
      <c r="I841" s="5">
        <f>IF(G841="nákup",VLOOKUP(E841,Tabuľka6[#All],13,FALSE),IF(G841="predaj",VLOOKUP(E841,Tabuľka6[#All],12,FALSE),"zadany neplatny typ transakie"))</f>
        <v>14.17</v>
      </c>
      <c r="J841">
        <f t="shared" si="13"/>
        <v>14.17</v>
      </c>
      <c r="K841">
        <f>SUMIF($E$7:E841,E841,$H$7:H841)</f>
        <v>81</v>
      </c>
    </row>
    <row r="842" spans="4:11" x14ac:dyDescent="0.3">
      <c r="D842">
        <v>836</v>
      </c>
      <c r="E842">
        <v>2</v>
      </c>
      <c r="F842" s="4">
        <f>DATE(2020,2,1+INT(ROWS($1:580)/10))</f>
        <v>43920</v>
      </c>
      <c r="G842" s="1" t="s">
        <v>167</v>
      </c>
      <c r="H842">
        <v>-60</v>
      </c>
      <c r="I842" s="5">
        <f>IF(G842="nákup",VLOOKUP(E842,Tabuľka6[#All],13,FALSE),IF(G842="predaj",VLOOKUP(E842,Tabuľka6[#All],12,FALSE),"zadany neplatny typ transakie"))</f>
        <v>16.11</v>
      </c>
      <c r="J842">
        <f t="shared" si="13"/>
        <v>966.59999999999991</v>
      </c>
      <c r="K842">
        <f>SUMIF($E$7:E842,E842,$H$7:H842)</f>
        <v>216</v>
      </c>
    </row>
    <row r="843" spans="4:11" x14ac:dyDescent="0.3">
      <c r="D843">
        <v>837</v>
      </c>
      <c r="E843">
        <v>3</v>
      </c>
      <c r="F843" s="4">
        <f>DATE(2020,2,1+INT(ROWS($1:581)/10))</f>
        <v>43920</v>
      </c>
      <c r="G843" s="1" t="s">
        <v>167</v>
      </c>
      <c r="H843">
        <v>-3</v>
      </c>
      <c r="I843" s="5">
        <f>IF(G843="nákup",VLOOKUP(E843,Tabuľka6[#All],13,FALSE),IF(G843="predaj",VLOOKUP(E843,Tabuľka6[#All],12,FALSE),"zadany neplatny typ transakie"))</f>
        <v>9.64</v>
      </c>
      <c r="J843">
        <f t="shared" si="13"/>
        <v>28.92</v>
      </c>
      <c r="K843">
        <f>SUMIF($E$7:E843,E843,$H$7:H843)</f>
        <v>86</v>
      </c>
    </row>
    <row r="844" spans="4:11" x14ac:dyDescent="0.3">
      <c r="D844">
        <v>838</v>
      </c>
      <c r="E844">
        <v>10</v>
      </c>
      <c r="F844" s="4">
        <f>DATE(2020,2,1+INT(ROWS($1:582)/10))</f>
        <v>43920</v>
      </c>
      <c r="G844" s="1" t="s">
        <v>167</v>
      </c>
      <c r="H844">
        <v>-40</v>
      </c>
      <c r="I844" s="5">
        <f>IF(G844="nákup",VLOOKUP(E844,Tabuľka6[#All],13,FALSE),IF(G844="predaj",VLOOKUP(E844,Tabuľka6[#All],12,FALSE),"zadany neplatny typ transakie"))</f>
        <v>18.5</v>
      </c>
      <c r="J844">
        <f t="shared" si="13"/>
        <v>740</v>
      </c>
      <c r="K844">
        <f>SUMIF($E$7:E844,E844,$H$7:H844)</f>
        <v>54</v>
      </c>
    </row>
    <row r="845" spans="4:11" x14ac:dyDescent="0.3">
      <c r="D845">
        <v>839</v>
      </c>
      <c r="E845">
        <v>11</v>
      </c>
      <c r="F845" s="4">
        <f>DATE(2020,2,1+INT(ROWS($1:583)/10))</f>
        <v>43920</v>
      </c>
      <c r="G845" s="1" t="s">
        <v>167</v>
      </c>
      <c r="H845">
        <v>-6</v>
      </c>
      <c r="I845" s="5">
        <f>IF(G845="nákup",VLOOKUP(E845,Tabuľka6[#All],13,FALSE),IF(G845="predaj",VLOOKUP(E845,Tabuľka6[#All],12,FALSE),"zadany neplatny typ transakie"))</f>
        <v>5</v>
      </c>
      <c r="J845">
        <f t="shared" si="13"/>
        <v>30</v>
      </c>
      <c r="K845">
        <f>SUMIF($E$7:E845,E845,$H$7:H845)</f>
        <v>47</v>
      </c>
    </row>
    <row r="846" spans="4:11" x14ac:dyDescent="0.3">
      <c r="D846">
        <v>840</v>
      </c>
      <c r="E846">
        <v>13</v>
      </c>
      <c r="F846" s="4">
        <f>DATE(2020,2,1+INT(ROWS($1:584)/10))</f>
        <v>43920</v>
      </c>
      <c r="G846" s="1" t="s">
        <v>167</v>
      </c>
      <c r="H846">
        <v>-3</v>
      </c>
      <c r="I846" s="5">
        <f>IF(G846="nákup",VLOOKUP(E846,Tabuľka6[#All],13,FALSE),IF(G846="predaj",VLOOKUP(E846,Tabuľka6[#All],12,FALSE),"zadany neplatny typ transakie"))</f>
        <v>14.95</v>
      </c>
      <c r="J846">
        <f t="shared" si="13"/>
        <v>44.849999999999994</v>
      </c>
      <c r="K846">
        <f>SUMIF($E$7:E846,E846,$H$7:H846)</f>
        <v>54</v>
      </c>
    </row>
    <row r="847" spans="4:11" x14ac:dyDescent="0.3">
      <c r="D847">
        <v>841</v>
      </c>
      <c r="E847">
        <v>30</v>
      </c>
      <c r="F847" s="4">
        <f>DATE(2020,2,1+INT(ROWS($1:585)/10))</f>
        <v>43920</v>
      </c>
      <c r="G847" s="1" t="s">
        <v>167</v>
      </c>
      <c r="H847">
        <v>-10</v>
      </c>
      <c r="I847" s="5">
        <f>IF(G847="nákup",VLOOKUP(E847,Tabuľka6[#All],13,FALSE),IF(G847="predaj",VLOOKUP(E847,Tabuľka6[#All],12,FALSE),"zadany neplatny typ transakie"))</f>
        <v>11.5</v>
      </c>
      <c r="J847">
        <f t="shared" si="13"/>
        <v>115</v>
      </c>
      <c r="K847">
        <f>SUMIF($E$7:E847,E847,$H$7:H847)</f>
        <v>26</v>
      </c>
    </row>
    <row r="848" spans="4:11" x14ac:dyDescent="0.3">
      <c r="D848">
        <v>842</v>
      </c>
      <c r="E848">
        <v>30</v>
      </c>
      <c r="F848" s="4">
        <f>DATE(2020,2,1+INT(ROWS($1:586)/10))</f>
        <v>43920</v>
      </c>
      <c r="G848" s="1" t="s">
        <v>167</v>
      </c>
      <c r="H848">
        <v>-4</v>
      </c>
      <c r="I848" s="5">
        <f>IF(G848="nákup",VLOOKUP(E848,Tabuľka6[#All],13,FALSE),IF(G848="predaj",VLOOKUP(E848,Tabuľka6[#All],12,FALSE),"zadany neplatny typ transakie"))</f>
        <v>11.5</v>
      </c>
      <c r="J848">
        <f t="shared" si="13"/>
        <v>46</v>
      </c>
      <c r="K848">
        <f>SUMIF($E$7:E848,E848,$H$7:H848)</f>
        <v>22</v>
      </c>
    </row>
    <row r="849" spans="4:11" x14ac:dyDescent="0.3">
      <c r="D849">
        <v>843</v>
      </c>
      <c r="E849">
        <v>17</v>
      </c>
      <c r="F849" s="4">
        <f>DATE(2020,2,1+INT(ROWS($1:587)/10))</f>
        <v>43920</v>
      </c>
      <c r="G849" s="1" t="s">
        <v>167</v>
      </c>
      <c r="H849">
        <v>-1</v>
      </c>
      <c r="I849" s="5">
        <f>IF(G849="nákup",VLOOKUP(E849,Tabuľka6[#All],13,FALSE),IF(G849="predaj",VLOOKUP(E849,Tabuľka6[#All],12,FALSE),"zadany neplatny typ transakie"))</f>
        <v>14.46</v>
      </c>
      <c r="J849">
        <f t="shared" si="13"/>
        <v>14.46</v>
      </c>
      <c r="K849">
        <f>SUMIF($E$7:E849,E849,$H$7:H849)</f>
        <v>48</v>
      </c>
    </row>
    <row r="850" spans="4:11" x14ac:dyDescent="0.3">
      <c r="D850">
        <v>844</v>
      </c>
      <c r="E850">
        <v>19</v>
      </c>
      <c r="F850" s="4">
        <f>DATE(2020,2,1+INT(ROWS($1:588)/10))</f>
        <v>43920</v>
      </c>
      <c r="G850" s="1" t="s">
        <v>167</v>
      </c>
      <c r="H850">
        <v>-9</v>
      </c>
      <c r="I850" s="5">
        <f>IF(G850="nákup",VLOOKUP(E850,Tabuľka6[#All],13,FALSE),IF(G850="predaj",VLOOKUP(E850,Tabuľka6[#All],12,FALSE),"zadany neplatny typ transakie"))</f>
        <v>14.17</v>
      </c>
      <c r="J850">
        <f t="shared" si="13"/>
        <v>127.53</v>
      </c>
      <c r="K850">
        <f>SUMIF($E$7:E850,E850,$H$7:H850)</f>
        <v>72</v>
      </c>
    </row>
    <row r="851" spans="4:11" x14ac:dyDescent="0.3">
      <c r="D851">
        <v>845</v>
      </c>
      <c r="E851">
        <v>1</v>
      </c>
      <c r="F851" s="4">
        <f>DATE(2020,2,1+INT(ROWS($1:589)/10))</f>
        <v>43920</v>
      </c>
      <c r="G851" s="1" t="s">
        <v>167</v>
      </c>
      <c r="H851">
        <v>-100</v>
      </c>
      <c r="I851" s="5">
        <f>IF(G851="nákup",VLOOKUP(E851,Tabuľka6[#All],13,FALSE),IF(G851="predaj",VLOOKUP(E851,Tabuľka6[#All],12,FALSE),"zadany neplatny typ transakie"))</f>
        <v>11.9</v>
      </c>
      <c r="J851">
        <f t="shared" si="13"/>
        <v>1190</v>
      </c>
      <c r="K851">
        <f>SUMIF($E$7:E851,E851,$H$7:H851)</f>
        <v>281</v>
      </c>
    </row>
    <row r="852" spans="4:11" x14ac:dyDescent="0.3">
      <c r="D852">
        <v>846</v>
      </c>
      <c r="E852">
        <v>11</v>
      </c>
      <c r="F852" s="4">
        <f>DATE(2020,2,1+INT(ROWS($1:590)/10))</f>
        <v>43921</v>
      </c>
      <c r="G852" s="1" t="s">
        <v>167</v>
      </c>
      <c r="H852">
        <v>-8</v>
      </c>
      <c r="I852" s="5">
        <f>IF(G852="nákup",VLOOKUP(E852,Tabuľka6[#All],13,FALSE),IF(G852="predaj",VLOOKUP(E852,Tabuľka6[#All],12,FALSE),"zadany neplatny typ transakie"))</f>
        <v>5</v>
      </c>
      <c r="J852">
        <f t="shared" si="13"/>
        <v>40</v>
      </c>
      <c r="K852">
        <f>SUMIF($E$7:E852,E852,$H$7:H852)</f>
        <v>39</v>
      </c>
    </row>
    <row r="853" spans="4:11" x14ac:dyDescent="0.3">
      <c r="D853">
        <v>847</v>
      </c>
      <c r="E853">
        <v>11</v>
      </c>
      <c r="F853" s="4">
        <f>DATE(2020,2,1+INT(ROWS($1:591)/10))</f>
        <v>43921</v>
      </c>
      <c r="G853" s="1" t="s">
        <v>167</v>
      </c>
      <c r="H853">
        <v>-10</v>
      </c>
      <c r="I853" s="5">
        <f>IF(G853="nákup",VLOOKUP(E853,Tabuľka6[#All],13,FALSE),IF(G853="predaj",VLOOKUP(E853,Tabuľka6[#All],12,FALSE),"zadany neplatny typ transakie"))</f>
        <v>5</v>
      </c>
      <c r="J853">
        <f t="shared" si="13"/>
        <v>50</v>
      </c>
      <c r="K853">
        <f>SUMIF($E$7:E853,E853,$H$7:H853)</f>
        <v>29</v>
      </c>
    </row>
    <row r="854" spans="4:11" x14ac:dyDescent="0.3">
      <c r="D854">
        <v>848</v>
      </c>
      <c r="E854">
        <v>14</v>
      </c>
      <c r="F854" s="4">
        <f>DATE(2020,2,1+INT(ROWS($1:592)/10))</f>
        <v>43921</v>
      </c>
      <c r="G854" s="1" t="s">
        <v>167</v>
      </c>
      <c r="H854">
        <v>-7</v>
      </c>
      <c r="I854" s="5">
        <f>IF(G854="nákup",VLOOKUP(E854,Tabuľka6[#All],13,FALSE),IF(G854="predaj",VLOOKUP(E854,Tabuľka6[#All],12,FALSE),"zadany neplatny typ transakie"))</f>
        <v>7.8</v>
      </c>
      <c r="J854">
        <f t="shared" si="13"/>
        <v>54.6</v>
      </c>
      <c r="K854">
        <f>SUMIF($E$7:E854,E854,$H$7:H854)</f>
        <v>53</v>
      </c>
    </row>
    <row r="855" spans="4:11" x14ac:dyDescent="0.3">
      <c r="D855">
        <v>849</v>
      </c>
      <c r="E855">
        <v>21</v>
      </c>
      <c r="F855" s="4">
        <f>DATE(2020,2,1+INT(ROWS($1:593)/10))</f>
        <v>43921</v>
      </c>
      <c r="G855" s="1" t="s">
        <v>167</v>
      </c>
      <c r="H855">
        <v>-4</v>
      </c>
      <c r="I855" s="5">
        <f>IF(G855="nákup",VLOOKUP(E855,Tabuľka6[#All],13,FALSE),IF(G855="predaj",VLOOKUP(E855,Tabuľka6[#All],12,FALSE),"zadany neplatny typ transakie"))</f>
        <v>22.5</v>
      </c>
      <c r="J855">
        <f t="shared" si="13"/>
        <v>90</v>
      </c>
      <c r="K855">
        <f>SUMIF($E$7:E855,E855,$H$7:H855)</f>
        <v>203</v>
      </c>
    </row>
    <row r="856" spans="4:11" x14ac:dyDescent="0.3">
      <c r="D856">
        <v>850</v>
      </c>
      <c r="E856">
        <v>25</v>
      </c>
      <c r="F856" s="4">
        <f>DATE(2020,2,1+INT(ROWS($1:594)/10))</f>
        <v>43921</v>
      </c>
      <c r="G856" s="1" t="s">
        <v>167</v>
      </c>
      <c r="H856">
        <v>-4</v>
      </c>
      <c r="I856" s="5">
        <f>IF(G856="nákup",VLOOKUP(E856,Tabuľka6[#All],13,FALSE),IF(G856="predaj",VLOOKUP(E856,Tabuľka6[#All],12,FALSE),"zadany neplatny typ transakie"))</f>
        <v>14.95</v>
      </c>
      <c r="J856">
        <f t="shared" si="13"/>
        <v>59.8</v>
      </c>
      <c r="K856">
        <f>SUMIF($E$7:E856,E856,$H$7:H856)</f>
        <v>162</v>
      </c>
    </row>
    <row r="857" spans="4:11" x14ac:dyDescent="0.3">
      <c r="D857">
        <v>851</v>
      </c>
      <c r="E857">
        <v>1</v>
      </c>
      <c r="F857" s="4">
        <f>DATE(2020,2,1+INT(ROWS($1:595)/10))</f>
        <v>43921</v>
      </c>
      <c r="G857" s="1" t="s">
        <v>167</v>
      </c>
      <c r="H857">
        <v>-1</v>
      </c>
      <c r="I857" s="5">
        <f>IF(G857="nákup",VLOOKUP(E857,Tabuľka6[#All],13,FALSE),IF(G857="predaj",VLOOKUP(E857,Tabuľka6[#All],12,FALSE),"zadany neplatny typ transakie"))</f>
        <v>11.9</v>
      </c>
      <c r="J857">
        <f t="shared" si="13"/>
        <v>11.9</v>
      </c>
      <c r="K857">
        <f>SUMIF($E$7:E857,E857,$H$7:H857)</f>
        <v>280</v>
      </c>
    </row>
    <row r="858" spans="4:11" x14ac:dyDescent="0.3">
      <c r="D858">
        <v>852</v>
      </c>
      <c r="E858">
        <v>18</v>
      </c>
      <c r="F858" s="4">
        <f>DATE(2020,2,1+INT(ROWS($1:596)/10))</f>
        <v>43921</v>
      </c>
      <c r="G858" s="1" t="s">
        <v>167</v>
      </c>
      <c r="H858">
        <v>-1</v>
      </c>
      <c r="I858" s="5">
        <f>IF(G858="nákup",VLOOKUP(E858,Tabuľka6[#All],13,FALSE),IF(G858="predaj",VLOOKUP(E858,Tabuľka6[#All],12,FALSE),"zadany neplatny typ transakie"))</f>
        <v>13.99</v>
      </c>
      <c r="J858">
        <f t="shared" si="13"/>
        <v>13.99</v>
      </c>
      <c r="K858">
        <f>SUMIF($E$7:E858,E858,$H$7:H858)</f>
        <v>10</v>
      </c>
    </row>
    <row r="859" spans="4:11" x14ac:dyDescent="0.3">
      <c r="D859">
        <v>853</v>
      </c>
      <c r="E859">
        <v>26</v>
      </c>
      <c r="F859" s="4">
        <f>DATE(2020,2,1+INT(ROWS($1:597)/10))</f>
        <v>43921</v>
      </c>
      <c r="G859" s="1" t="s">
        <v>167</v>
      </c>
      <c r="H859">
        <v>-2</v>
      </c>
      <c r="I859" s="5">
        <f>IF(G859="nákup",VLOOKUP(E859,Tabuľka6[#All],13,FALSE),IF(G859="predaj",VLOOKUP(E859,Tabuľka6[#All],12,FALSE),"zadany neplatny typ transakie"))</f>
        <v>12.85</v>
      </c>
      <c r="J859">
        <f t="shared" si="13"/>
        <v>25.7</v>
      </c>
      <c r="K859">
        <f>SUMIF($E$7:E859,E859,$H$7:H859)</f>
        <v>123</v>
      </c>
    </row>
    <row r="860" spans="4:11" x14ac:dyDescent="0.3">
      <c r="D860">
        <v>854</v>
      </c>
      <c r="E860">
        <v>6</v>
      </c>
      <c r="F860" s="4">
        <f>DATE(2020,2,1+INT(ROWS($1:598)/10))</f>
        <v>43921</v>
      </c>
      <c r="G860" s="1" t="s">
        <v>167</v>
      </c>
      <c r="H860">
        <v>-4</v>
      </c>
      <c r="I860" s="5">
        <f>IF(G860="nákup",VLOOKUP(E860,Tabuľka6[#All],13,FALSE),IF(G860="predaj",VLOOKUP(E860,Tabuľka6[#All],12,FALSE),"zadany neplatny typ transakie"))</f>
        <v>13.24</v>
      </c>
      <c r="J860">
        <f t="shared" si="13"/>
        <v>52.96</v>
      </c>
      <c r="K860">
        <f>SUMIF($E$7:E860,E860,$H$7:H860)</f>
        <v>211</v>
      </c>
    </row>
    <row r="861" spans="4:11" x14ac:dyDescent="0.3">
      <c r="D861">
        <v>855</v>
      </c>
      <c r="E861">
        <v>11</v>
      </c>
      <c r="F861" s="4">
        <f>DATE(2020,2,1+INT(ROWS($1:599)/10))</f>
        <v>43921</v>
      </c>
      <c r="G861" s="1" t="s">
        <v>167</v>
      </c>
      <c r="H861">
        <v>-1</v>
      </c>
      <c r="I861" s="5">
        <f>IF(G861="nákup",VLOOKUP(E861,Tabuľka6[#All],13,FALSE),IF(G861="predaj",VLOOKUP(E861,Tabuľka6[#All],12,FALSE),"zadany neplatny typ transakie"))</f>
        <v>5</v>
      </c>
      <c r="J861">
        <f t="shared" si="13"/>
        <v>5</v>
      </c>
      <c r="K861">
        <f>SUMIF($E$7:E861,E861,$H$7:H861)</f>
        <v>28</v>
      </c>
    </row>
    <row r="862" spans="4:11" x14ac:dyDescent="0.3">
      <c r="D862">
        <v>856</v>
      </c>
      <c r="E862">
        <v>27</v>
      </c>
      <c r="F862" s="4">
        <f>DATE(2020,2,1+INT(ROWS($1:600)/10))</f>
        <v>43922</v>
      </c>
      <c r="G862" s="1" t="s">
        <v>167</v>
      </c>
      <c r="H862">
        <v>-7</v>
      </c>
      <c r="I862" s="5">
        <f>IF(G862="nákup",VLOOKUP(E862,Tabuľka6[#All],13,FALSE),IF(G862="predaj",VLOOKUP(E862,Tabuľka6[#All],12,FALSE),"zadany neplatny typ transakie"))</f>
        <v>16.36</v>
      </c>
      <c r="J862">
        <f t="shared" si="13"/>
        <v>114.52</v>
      </c>
      <c r="K862">
        <f>SUMIF($E$7:E862,E862,$H$7:H862)</f>
        <v>29</v>
      </c>
    </row>
    <row r="863" spans="4:11" x14ac:dyDescent="0.3">
      <c r="D863">
        <v>857</v>
      </c>
      <c r="E863">
        <v>13</v>
      </c>
      <c r="F863" s="4">
        <f>DATE(2020,2,1+INT(ROWS($1:601)/10))</f>
        <v>43922</v>
      </c>
      <c r="G863" s="1" t="s">
        <v>167</v>
      </c>
      <c r="H863">
        <v>-4</v>
      </c>
      <c r="I863" s="5">
        <f>IF(G863="nákup",VLOOKUP(E863,Tabuľka6[#All],13,FALSE),IF(G863="predaj",VLOOKUP(E863,Tabuľka6[#All],12,FALSE),"zadany neplatny typ transakie"))</f>
        <v>14.95</v>
      </c>
      <c r="J863">
        <f t="shared" si="13"/>
        <v>59.8</v>
      </c>
      <c r="K863">
        <f>SUMIF($E$7:E863,E863,$H$7:H863)</f>
        <v>50</v>
      </c>
    </row>
    <row r="864" spans="4:11" x14ac:dyDescent="0.3">
      <c r="D864">
        <v>858</v>
      </c>
      <c r="E864">
        <v>23</v>
      </c>
      <c r="F864" s="4">
        <f>DATE(2020,2,1+INT(ROWS($1:602)/10))</f>
        <v>43922</v>
      </c>
      <c r="G864" s="1" t="s">
        <v>167</v>
      </c>
      <c r="H864">
        <v>-60</v>
      </c>
      <c r="I864" s="5">
        <f>IF(G864="nákup",VLOOKUP(E864,Tabuľka6[#All],13,FALSE),IF(G864="predaj",VLOOKUP(E864,Tabuľka6[#All],12,FALSE),"zadany neplatny typ transakie"))</f>
        <v>22.55</v>
      </c>
      <c r="J864">
        <f t="shared" si="13"/>
        <v>1353</v>
      </c>
      <c r="K864">
        <f>SUMIF($E$7:E864,E864,$H$7:H864)</f>
        <v>82</v>
      </c>
    </row>
    <row r="865" spans="4:11" x14ac:dyDescent="0.3">
      <c r="D865">
        <v>859</v>
      </c>
      <c r="E865">
        <v>11</v>
      </c>
      <c r="F865" s="4">
        <f>DATE(2020,2,1+INT(ROWS($1:603)/10))</f>
        <v>43922</v>
      </c>
      <c r="G865" s="1" t="s">
        <v>167</v>
      </c>
      <c r="H865">
        <v>-2</v>
      </c>
      <c r="I865" s="5">
        <f>IF(G865="nákup",VLOOKUP(E865,Tabuľka6[#All],13,FALSE),IF(G865="predaj",VLOOKUP(E865,Tabuľka6[#All],12,FALSE),"zadany neplatny typ transakie"))</f>
        <v>5</v>
      </c>
      <c r="J865">
        <f t="shared" si="13"/>
        <v>10</v>
      </c>
      <c r="K865">
        <f>SUMIF($E$7:E865,E865,$H$7:H865)</f>
        <v>26</v>
      </c>
    </row>
    <row r="866" spans="4:11" x14ac:dyDescent="0.3">
      <c r="D866">
        <v>860</v>
      </c>
      <c r="E866">
        <v>28</v>
      </c>
      <c r="F866" s="4">
        <f>DATE(2020,2,1+INT(ROWS($1:604)/10))</f>
        <v>43922</v>
      </c>
      <c r="G866" s="1" t="s">
        <v>167</v>
      </c>
      <c r="H866">
        <v>-45</v>
      </c>
      <c r="I866" s="5">
        <f>IF(G866="nákup",VLOOKUP(E866,Tabuľka6[#All],13,FALSE),IF(G866="predaj",VLOOKUP(E866,Tabuľka6[#All],12,FALSE),"zadany neplatny typ transakie"))</f>
        <v>14.38</v>
      </c>
      <c r="J866">
        <f t="shared" si="13"/>
        <v>647.1</v>
      </c>
      <c r="K866">
        <f>SUMIF($E$7:E866,E866,$H$7:H866)</f>
        <v>72</v>
      </c>
    </row>
    <row r="867" spans="4:11" x14ac:dyDescent="0.3">
      <c r="D867">
        <v>861</v>
      </c>
      <c r="E867">
        <v>16</v>
      </c>
      <c r="F867" s="4">
        <f>DATE(2020,2,1+INT(ROWS($1:605)/10))</f>
        <v>43922</v>
      </c>
      <c r="G867" s="1" t="s">
        <v>167</v>
      </c>
      <c r="H867">
        <v>-3</v>
      </c>
      <c r="I867" s="5">
        <f>IF(G867="nákup",VLOOKUP(E867,Tabuľka6[#All],13,FALSE),IF(G867="predaj",VLOOKUP(E867,Tabuľka6[#All],12,FALSE),"zadany neplatny typ transakie"))</f>
        <v>14.49</v>
      </c>
      <c r="J867">
        <f t="shared" si="13"/>
        <v>43.47</v>
      </c>
      <c r="K867">
        <f>SUMIF($E$7:E867,E867,$H$7:H867)</f>
        <v>72</v>
      </c>
    </row>
    <row r="868" spans="4:11" x14ac:dyDescent="0.3">
      <c r="D868">
        <v>862</v>
      </c>
      <c r="E868">
        <v>27</v>
      </c>
      <c r="F868" s="4">
        <f>DATE(2020,2,1+INT(ROWS($1:606)/10))</f>
        <v>43922</v>
      </c>
      <c r="G868" s="1" t="s">
        <v>167</v>
      </c>
      <c r="H868">
        <v>-2</v>
      </c>
      <c r="I868" s="5">
        <f>IF(G868="nákup",VLOOKUP(E868,Tabuľka6[#All],13,FALSE),IF(G868="predaj",VLOOKUP(E868,Tabuľka6[#All],12,FALSE),"zadany neplatny typ transakie"))</f>
        <v>16.36</v>
      </c>
      <c r="J868">
        <f t="shared" si="13"/>
        <v>32.72</v>
      </c>
      <c r="K868">
        <f>SUMIF($E$7:E868,E868,$H$7:H868)</f>
        <v>27</v>
      </c>
    </row>
    <row r="869" spans="4:11" x14ac:dyDescent="0.3">
      <c r="D869">
        <v>863</v>
      </c>
      <c r="E869">
        <v>1</v>
      </c>
      <c r="F869" s="4">
        <f>DATE(2020,2,1+INT(ROWS($1:607)/10))</f>
        <v>43922</v>
      </c>
      <c r="G869" s="1" t="s">
        <v>167</v>
      </c>
      <c r="H869">
        <v>-100</v>
      </c>
      <c r="I869" s="5">
        <f>IF(G869="nákup",VLOOKUP(E869,Tabuľka6[#All],13,FALSE),IF(G869="predaj",VLOOKUP(E869,Tabuľka6[#All],12,FALSE),"zadany neplatny typ transakie"))</f>
        <v>11.9</v>
      </c>
      <c r="J869">
        <f t="shared" si="13"/>
        <v>1190</v>
      </c>
      <c r="K869">
        <f>SUMIF($E$7:E869,E869,$H$7:H869)</f>
        <v>180</v>
      </c>
    </row>
    <row r="870" spans="4:11" x14ac:dyDescent="0.3">
      <c r="D870">
        <v>864</v>
      </c>
      <c r="E870">
        <v>21</v>
      </c>
      <c r="F870" s="4">
        <f>DATE(2020,2,1+INT(ROWS($1:608)/10))</f>
        <v>43922</v>
      </c>
      <c r="G870" s="1" t="s">
        <v>167</v>
      </c>
      <c r="H870">
        <v>-10</v>
      </c>
      <c r="I870" s="5">
        <f>IF(G870="nákup",VLOOKUP(E870,Tabuľka6[#All],13,FALSE),IF(G870="predaj",VLOOKUP(E870,Tabuľka6[#All],12,FALSE),"zadany neplatny typ transakie"))</f>
        <v>22.5</v>
      </c>
      <c r="J870">
        <f t="shared" si="13"/>
        <v>225</v>
      </c>
      <c r="K870">
        <f>SUMIF($E$7:E870,E870,$H$7:H870)</f>
        <v>193</v>
      </c>
    </row>
    <row r="871" spans="4:11" x14ac:dyDescent="0.3">
      <c r="D871">
        <v>865</v>
      </c>
      <c r="E871">
        <v>23</v>
      </c>
      <c r="F871" s="4">
        <f>DATE(2020,2,1+INT(ROWS($1:609)/10))</f>
        <v>43922</v>
      </c>
      <c r="G871" s="1" t="s">
        <v>167</v>
      </c>
      <c r="H871">
        <v>-35</v>
      </c>
      <c r="I871" s="5">
        <f>IF(G871="nákup",VLOOKUP(E871,Tabuľka6[#All],13,FALSE),IF(G871="predaj",VLOOKUP(E871,Tabuľka6[#All],12,FALSE),"zadany neplatny typ transakie"))</f>
        <v>22.55</v>
      </c>
      <c r="J871">
        <f t="shared" si="13"/>
        <v>789.25</v>
      </c>
      <c r="K871">
        <f>SUMIF($E$7:E871,E871,$H$7:H871)</f>
        <v>47</v>
      </c>
    </row>
    <row r="872" spans="4:11" x14ac:dyDescent="0.3">
      <c r="D872">
        <v>866</v>
      </c>
      <c r="E872">
        <v>29</v>
      </c>
      <c r="F872" s="4">
        <f>DATE(2020,2,1+INT(ROWS($1:610)/10))</f>
        <v>43923</v>
      </c>
      <c r="G872" s="1" t="s">
        <v>167</v>
      </c>
      <c r="H872">
        <v>-5</v>
      </c>
      <c r="I872" s="5">
        <f>IF(G872="nákup",VLOOKUP(E872,Tabuľka6[#All],13,FALSE),IF(G872="predaj",VLOOKUP(E872,Tabuľka6[#All],12,FALSE),"zadany neplatny typ transakie"))</f>
        <v>24.99</v>
      </c>
      <c r="J872">
        <f t="shared" si="13"/>
        <v>124.94999999999999</v>
      </c>
      <c r="K872">
        <f>SUMIF($E$7:E872,E872,$H$7:H872)</f>
        <v>177</v>
      </c>
    </row>
    <row r="873" spans="4:11" x14ac:dyDescent="0.3">
      <c r="D873">
        <v>867</v>
      </c>
      <c r="E873">
        <v>17</v>
      </c>
      <c r="F873" s="4">
        <f>DATE(2020,2,1+INT(ROWS($1:611)/10))</f>
        <v>43923</v>
      </c>
      <c r="G873" s="1" t="s">
        <v>167</v>
      </c>
      <c r="H873">
        <v>-9</v>
      </c>
      <c r="I873" s="5">
        <f>IF(G873="nákup",VLOOKUP(E873,Tabuľka6[#All],13,FALSE),IF(G873="predaj",VLOOKUP(E873,Tabuľka6[#All],12,FALSE),"zadany neplatny typ transakie"))</f>
        <v>14.46</v>
      </c>
      <c r="J873">
        <f t="shared" si="13"/>
        <v>130.14000000000001</v>
      </c>
      <c r="K873">
        <f>SUMIF($E$7:E873,E873,$H$7:H873)</f>
        <v>39</v>
      </c>
    </row>
    <row r="874" spans="4:11" x14ac:dyDescent="0.3">
      <c r="D874">
        <v>868</v>
      </c>
      <c r="E874">
        <v>13</v>
      </c>
      <c r="F874" s="4">
        <f>DATE(2020,2,1+INT(ROWS($1:612)/10))</f>
        <v>43923</v>
      </c>
      <c r="G874" s="1" t="s">
        <v>167</v>
      </c>
      <c r="H874">
        <v>-8</v>
      </c>
      <c r="I874" s="5">
        <f>IF(G874="nákup",VLOOKUP(E874,Tabuľka6[#All],13,FALSE),IF(G874="predaj",VLOOKUP(E874,Tabuľka6[#All],12,FALSE),"zadany neplatny typ transakie"))</f>
        <v>14.95</v>
      </c>
      <c r="J874">
        <f t="shared" si="13"/>
        <v>119.6</v>
      </c>
      <c r="K874">
        <f>SUMIF($E$7:E874,E874,$H$7:H874)</f>
        <v>42</v>
      </c>
    </row>
    <row r="875" spans="4:11" x14ac:dyDescent="0.3">
      <c r="D875">
        <v>869</v>
      </c>
      <c r="E875">
        <v>21</v>
      </c>
      <c r="F875" s="4">
        <f>DATE(2020,2,1+INT(ROWS($1:613)/10))</f>
        <v>43923</v>
      </c>
      <c r="G875" s="1" t="s">
        <v>167</v>
      </c>
      <c r="H875">
        <v>-65</v>
      </c>
      <c r="I875" s="5">
        <f>IF(G875="nákup",VLOOKUP(E875,Tabuľka6[#All],13,FALSE),IF(G875="predaj",VLOOKUP(E875,Tabuľka6[#All],12,FALSE),"zadany neplatny typ transakie"))</f>
        <v>22.5</v>
      </c>
      <c r="J875">
        <f t="shared" si="13"/>
        <v>1462.5</v>
      </c>
      <c r="K875">
        <f>SUMIF($E$7:E875,E875,$H$7:H875)</f>
        <v>128</v>
      </c>
    </row>
    <row r="876" spans="4:11" x14ac:dyDescent="0.3">
      <c r="D876">
        <v>870</v>
      </c>
      <c r="E876">
        <v>18</v>
      </c>
      <c r="F876" s="4">
        <f>DATE(2020,2,1+INT(ROWS($1:614)/10))</f>
        <v>43923</v>
      </c>
      <c r="G876" s="1" t="s">
        <v>167</v>
      </c>
      <c r="H876">
        <v>-10</v>
      </c>
      <c r="I876" s="5">
        <f>IF(G876="nákup",VLOOKUP(E876,Tabuľka6[#All],13,FALSE),IF(G876="predaj",VLOOKUP(E876,Tabuľka6[#All],12,FALSE),"zadany neplatny typ transakie"))</f>
        <v>13.99</v>
      </c>
      <c r="J876">
        <f t="shared" si="13"/>
        <v>139.9</v>
      </c>
      <c r="K876">
        <f>SUMIF($E$7:E876,E876,$H$7:H876)</f>
        <v>0</v>
      </c>
    </row>
    <row r="877" spans="4:11" x14ac:dyDescent="0.3">
      <c r="D877">
        <v>871</v>
      </c>
      <c r="E877">
        <v>3</v>
      </c>
      <c r="F877" s="4">
        <f>DATE(2020,2,1+INT(ROWS($1:615)/10))</f>
        <v>43923</v>
      </c>
      <c r="G877" s="1" t="s">
        <v>167</v>
      </c>
      <c r="H877">
        <v>-40</v>
      </c>
      <c r="I877" s="5">
        <f>IF(G877="nákup",VLOOKUP(E877,Tabuľka6[#All],13,FALSE),IF(G877="predaj",VLOOKUP(E877,Tabuľka6[#All],12,FALSE),"zadany neplatny typ transakie"))</f>
        <v>9.64</v>
      </c>
      <c r="J877">
        <f t="shared" si="13"/>
        <v>385.6</v>
      </c>
      <c r="K877">
        <f>SUMIF($E$7:E877,E877,$H$7:H877)</f>
        <v>46</v>
      </c>
    </row>
    <row r="878" spans="4:11" x14ac:dyDescent="0.3">
      <c r="D878">
        <v>872</v>
      </c>
      <c r="E878">
        <v>7</v>
      </c>
      <c r="F878" s="4">
        <f>DATE(2020,2,1+INT(ROWS($1:616)/10))</f>
        <v>43923</v>
      </c>
      <c r="G878" s="1" t="s">
        <v>167</v>
      </c>
      <c r="H878">
        <v>-9</v>
      </c>
      <c r="I878" s="5">
        <f>IF(G878="nákup",VLOOKUP(E878,Tabuľka6[#All],13,FALSE),IF(G878="predaj",VLOOKUP(E878,Tabuľka6[#All],12,FALSE),"zadany neplatny typ transakie"))</f>
        <v>14.75</v>
      </c>
      <c r="J878">
        <f t="shared" si="13"/>
        <v>132.75</v>
      </c>
      <c r="K878">
        <f>SUMIF($E$7:E878,E878,$H$7:H878)</f>
        <v>10</v>
      </c>
    </row>
    <row r="879" spans="4:11" x14ac:dyDescent="0.3">
      <c r="D879">
        <v>873</v>
      </c>
      <c r="E879">
        <v>10</v>
      </c>
      <c r="F879" s="4">
        <f>DATE(2020,2,1+INT(ROWS($1:617)/10))</f>
        <v>43923</v>
      </c>
      <c r="G879" s="1" t="s">
        <v>167</v>
      </c>
      <c r="H879">
        <v>-54</v>
      </c>
      <c r="I879" s="5">
        <f>IF(G879="nákup",VLOOKUP(E879,Tabuľka6[#All],13,FALSE),IF(G879="predaj",VLOOKUP(E879,Tabuľka6[#All],12,FALSE),"zadany neplatny typ transakie"))</f>
        <v>18.5</v>
      </c>
      <c r="J879">
        <f t="shared" si="13"/>
        <v>999</v>
      </c>
      <c r="K879">
        <f>SUMIF($E$7:E879,E879,$H$7:H879)</f>
        <v>0</v>
      </c>
    </row>
    <row r="880" spans="4:11" x14ac:dyDescent="0.3">
      <c r="D880">
        <v>874</v>
      </c>
      <c r="E880">
        <v>20</v>
      </c>
      <c r="F880" s="4">
        <f>DATE(2020,2,1+INT(ROWS($1:618)/10))</f>
        <v>43923</v>
      </c>
      <c r="G880" s="1" t="s">
        <v>167</v>
      </c>
      <c r="H880">
        <v>-45</v>
      </c>
      <c r="I880" s="5">
        <f>IF(G880="nákup",VLOOKUP(E880,Tabuľka6[#All],13,FALSE),IF(G880="predaj",VLOOKUP(E880,Tabuľka6[#All],12,FALSE),"zadany neplatny typ transakie"))</f>
        <v>10.050000000000001</v>
      </c>
      <c r="J880">
        <f t="shared" si="13"/>
        <v>452.25000000000006</v>
      </c>
      <c r="K880">
        <f>SUMIF($E$7:E880,E880,$H$7:H880)</f>
        <v>126</v>
      </c>
    </row>
    <row r="881" spans="4:11" x14ac:dyDescent="0.3">
      <c r="D881">
        <v>875</v>
      </c>
      <c r="E881">
        <v>11</v>
      </c>
      <c r="F881" s="4">
        <f>DATE(2020,2,1+INT(ROWS($1:619)/10))</f>
        <v>43923</v>
      </c>
      <c r="G881" s="1" t="s">
        <v>167</v>
      </c>
      <c r="H881">
        <v>-8</v>
      </c>
      <c r="I881" s="5">
        <f>IF(G881="nákup",VLOOKUP(E881,Tabuľka6[#All],13,FALSE),IF(G881="predaj",VLOOKUP(E881,Tabuľka6[#All],12,FALSE),"zadany neplatny typ transakie"))</f>
        <v>5</v>
      </c>
      <c r="J881">
        <f t="shared" si="13"/>
        <v>40</v>
      </c>
      <c r="K881">
        <f>SUMIF($E$7:E881,E881,$H$7:H881)</f>
        <v>18</v>
      </c>
    </row>
    <row r="882" spans="4:11" x14ac:dyDescent="0.3">
      <c r="D882">
        <v>876</v>
      </c>
      <c r="E882">
        <v>3</v>
      </c>
      <c r="F882" s="4">
        <f>DATE(2020,2,1+INT(ROWS($1:620)/10))</f>
        <v>43924</v>
      </c>
      <c r="G882" s="1" t="s">
        <v>167</v>
      </c>
      <c r="H882">
        <v>-8</v>
      </c>
      <c r="I882" s="5">
        <f>IF(G882="nákup",VLOOKUP(E882,Tabuľka6[#All],13,FALSE),IF(G882="predaj",VLOOKUP(E882,Tabuľka6[#All],12,FALSE),"zadany neplatny typ transakie"))</f>
        <v>9.64</v>
      </c>
      <c r="J882">
        <f t="shared" si="13"/>
        <v>77.12</v>
      </c>
      <c r="K882">
        <f>SUMIF($E$7:E882,E882,$H$7:H882)</f>
        <v>38</v>
      </c>
    </row>
    <row r="883" spans="4:11" x14ac:dyDescent="0.3">
      <c r="D883">
        <v>877</v>
      </c>
      <c r="E883">
        <v>10</v>
      </c>
      <c r="F883" s="4">
        <f>DATE(2020,2,1+INT(ROWS($1:621)/10))</f>
        <v>43924</v>
      </c>
      <c r="G883" s="1" t="s">
        <v>166</v>
      </c>
      <c r="H883">
        <v>10</v>
      </c>
      <c r="I883" s="5">
        <f>IF(G883="nákup",VLOOKUP(E883,Tabuľka6[#All],13,FALSE),IF(G883="predaj",VLOOKUP(E883,Tabuľka6[#All],12,FALSE),"zadany neplatny typ transakie"))</f>
        <v>11.89</v>
      </c>
      <c r="J883">
        <f t="shared" si="13"/>
        <v>118.9</v>
      </c>
      <c r="K883">
        <f>SUMIF($E$7:E883,E883,$H$7:H883)</f>
        <v>10</v>
      </c>
    </row>
    <row r="884" spans="4:11" x14ac:dyDescent="0.3">
      <c r="D884">
        <v>878</v>
      </c>
      <c r="E884">
        <v>23</v>
      </c>
      <c r="F884" s="4">
        <f>DATE(2020,2,1+INT(ROWS($1:622)/10))</f>
        <v>43924</v>
      </c>
      <c r="G884" s="1" t="s">
        <v>167</v>
      </c>
      <c r="H884">
        <v>-20</v>
      </c>
      <c r="I884" s="5">
        <f>IF(G884="nákup",VLOOKUP(E884,Tabuľka6[#All],13,FALSE),IF(G884="predaj",VLOOKUP(E884,Tabuľka6[#All],12,FALSE),"zadany neplatny typ transakie"))</f>
        <v>22.55</v>
      </c>
      <c r="J884">
        <f t="shared" si="13"/>
        <v>451</v>
      </c>
      <c r="K884">
        <f>SUMIF($E$7:E884,E884,$H$7:H884)</f>
        <v>27</v>
      </c>
    </row>
    <row r="885" spans="4:11" x14ac:dyDescent="0.3">
      <c r="D885">
        <v>879</v>
      </c>
      <c r="E885">
        <v>29</v>
      </c>
      <c r="F885" s="4">
        <f>DATE(2020,2,1+INT(ROWS($1:623)/10))</f>
        <v>43924</v>
      </c>
      <c r="G885" s="1" t="s">
        <v>167</v>
      </c>
      <c r="H885">
        <v>-70</v>
      </c>
      <c r="I885" s="5">
        <f>IF(G885="nákup",VLOOKUP(E885,Tabuľka6[#All],13,FALSE),IF(G885="predaj",VLOOKUP(E885,Tabuľka6[#All],12,FALSE),"zadany neplatny typ transakie"))</f>
        <v>24.99</v>
      </c>
      <c r="J885">
        <f t="shared" si="13"/>
        <v>1749.3</v>
      </c>
      <c r="K885">
        <f>SUMIF($E$7:E885,E885,$H$7:H885)</f>
        <v>107</v>
      </c>
    </row>
    <row r="886" spans="4:11" x14ac:dyDescent="0.3">
      <c r="D886">
        <v>880</v>
      </c>
      <c r="E886">
        <v>4</v>
      </c>
      <c r="F886" s="4">
        <f>DATE(2020,2,1+INT(ROWS($1:624)/10))</f>
        <v>43924</v>
      </c>
      <c r="G886" s="1" t="s">
        <v>167</v>
      </c>
      <c r="H886">
        <v>-4</v>
      </c>
      <c r="I886" s="5">
        <f>IF(G886="nákup",VLOOKUP(E886,Tabuľka6[#All],13,FALSE),IF(G886="predaj",VLOOKUP(E886,Tabuľka6[#All],12,FALSE),"zadany neplatny typ transakie"))</f>
        <v>16</v>
      </c>
      <c r="J886">
        <f t="shared" si="13"/>
        <v>64</v>
      </c>
      <c r="K886">
        <f>SUMIF($E$7:E886,E886,$H$7:H886)</f>
        <v>220</v>
      </c>
    </row>
    <row r="887" spans="4:11" x14ac:dyDescent="0.3">
      <c r="D887">
        <v>881</v>
      </c>
      <c r="E887">
        <v>3</v>
      </c>
      <c r="F887" s="4">
        <f>DATE(2020,2,1+INT(ROWS($1:625)/10))</f>
        <v>43924</v>
      </c>
      <c r="G887" s="1" t="s">
        <v>167</v>
      </c>
      <c r="H887">
        <v>-5</v>
      </c>
      <c r="I887" s="5">
        <f>IF(G887="nákup",VLOOKUP(E887,Tabuľka6[#All],13,FALSE),IF(G887="predaj",VLOOKUP(E887,Tabuľka6[#All],12,FALSE),"zadany neplatny typ transakie"))</f>
        <v>9.64</v>
      </c>
      <c r="J887">
        <f t="shared" si="13"/>
        <v>48.2</v>
      </c>
      <c r="K887">
        <f>SUMIF($E$7:E887,E887,$H$7:H887)</f>
        <v>33</v>
      </c>
    </row>
    <row r="888" spans="4:11" x14ac:dyDescent="0.3">
      <c r="D888">
        <v>882</v>
      </c>
      <c r="E888">
        <v>29</v>
      </c>
      <c r="F888" s="4">
        <f>DATE(2020,4,3+INT(ROWS($1:1)/7))</f>
        <v>43924</v>
      </c>
      <c r="G888" s="1" t="s">
        <v>167</v>
      </c>
      <c r="H888">
        <v>-60</v>
      </c>
      <c r="I888" s="5">
        <f>IF(G888="nákup",VLOOKUP(E888,Tabuľka6[#All],13,FALSE),IF(G888="predaj",VLOOKUP(E888,Tabuľka6[#All],12,FALSE),"zadany neplatny typ transakie"))</f>
        <v>24.99</v>
      </c>
      <c r="J888">
        <f t="shared" si="13"/>
        <v>1499.3999999999999</v>
      </c>
      <c r="K888">
        <f>SUMIF($E$7:E888,E888,$H$7:H888)</f>
        <v>47</v>
      </c>
    </row>
    <row r="889" spans="4:11" x14ac:dyDescent="0.3">
      <c r="D889">
        <v>883</v>
      </c>
      <c r="E889">
        <v>13</v>
      </c>
      <c r="F889" s="4">
        <f>DATE(2020,4,3+INT(ROWS($1:2)/7))</f>
        <v>43924</v>
      </c>
      <c r="G889" s="1" t="s">
        <v>167</v>
      </c>
      <c r="H889">
        <v>-5</v>
      </c>
      <c r="I889" s="5">
        <f>IF(G889="nákup",VLOOKUP(E889,Tabuľka6[#All],13,FALSE),IF(G889="predaj",VLOOKUP(E889,Tabuľka6[#All],12,FALSE),"zadany neplatny typ transakie"))</f>
        <v>14.95</v>
      </c>
      <c r="J889">
        <f t="shared" si="13"/>
        <v>74.75</v>
      </c>
      <c r="K889">
        <f>SUMIF($E$7:E889,E889,$H$7:H889)</f>
        <v>37</v>
      </c>
    </row>
    <row r="890" spans="4:11" x14ac:dyDescent="0.3">
      <c r="D890">
        <v>884</v>
      </c>
      <c r="E890">
        <v>16</v>
      </c>
      <c r="F890" s="4">
        <f>DATE(2020,4,3+INT(ROWS($1:3)/7))</f>
        <v>43924</v>
      </c>
      <c r="G890" s="1" t="s">
        <v>167</v>
      </c>
      <c r="H890">
        <v>-8</v>
      </c>
      <c r="I890" s="5">
        <f>IF(G890="nákup",VLOOKUP(E890,Tabuľka6[#All],13,FALSE),IF(G890="predaj",VLOOKUP(E890,Tabuľka6[#All],12,FALSE),"zadany neplatny typ transakie"))</f>
        <v>14.49</v>
      </c>
      <c r="J890">
        <f t="shared" si="13"/>
        <v>115.92</v>
      </c>
      <c r="K890">
        <f>SUMIF($E$7:E890,E890,$H$7:H890)</f>
        <v>64</v>
      </c>
    </row>
    <row r="891" spans="4:11" x14ac:dyDescent="0.3">
      <c r="D891">
        <v>885</v>
      </c>
      <c r="E891">
        <v>1</v>
      </c>
      <c r="F891" s="4">
        <f>DATE(2020,4,3+INT(ROWS($1:4)/7))</f>
        <v>43924</v>
      </c>
      <c r="G891" s="1" t="s">
        <v>166</v>
      </c>
      <c r="H891">
        <v>50</v>
      </c>
      <c r="I891" s="5">
        <f>IF(G891="nákup",VLOOKUP(E891,Tabuľka6[#All],13,FALSE),IF(G891="predaj",VLOOKUP(E891,Tabuľka6[#All],12,FALSE),"zadany neplatny typ transakie"))</f>
        <v>8.25</v>
      </c>
      <c r="J891">
        <f t="shared" si="13"/>
        <v>412.5</v>
      </c>
      <c r="K891">
        <f>SUMIF($E$7:E891,E891,$H$7:H891)</f>
        <v>230</v>
      </c>
    </row>
    <row r="892" spans="4:11" x14ac:dyDescent="0.3">
      <c r="D892">
        <v>886</v>
      </c>
      <c r="E892">
        <v>9</v>
      </c>
      <c r="F892" s="4">
        <f>DATE(2020,4,3+INT(ROWS($1:5)/7))</f>
        <v>43924</v>
      </c>
      <c r="G892" s="1" t="s">
        <v>166</v>
      </c>
      <c r="H892">
        <v>50</v>
      </c>
      <c r="I892" s="5">
        <f>IF(G892="nákup",VLOOKUP(E892,Tabuľka6[#All],13,FALSE),IF(G892="predaj",VLOOKUP(E892,Tabuľka6[#All],12,FALSE),"zadany neplatny typ transakie"))</f>
        <v>25.99</v>
      </c>
      <c r="J892">
        <f t="shared" si="13"/>
        <v>1299.5</v>
      </c>
      <c r="K892">
        <f>SUMIF($E$7:E892,E892,$H$7:H892)</f>
        <v>55</v>
      </c>
    </row>
    <row r="893" spans="4:11" x14ac:dyDescent="0.3">
      <c r="D893">
        <v>887</v>
      </c>
      <c r="E893">
        <v>12</v>
      </c>
      <c r="F893" s="4">
        <f>DATE(2020,4,3+INT(ROWS($1:6)/7))</f>
        <v>43924</v>
      </c>
      <c r="G893" s="1" t="s">
        <v>167</v>
      </c>
      <c r="H893">
        <v>-9</v>
      </c>
      <c r="I893" s="5">
        <f>IF(G893="nákup",VLOOKUP(E893,Tabuľka6[#All],13,FALSE),IF(G893="predaj",VLOOKUP(E893,Tabuľka6[#All],12,FALSE),"zadany neplatny typ transakie"))</f>
        <v>13.25</v>
      </c>
      <c r="J893">
        <f t="shared" si="13"/>
        <v>119.25</v>
      </c>
      <c r="K893">
        <f>SUMIF($E$7:E893,E893,$H$7:H893)</f>
        <v>102</v>
      </c>
    </row>
    <row r="894" spans="4:11" x14ac:dyDescent="0.3">
      <c r="D894">
        <v>888</v>
      </c>
      <c r="E894">
        <v>17</v>
      </c>
      <c r="F894" s="4">
        <f>DATE(2020,4,3+INT(ROWS($1:7)/7))</f>
        <v>43925</v>
      </c>
      <c r="G894" s="1" t="s">
        <v>167</v>
      </c>
      <c r="H894">
        <v>-8</v>
      </c>
      <c r="I894" s="5">
        <f>IF(G894="nákup",VLOOKUP(E894,Tabuľka6[#All],13,FALSE),IF(G894="predaj",VLOOKUP(E894,Tabuľka6[#All],12,FALSE),"zadany neplatny typ transakie"))</f>
        <v>14.46</v>
      </c>
      <c r="J894">
        <f t="shared" si="13"/>
        <v>115.68</v>
      </c>
      <c r="K894">
        <f>SUMIF($E$7:E894,E894,$H$7:H894)</f>
        <v>31</v>
      </c>
    </row>
    <row r="895" spans="4:11" x14ac:dyDescent="0.3">
      <c r="D895">
        <v>889</v>
      </c>
      <c r="E895">
        <v>18</v>
      </c>
      <c r="F895" s="4">
        <f>DATE(2020,4,3+INT(ROWS($1:8)/7))</f>
        <v>43925</v>
      </c>
      <c r="G895" s="1" t="s">
        <v>167</v>
      </c>
      <c r="H895">
        <v>50</v>
      </c>
      <c r="I895" s="5">
        <f>IF(G895="nákup",VLOOKUP(E895,Tabuľka6[#All],13,FALSE),IF(G895="predaj",VLOOKUP(E895,Tabuľka6[#All],12,FALSE),"zadany neplatny typ transakie"))</f>
        <v>13.99</v>
      </c>
      <c r="J895">
        <f t="shared" si="13"/>
        <v>699.5</v>
      </c>
      <c r="K895">
        <f>SUMIF($E$7:E895,E895,$H$7:H895)</f>
        <v>50</v>
      </c>
    </row>
    <row r="896" spans="4:11" x14ac:dyDescent="0.3">
      <c r="D896">
        <v>890</v>
      </c>
      <c r="E896">
        <v>27</v>
      </c>
      <c r="F896" s="4">
        <f>DATE(2020,4,3+INT(ROWS($1:9)/7))</f>
        <v>43925</v>
      </c>
      <c r="G896" s="1" t="s">
        <v>167</v>
      </c>
      <c r="H896">
        <v>-10</v>
      </c>
      <c r="I896" s="5">
        <f>IF(G896="nákup",VLOOKUP(E896,Tabuľka6[#All],13,FALSE),IF(G896="predaj",VLOOKUP(E896,Tabuľka6[#All],12,FALSE),"zadany neplatny typ transakie"))</f>
        <v>16.36</v>
      </c>
      <c r="J896">
        <f t="shared" si="13"/>
        <v>163.6</v>
      </c>
      <c r="K896">
        <f>SUMIF($E$7:E896,E896,$H$7:H896)</f>
        <v>17</v>
      </c>
    </row>
    <row r="897" spans="4:11" x14ac:dyDescent="0.3">
      <c r="D897">
        <v>891</v>
      </c>
      <c r="E897">
        <v>30</v>
      </c>
      <c r="F897" s="4">
        <f>DATE(2020,4,3+INT(ROWS($1:10)/7))</f>
        <v>43925</v>
      </c>
      <c r="G897" s="1" t="s">
        <v>167</v>
      </c>
      <c r="H897">
        <v>-5</v>
      </c>
      <c r="I897" s="5">
        <f>IF(G897="nákup",VLOOKUP(E897,Tabuľka6[#All],13,FALSE),IF(G897="predaj",VLOOKUP(E897,Tabuľka6[#All],12,FALSE),"zadany neplatny typ transakie"))</f>
        <v>11.5</v>
      </c>
      <c r="J897">
        <f t="shared" si="13"/>
        <v>57.5</v>
      </c>
      <c r="K897">
        <f>SUMIF($E$7:E897,E897,$H$7:H897)</f>
        <v>17</v>
      </c>
    </row>
    <row r="898" spans="4:11" x14ac:dyDescent="0.3">
      <c r="D898">
        <v>892</v>
      </c>
      <c r="E898">
        <v>24</v>
      </c>
      <c r="F898" s="4">
        <f>DATE(2020,4,3+INT(ROWS($1:11)/7))</f>
        <v>43925</v>
      </c>
      <c r="G898" s="1" t="s">
        <v>167</v>
      </c>
      <c r="H898">
        <v>-35</v>
      </c>
      <c r="I898" s="5">
        <f>IF(G898="nákup",VLOOKUP(E898,Tabuľka6[#All],13,FALSE),IF(G898="predaj",VLOOKUP(E898,Tabuľka6[#All],12,FALSE),"zadany neplatny typ transakie"))</f>
        <v>18.98</v>
      </c>
      <c r="J898">
        <f t="shared" si="13"/>
        <v>664.30000000000007</v>
      </c>
      <c r="K898">
        <f>SUMIF($E$7:E898,E898,$H$7:H898)</f>
        <v>81</v>
      </c>
    </row>
    <row r="899" spans="4:11" x14ac:dyDescent="0.3">
      <c r="D899">
        <v>893</v>
      </c>
      <c r="E899">
        <v>25</v>
      </c>
      <c r="F899" s="4">
        <f>DATE(2020,4,3+INT(ROWS($1:12)/7))</f>
        <v>43925</v>
      </c>
      <c r="G899" s="1" t="s">
        <v>167</v>
      </c>
      <c r="H899">
        <v>-50</v>
      </c>
      <c r="I899" s="5">
        <f>IF(G899="nákup",VLOOKUP(E899,Tabuľka6[#All],13,FALSE),IF(G899="predaj",VLOOKUP(E899,Tabuľka6[#All],12,FALSE),"zadany neplatny typ transakie"))</f>
        <v>14.95</v>
      </c>
      <c r="J899">
        <f t="shared" si="13"/>
        <v>747.5</v>
      </c>
      <c r="K899">
        <f>SUMIF($E$7:E899,E899,$H$7:H899)</f>
        <v>112</v>
      </c>
    </row>
    <row r="900" spans="4:11" x14ac:dyDescent="0.3">
      <c r="D900">
        <v>894</v>
      </c>
      <c r="E900">
        <v>4</v>
      </c>
      <c r="F900" s="4">
        <f>DATE(2020,4,3+INT(ROWS($1:13)/7))</f>
        <v>43925</v>
      </c>
      <c r="G900" s="1" t="s">
        <v>167</v>
      </c>
      <c r="H900">
        <v>-50</v>
      </c>
      <c r="I900" s="5">
        <f>IF(G900="nákup",VLOOKUP(E900,Tabuľka6[#All],13,FALSE),IF(G900="predaj",VLOOKUP(E900,Tabuľka6[#All],12,FALSE),"zadany neplatny typ transakie"))</f>
        <v>16</v>
      </c>
      <c r="J900">
        <f t="shared" si="13"/>
        <v>800</v>
      </c>
      <c r="K900">
        <f>SUMIF($E$7:E900,E900,$H$7:H900)</f>
        <v>170</v>
      </c>
    </row>
    <row r="901" spans="4:11" x14ac:dyDescent="0.3">
      <c r="D901">
        <v>895</v>
      </c>
      <c r="E901">
        <v>4</v>
      </c>
      <c r="F901" s="4">
        <f>DATE(2020,4,3+INT(ROWS($1:14)/7))</f>
        <v>43926</v>
      </c>
      <c r="G901" s="1" t="s">
        <v>167</v>
      </c>
      <c r="H901">
        <v>-45</v>
      </c>
      <c r="I901" s="5">
        <f>IF(G901="nákup",VLOOKUP(E901,Tabuľka6[#All],13,FALSE),IF(G901="predaj",VLOOKUP(E901,Tabuľka6[#All],12,FALSE),"zadany neplatny typ transakie"))</f>
        <v>16</v>
      </c>
      <c r="J901">
        <f t="shared" si="13"/>
        <v>720</v>
      </c>
      <c r="K901">
        <f>SUMIF($E$7:E901,E901,$H$7:H901)</f>
        <v>125</v>
      </c>
    </row>
    <row r="902" spans="4:11" x14ac:dyDescent="0.3">
      <c r="D902">
        <v>896</v>
      </c>
      <c r="E902">
        <v>17</v>
      </c>
      <c r="F902" s="4">
        <f>DATE(2020,4,3+INT(ROWS($1:15)/7))</f>
        <v>43926</v>
      </c>
      <c r="G902" s="1" t="s">
        <v>167</v>
      </c>
      <c r="H902">
        <v>-6</v>
      </c>
      <c r="I902" s="5">
        <f>IF(G902="nákup",VLOOKUP(E902,Tabuľka6[#All],13,FALSE),IF(G902="predaj",VLOOKUP(E902,Tabuľka6[#All],12,FALSE),"zadany neplatny typ transakie"))</f>
        <v>14.46</v>
      </c>
      <c r="J902">
        <f t="shared" si="13"/>
        <v>86.76</v>
      </c>
      <c r="K902">
        <f>SUMIF($E$7:E902,E902,$H$7:H902)</f>
        <v>25</v>
      </c>
    </row>
    <row r="903" spans="4:11" x14ac:dyDescent="0.3">
      <c r="D903">
        <v>897</v>
      </c>
      <c r="E903">
        <v>5</v>
      </c>
      <c r="F903" s="4">
        <f>DATE(2020,4,3+INT(ROWS($1:16)/7))</f>
        <v>43926</v>
      </c>
      <c r="G903" s="1" t="s">
        <v>167</v>
      </c>
      <c r="H903">
        <v>-6</v>
      </c>
      <c r="I903" s="5">
        <f>IF(G903="nákup",VLOOKUP(E903,Tabuľka6[#All],13,FALSE),IF(G903="predaj",VLOOKUP(E903,Tabuľka6[#All],12,FALSE),"zadany neplatny typ transakie"))</f>
        <v>15.56</v>
      </c>
      <c r="J903">
        <f t="shared" si="13"/>
        <v>93.36</v>
      </c>
      <c r="K903">
        <f>SUMIF($E$7:E903,E903,$H$7:H903)</f>
        <v>83</v>
      </c>
    </row>
    <row r="904" spans="4:11" x14ac:dyDescent="0.3">
      <c r="D904">
        <v>898</v>
      </c>
      <c r="E904">
        <v>5</v>
      </c>
      <c r="F904" s="4">
        <f>DATE(2020,4,3+INT(ROWS($1:17)/7))</f>
        <v>43926</v>
      </c>
      <c r="G904" s="1" t="s">
        <v>167</v>
      </c>
      <c r="H904">
        <v>-10</v>
      </c>
      <c r="I904" s="5">
        <f>IF(G904="nákup",VLOOKUP(E904,Tabuľka6[#All],13,FALSE),IF(G904="predaj",VLOOKUP(E904,Tabuľka6[#All],12,FALSE),"zadany neplatny typ transakie"))</f>
        <v>15.56</v>
      </c>
      <c r="J904">
        <f t="shared" ref="J904:J967" si="14">ABS(H904*I904)</f>
        <v>155.6</v>
      </c>
      <c r="K904">
        <f>SUMIF($E$7:E904,E904,$H$7:H904)</f>
        <v>73</v>
      </c>
    </row>
    <row r="905" spans="4:11" x14ac:dyDescent="0.3">
      <c r="D905">
        <v>899</v>
      </c>
      <c r="E905">
        <v>22</v>
      </c>
      <c r="F905" s="4">
        <f>DATE(2020,4,3+INT(ROWS($1:18)/7))</f>
        <v>43926</v>
      </c>
      <c r="G905" s="1" t="s">
        <v>167</v>
      </c>
      <c r="H905">
        <v>-1</v>
      </c>
      <c r="I905" s="5">
        <f>IF(G905="nákup",VLOOKUP(E905,Tabuľka6[#All],13,FALSE),IF(G905="predaj",VLOOKUP(E905,Tabuľka6[#All],12,FALSE),"zadany neplatny typ transakie"))</f>
        <v>22.58</v>
      </c>
      <c r="J905">
        <f t="shared" si="14"/>
        <v>22.58</v>
      </c>
      <c r="K905">
        <f>SUMIF($E$7:E905,E905,$H$7:H905)</f>
        <v>82</v>
      </c>
    </row>
    <row r="906" spans="4:11" x14ac:dyDescent="0.3">
      <c r="D906">
        <v>900</v>
      </c>
      <c r="E906">
        <v>19</v>
      </c>
      <c r="F906" s="4">
        <f>DATE(2020,4,3+INT(ROWS($1:19)/7))</f>
        <v>43926</v>
      </c>
      <c r="G906" s="1" t="s">
        <v>167</v>
      </c>
      <c r="H906">
        <v>-4</v>
      </c>
      <c r="I906" s="5">
        <f>IF(G906="nákup",VLOOKUP(E906,Tabuľka6[#All],13,FALSE),IF(G906="predaj",VLOOKUP(E906,Tabuľka6[#All],12,FALSE),"zadany neplatny typ transakie"))</f>
        <v>14.17</v>
      </c>
      <c r="J906">
        <f t="shared" si="14"/>
        <v>56.68</v>
      </c>
      <c r="K906">
        <f>SUMIF($E$7:E906,E906,$H$7:H906)</f>
        <v>68</v>
      </c>
    </row>
    <row r="907" spans="4:11" x14ac:dyDescent="0.3">
      <c r="D907">
        <v>901</v>
      </c>
      <c r="E907">
        <v>15</v>
      </c>
      <c r="F907" s="4">
        <f>DATE(2020,4,3+INT(ROWS($1:20)/7))</f>
        <v>43926</v>
      </c>
      <c r="G907" s="1" t="s">
        <v>167</v>
      </c>
      <c r="H907">
        <v>-9</v>
      </c>
      <c r="I907" s="5">
        <f>IF(G907="nákup",VLOOKUP(E907,Tabuľka6[#All],13,FALSE),IF(G907="predaj",VLOOKUP(E907,Tabuľka6[#All],12,FALSE),"zadany neplatny typ transakie"))</f>
        <v>9.65</v>
      </c>
      <c r="J907">
        <f t="shared" si="14"/>
        <v>86.850000000000009</v>
      </c>
      <c r="K907">
        <f>SUMIF($E$7:E907,E907,$H$7:H907)</f>
        <v>164</v>
      </c>
    </row>
    <row r="908" spans="4:11" x14ac:dyDescent="0.3">
      <c r="D908">
        <v>902</v>
      </c>
      <c r="E908">
        <v>9</v>
      </c>
      <c r="F908" s="4">
        <f>DATE(2020,4,3+INT(ROWS($1:21)/7))</f>
        <v>43927</v>
      </c>
      <c r="G908" s="1" t="s">
        <v>167</v>
      </c>
      <c r="H908">
        <v>-2</v>
      </c>
      <c r="I908" s="5">
        <f>IF(G908="nákup",VLOOKUP(E908,Tabuľka6[#All],13,FALSE),IF(G908="predaj",VLOOKUP(E908,Tabuľka6[#All],12,FALSE),"zadany neplatny typ transakie"))</f>
        <v>41</v>
      </c>
      <c r="J908">
        <f t="shared" si="14"/>
        <v>82</v>
      </c>
      <c r="K908">
        <f>SUMIF($E$7:E908,E908,$H$7:H908)</f>
        <v>53</v>
      </c>
    </row>
    <row r="909" spans="4:11" x14ac:dyDescent="0.3">
      <c r="D909">
        <v>903</v>
      </c>
      <c r="E909">
        <v>5</v>
      </c>
      <c r="F909" s="4">
        <f>DATE(2020,4,3+INT(ROWS($1:22)/7))</f>
        <v>43927</v>
      </c>
      <c r="G909" s="1" t="s">
        <v>167</v>
      </c>
      <c r="H909">
        <v>-2</v>
      </c>
      <c r="I909" s="5">
        <f>IF(G909="nákup",VLOOKUP(E909,Tabuľka6[#All],13,FALSE),IF(G909="predaj",VLOOKUP(E909,Tabuľka6[#All],12,FALSE),"zadany neplatny typ transakie"))</f>
        <v>15.56</v>
      </c>
      <c r="J909">
        <f t="shared" si="14"/>
        <v>31.12</v>
      </c>
      <c r="K909">
        <f>SUMIF($E$7:E909,E909,$H$7:H909)</f>
        <v>71</v>
      </c>
    </row>
    <row r="910" spans="4:11" x14ac:dyDescent="0.3">
      <c r="D910">
        <v>904</v>
      </c>
      <c r="E910">
        <v>4</v>
      </c>
      <c r="F910" s="4">
        <f>DATE(2020,4,3+INT(ROWS($1:23)/7))</f>
        <v>43927</v>
      </c>
      <c r="G910" s="1" t="s">
        <v>167</v>
      </c>
      <c r="H910">
        <v>-9</v>
      </c>
      <c r="I910" s="5">
        <f>IF(G910="nákup",VLOOKUP(E910,Tabuľka6[#All],13,FALSE),IF(G910="predaj",VLOOKUP(E910,Tabuľka6[#All],12,FALSE),"zadany neplatny typ transakie"))</f>
        <v>16</v>
      </c>
      <c r="J910">
        <f t="shared" si="14"/>
        <v>144</v>
      </c>
      <c r="K910">
        <f>SUMIF($E$7:E910,E910,$H$7:H910)</f>
        <v>116</v>
      </c>
    </row>
    <row r="911" spans="4:11" x14ac:dyDescent="0.3">
      <c r="D911">
        <v>905</v>
      </c>
      <c r="E911">
        <v>16</v>
      </c>
      <c r="F911" s="4">
        <f>DATE(2020,4,3+INT(ROWS($1:24)/7))</f>
        <v>43927</v>
      </c>
      <c r="G911" s="1" t="s">
        <v>167</v>
      </c>
      <c r="H911">
        <v>-2</v>
      </c>
      <c r="I911" s="5">
        <f>IF(G911="nákup",VLOOKUP(E911,Tabuľka6[#All],13,FALSE),IF(G911="predaj",VLOOKUP(E911,Tabuľka6[#All],12,FALSE),"zadany neplatny typ transakie"))</f>
        <v>14.49</v>
      </c>
      <c r="J911">
        <f t="shared" si="14"/>
        <v>28.98</v>
      </c>
      <c r="K911">
        <f>SUMIF($E$7:E911,E911,$H$7:H911)</f>
        <v>62</v>
      </c>
    </row>
    <row r="912" spans="4:11" x14ac:dyDescent="0.3">
      <c r="D912">
        <v>906</v>
      </c>
      <c r="E912">
        <v>18</v>
      </c>
      <c r="F912" s="4">
        <f>DATE(2020,4,3+INT(ROWS($1:25)/7))</f>
        <v>43927</v>
      </c>
      <c r="G912" s="1" t="s">
        <v>167</v>
      </c>
      <c r="H912">
        <v>-8</v>
      </c>
      <c r="I912" s="5">
        <f>IF(G912="nákup",VLOOKUP(E912,Tabuľka6[#All],13,FALSE),IF(G912="predaj",VLOOKUP(E912,Tabuľka6[#All],12,FALSE),"zadany neplatny typ transakie"))</f>
        <v>13.99</v>
      </c>
      <c r="J912">
        <f t="shared" si="14"/>
        <v>111.92</v>
      </c>
      <c r="K912">
        <f>SUMIF($E$7:E912,E912,$H$7:H912)</f>
        <v>42</v>
      </c>
    </row>
    <row r="913" spans="4:11" x14ac:dyDescent="0.3">
      <c r="D913">
        <v>907</v>
      </c>
      <c r="E913">
        <v>14</v>
      </c>
      <c r="F913" s="4">
        <f>DATE(2020,4,3+INT(ROWS($1:26)/7))</f>
        <v>43927</v>
      </c>
      <c r="G913" s="1" t="s">
        <v>167</v>
      </c>
      <c r="H913">
        <v>-4</v>
      </c>
      <c r="I913" s="5">
        <f>IF(G913="nákup",VLOOKUP(E913,Tabuľka6[#All],13,FALSE),IF(G913="predaj",VLOOKUP(E913,Tabuľka6[#All],12,FALSE),"zadany neplatny typ transakie"))</f>
        <v>7.8</v>
      </c>
      <c r="J913">
        <f t="shared" si="14"/>
        <v>31.2</v>
      </c>
      <c r="K913">
        <f>SUMIF($E$7:E913,E913,$H$7:H913)</f>
        <v>49</v>
      </c>
    </row>
    <row r="914" spans="4:11" x14ac:dyDescent="0.3">
      <c r="D914">
        <v>908</v>
      </c>
      <c r="E914">
        <v>2</v>
      </c>
      <c r="F914" s="4">
        <f>DATE(2020,4,3+INT(ROWS($1:27)/7))</f>
        <v>43927</v>
      </c>
      <c r="G914" s="1" t="s">
        <v>167</v>
      </c>
      <c r="H914">
        <v>-7</v>
      </c>
      <c r="I914" s="5">
        <f>IF(G914="nákup",VLOOKUP(E914,Tabuľka6[#All],13,FALSE),IF(G914="predaj",VLOOKUP(E914,Tabuľka6[#All],12,FALSE),"zadany neplatny typ transakie"))</f>
        <v>16.11</v>
      </c>
      <c r="J914">
        <f t="shared" si="14"/>
        <v>112.77</v>
      </c>
      <c r="K914">
        <f>SUMIF($E$7:E914,E914,$H$7:H914)</f>
        <v>209</v>
      </c>
    </row>
    <row r="915" spans="4:11" x14ac:dyDescent="0.3">
      <c r="D915">
        <v>909</v>
      </c>
      <c r="E915">
        <v>30</v>
      </c>
      <c r="F915" s="4">
        <f>DATE(2020,4,3+INT(ROWS($1:28)/7))</f>
        <v>43928</v>
      </c>
      <c r="G915" s="1" t="s">
        <v>167</v>
      </c>
      <c r="H915">
        <v>-7</v>
      </c>
      <c r="I915" s="5">
        <f>IF(G915="nákup",VLOOKUP(E915,Tabuľka6[#All],13,FALSE),IF(G915="predaj",VLOOKUP(E915,Tabuľka6[#All],12,FALSE),"zadany neplatny typ transakie"))</f>
        <v>11.5</v>
      </c>
      <c r="J915">
        <f t="shared" si="14"/>
        <v>80.5</v>
      </c>
      <c r="K915">
        <f>SUMIF($E$7:E915,E915,$H$7:H915)</f>
        <v>10</v>
      </c>
    </row>
    <row r="916" spans="4:11" x14ac:dyDescent="0.3">
      <c r="D916">
        <v>910</v>
      </c>
      <c r="E916">
        <v>9</v>
      </c>
      <c r="F916" s="4">
        <f>DATE(2020,4,3+INT(ROWS($1:29)/7))</f>
        <v>43928</v>
      </c>
      <c r="G916" s="1" t="s">
        <v>167</v>
      </c>
      <c r="H916">
        <v>-6</v>
      </c>
      <c r="I916" s="5">
        <f>IF(G916="nákup",VLOOKUP(E916,Tabuľka6[#All],13,FALSE),IF(G916="predaj",VLOOKUP(E916,Tabuľka6[#All],12,FALSE),"zadany neplatny typ transakie"))</f>
        <v>41</v>
      </c>
      <c r="J916">
        <f t="shared" si="14"/>
        <v>246</v>
      </c>
      <c r="K916">
        <f>SUMIF($E$7:E916,E916,$H$7:H916)</f>
        <v>47</v>
      </c>
    </row>
    <row r="917" spans="4:11" x14ac:dyDescent="0.3">
      <c r="D917">
        <v>911</v>
      </c>
      <c r="E917">
        <v>5</v>
      </c>
      <c r="F917" s="4">
        <f>DATE(2020,4,3+INT(ROWS($1:30)/7))</f>
        <v>43928</v>
      </c>
      <c r="G917" s="1" t="s">
        <v>167</v>
      </c>
      <c r="H917">
        <v>-3</v>
      </c>
      <c r="I917" s="5">
        <f>IF(G917="nákup",VLOOKUP(E917,Tabuľka6[#All],13,FALSE),IF(G917="predaj",VLOOKUP(E917,Tabuľka6[#All],12,FALSE),"zadany neplatny typ transakie"))</f>
        <v>15.56</v>
      </c>
      <c r="J917">
        <f t="shared" si="14"/>
        <v>46.68</v>
      </c>
      <c r="K917">
        <f>SUMIF($E$7:E917,E917,$H$7:H917)</f>
        <v>68</v>
      </c>
    </row>
    <row r="918" spans="4:11" x14ac:dyDescent="0.3">
      <c r="D918">
        <v>912</v>
      </c>
      <c r="E918">
        <v>7</v>
      </c>
      <c r="F918" s="4">
        <f>DATE(2020,4,3+INT(ROWS($1:31)/7))</f>
        <v>43928</v>
      </c>
      <c r="G918" s="1" t="s">
        <v>167</v>
      </c>
      <c r="H918">
        <v>-8</v>
      </c>
      <c r="I918" s="5">
        <f>IF(G918="nákup",VLOOKUP(E918,Tabuľka6[#All],13,FALSE),IF(G918="predaj",VLOOKUP(E918,Tabuľka6[#All],12,FALSE),"zadany neplatny typ transakie"))</f>
        <v>14.75</v>
      </c>
      <c r="J918">
        <f t="shared" si="14"/>
        <v>118</v>
      </c>
      <c r="K918">
        <f>SUMIF($E$7:E918,E918,$H$7:H918)</f>
        <v>2</v>
      </c>
    </row>
    <row r="919" spans="4:11" x14ac:dyDescent="0.3">
      <c r="D919">
        <v>913</v>
      </c>
      <c r="E919">
        <v>21</v>
      </c>
      <c r="F919" s="4">
        <f>DATE(2020,4,3+INT(ROWS($1:32)/7))</f>
        <v>43928</v>
      </c>
      <c r="G919" s="1" t="s">
        <v>167</v>
      </c>
      <c r="H919">
        <v>-40</v>
      </c>
      <c r="I919" s="5">
        <f>IF(G919="nákup",VLOOKUP(E919,Tabuľka6[#All],13,FALSE),IF(G919="predaj",VLOOKUP(E919,Tabuľka6[#All],12,FALSE),"zadany neplatny typ transakie"))</f>
        <v>22.5</v>
      </c>
      <c r="J919">
        <f t="shared" si="14"/>
        <v>900</v>
      </c>
      <c r="K919">
        <f>SUMIF($E$7:E919,E919,$H$7:H919)</f>
        <v>88</v>
      </c>
    </row>
    <row r="920" spans="4:11" x14ac:dyDescent="0.3">
      <c r="D920">
        <v>914</v>
      </c>
      <c r="E920">
        <v>20</v>
      </c>
      <c r="F920" s="4">
        <f>DATE(2020,4,3+INT(ROWS($1:33)/7))</f>
        <v>43928</v>
      </c>
      <c r="G920" s="1" t="s">
        <v>167</v>
      </c>
      <c r="H920">
        <v>-50</v>
      </c>
      <c r="I920" s="5">
        <f>IF(G920="nákup",VLOOKUP(E920,Tabuľka6[#All],13,FALSE),IF(G920="predaj",VLOOKUP(E920,Tabuľka6[#All],12,FALSE),"zadany neplatny typ transakie"))</f>
        <v>10.050000000000001</v>
      </c>
      <c r="J920">
        <f t="shared" si="14"/>
        <v>502.50000000000006</v>
      </c>
      <c r="K920">
        <f>SUMIF($E$7:E920,E920,$H$7:H920)</f>
        <v>76</v>
      </c>
    </row>
    <row r="921" spans="4:11" x14ac:dyDescent="0.3">
      <c r="D921">
        <v>915</v>
      </c>
      <c r="E921">
        <v>5</v>
      </c>
      <c r="F921" s="4">
        <f>DATE(2020,4,3+INT(ROWS($1:34)/7))</f>
        <v>43928</v>
      </c>
      <c r="G921" s="1" t="s">
        <v>167</v>
      </c>
      <c r="H921">
        <v>-3</v>
      </c>
      <c r="I921" s="5">
        <f>IF(G921="nákup",VLOOKUP(E921,Tabuľka6[#All],13,FALSE),IF(G921="predaj",VLOOKUP(E921,Tabuľka6[#All],12,FALSE),"zadany neplatny typ transakie"))</f>
        <v>15.56</v>
      </c>
      <c r="J921">
        <f t="shared" si="14"/>
        <v>46.68</v>
      </c>
      <c r="K921">
        <f>SUMIF($E$7:E921,E921,$H$7:H921)</f>
        <v>65</v>
      </c>
    </row>
    <row r="922" spans="4:11" x14ac:dyDescent="0.3">
      <c r="D922">
        <v>916</v>
      </c>
      <c r="E922">
        <v>8</v>
      </c>
      <c r="F922" s="4">
        <f>DATE(2020,4,3+INT(ROWS($1:35)/7))</f>
        <v>43929</v>
      </c>
      <c r="G922" s="1" t="s">
        <v>167</v>
      </c>
      <c r="H922">
        <v>-3</v>
      </c>
      <c r="I922" s="5">
        <f>IF(G922="nákup",VLOOKUP(E922,Tabuľka6[#All],13,FALSE),IF(G922="predaj",VLOOKUP(E922,Tabuľka6[#All],12,FALSE),"zadany neplatny typ transakie"))</f>
        <v>17.89</v>
      </c>
      <c r="J922">
        <f t="shared" si="14"/>
        <v>53.67</v>
      </c>
      <c r="K922">
        <f>SUMIF($E$7:E922,E922,$H$7:H922)</f>
        <v>79</v>
      </c>
    </row>
    <row r="923" spans="4:11" x14ac:dyDescent="0.3">
      <c r="D923">
        <v>917</v>
      </c>
      <c r="E923">
        <v>4</v>
      </c>
      <c r="F923" s="4">
        <f>DATE(2020,4,3+INT(ROWS($1:36)/7))</f>
        <v>43929</v>
      </c>
      <c r="G923" s="1" t="s">
        <v>167</v>
      </c>
      <c r="H923">
        <v>-5</v>
      </c>
      <c r="I923" s="5">
        <f>IF(G923="nákup",VLOOKUP(E923,Tabuľka6[#All],13,FALSE),IF(G923="predaj",VLOOKUP(E923,Tabuľka6[#All],12,FALSE),"zadany neplatny typ transakie"))</f>
        <v>16</v>
      </c>
      <c r="J923">
        <f t="shared" si="14"/>
        <v>80</v>
      </c>
      <c r="K923">
        <f>SUMIF($E$7:E923,E923,$H$7:H923)</f>
        <v>111</v>
      </c>
    </row>
    <row r="924" spans="4:11" x14ac:dyDescent="0.3">
      <c r="D924">
        <v>918</v>
      </c>
      <c r="E924">
        <v>14</v>
      </c>
      <c r="F924" s="4">
        <f>DATE(2020,4,3+INT(ROWS($1:37)/7))</f>
        <v>43929</v>
      </c>
      <c r="G924" s="1" t="s">
        <v>167</v>
      </c>
      <c r="H924">
        <v>-9</v>
      </c>
      <c r="I924" s="5">
        <f>IF(G924="nákup",VLOOKUP(E924,Tabuľka6[#All],13,FALSE),IF(G924="predaj",VLOOKUP(E924,Tabuľka6[#All],12,FALSE),"zadany neplatny typ transakie"))</f>
        <v>7.8</v>
      </c>
      <c r="J924">
        <f t="shared" si="14"/>
        <v>70.2</v>
      </c>
      <c r="K924">
        <f>SUMIF($E$7:E924,E924,$H$7:H924)</f>
        <v>40</v>
      </c>
    </row>
    <row r="925" spans="4:11" x14ac:dyDescent="0.3">
      <c r="D925">
        <v>919</v>
      </c>
      <c r="E925">
        <v>29</v>
      </c>
      <c r="F925" s="4">
        <f>DATE(2020,4,3+INT(ROWS($1:38)/7))</f>
        <v>43929</v>
      </c>
      <c r="G925" s="1" t="s">
        <v>167</v>
      </c>
      <c r="H925">
        <v>-3</v>
      </c>
      <c r="I925" s="5">
        <f>IF(G925="nákup",VLOOKUP(E925,Tabuľka6[#All],13,FALSE),IF(G925="predaj",VLOOKUP(E925,Tabuľka6[#All],12,FALSE),"zadany neplatny typ transakie"))</f>
        <v>24.99</v>
      </c>
      <c r="J925">
        <f t="shared" si="14"/>
        <v>74.97</v>
      </c>
      <c r="K925">
        <f>SUMIF($E$7:E925,E925,$H$7:H925)</f>
        <v>44</v>
      </c>
    </row>
    <row r="926" spans="4:11" x14ac:dyDescent="0.3">
      <c r="D926">
        <v>920</v>
      </c>
      <c r="E926">
        <v>18</v>
      </c>
      <c r="F926" s="4">
        <f>DATE(2020,4,3+INT(ROWS($1:39)/7))</f>
        <v>43929</v>
      </c>
      <c r="G926" s="1" t="s">
        <v>167</v>
      </c>
      <c r="H926">
        <v>-3</v>
      </c>
      <c r="I926" s="5">
        <f>IF(G926="nákup",VLOOKUP(E926,Tabuľka6[#All],13,FALSE),IF(G926="predaj",VLOOKUP(E926,Tabuľka6[#All],12,FALSE),"zadany neplatny typ transakie"))</f>
        <v>13.99</v>
      </c>
      <c r="J926">
        <f t="shared" si="14"/>
        <v>41.97</v>
      </c>
      <c r="K926">
        <f>SUMIF($E$7:E926,E926,$H$7:H926)</f>
        <v>39</v>
      </c>
    </row>
    <row r="927" spans="4:11" x14ac:dyDescent="0.3">
      <c r="D927">
        <v>921</v>
      </c>
      <c r="E927">
        <v>2</v>
      </c>
      <c r="F927" s="4">
        <f>DATE(2020,4,3+INT(ROWS($1:40)/7))</f>
        <v>43929</v>
      </c>
      <c r="G927" s="1" t="s">
        <v>167</v>
      </c>
      <c r="H927">
        <v>-50</v>
      </c>
      <c r="I927" s="5">
        <f>IF(G927="nákup",VLOOKUP(E927,Tabuľka6[#All],13,FALSE),IF(G927="predaj",VLOOKUP(E927,Tabuľka6[#All],12,FALSE),"zadany neplatny typ transakie"))</f>
        <v>16.11</v>
      </c>
      <c r="J927">
        <f t="shared" si="14"/>
        <v>805.5</v>
      </c>
      <c r="K927">
        <f>SUMIF($E$7:E927,E927,$H$7:H927)</f>
        <v>159</v>
      </c>
    </row>
    <row r="928" spans="4:11" x14ac:dyDescent="0.3">
      <c r="D928">
        <v>922</v>
      </c>
      <c r="E928">
        <v>4</v>
      </c>
      <c r="F928" s="4">
        <f>DATE(2020,4,3+INT(ROWS($1:41)/7))</f>
        <v>43929</v>
      </c>
      <c r="G928" s="1" t="s">
        <v>167</v>
      </c>
      <c r="H928">
        <v>-8</v>
      </c>
      <c r="I928" s="5">
        <f>IF(G928="nákup",VLOOKUP(E928,Tabuľka6[#All],13,FALSE),IF(G928="predaj",VLOOKUP(E928,Tabuľka6[#All],12,FALSE),"zadany neplatny typ transakie"))</f>
        <v>16</v>
      </c>
      <c r="J928">
        <f t="shared" si="14"/>
        <v>128</v>
      </c>
      <c r="K928">
        <f>SUMIF($E$7:E928,E928,$H$7:H928)</f>
        <v>103</v>
      </c>
    </row>
    <row r="929" spans="4:11" x14ac:dyDescent="0.3">
      <c r="D929">
        <v>923</v>
      </c>
      <c r="E929">
        <v>5</v>
      </c>
      <c r="F929" s="4">
        <f>DATE(2020,4,3+INT(ROWS($1:42)/7))</f>
        <v>43930</v>
      </c>
      <c r="G929" s="1" t="s">
        <v>167</v>
      </c>
      <c r="H929">
        <v>-4</v>
      </c>
      <c r="I929" s="5">
        <f>IF(G929="nákup",VLOOKUP(E929,Tabuľka6[#All],13,FALSE),IF(G929="predaj",VLOOKUP(E929,Tabuľka6[#All],12,FALSE),"zadany neplatny typ transakie"))</f>
        <v>15.56</v>
      </c>
      <c r="J929">
        <f t="shared" si="14"/>
        <v>62.24</v>
      </c>
      <c r="K929">
        <f>SUMIF($E$7:E929,E929,$H$7:H929)</f>
        <v>61</v>
      </c>
    </row>
    <row r="930" spans="4:11" x14ac:dyDescent="0.3">
      <c r="D930">
        <v>924</v>
      </c>
      <c r="E930">
        <v>1</v>
      </c>
      <c r="F930" s="4">
        <f>DATE(2020,4,3+INT(ROWS($1:43)/7))</f>
        <v>43930</v>
      </c>
      <c r="G930" s="1" t="s">
        <v>167</v>
      </c>
      <c r="H930">
        <v>-100</v>
      </c>
      <c r="I930" s="5">
        <f>IF(G930="nákup",VLOOKUP(E930,Tabuľka6[#All],13,FALSE),IF(G930="predaj",VLOOKUP(E930,Tabuľka6[#All],12,FALSE),"zadany neplatny typ transakie"))</f>
        <v>11.9</v>
      </c>
      <c r="J930">
        <f t="shared" si="14"/>
        <v>1190</v>
      </c>
      <c r="K930">
        <f>SUMIF($E$7:E930,E930,$H$7:H930)</f>
        <v>130</v>
      </c>
    </row>
    <row r="931" spans="4:11" x14ac:dyDescent="0.3">
      <c r="D931">
        <v>925</v>
      </c>
      <c r="E931">
        <v>28</v>
      </c>
      <c r="F931" s="4">
        <f>DATE(2020,4,3+INT(ROWS($1:44)/7))</f>
        <v>43930</v>
      </c>
      <c r="G931" s="1" t="s">
        <v>167</v>
      </c>
      <c r="H931">
        <v>-10</v>
      </c>
      <c r="I931" s="5">
        <f>IF(G931="nákup",VLOOKUP(E931,Tabuľka6[#All],13,FALSE),IF(G931="predaj",VLOOKUP(E931,Tabuľka6[#All],12,FALSE),"zadany neplatny typ transakie"))</f>
        <v>14.38</v>
      </c>
      <c r="J931">
        <f t="shared" si="14"/>
        <v>143.80000000000001</v>
      </c>
      <c r="K931">
        <f>SUMIF($E$7:E931,E931,$H$7:H931)</f>
        <v>62</v>
      </c>
    </row>
    <row r="932" spans="4:11" x14ac:dyDescent="0.3">
      <c r="D932">
        <v>926</v>
      </c>
      <c r="E932">
        <v>12</v>
      </c>
      <c r="F932" s="4">
        <f>DATE(2020,4,3+INT(ROWS($1:45)/7))</f>
        <v>43930</v>
      </c>
      <c r="G932" s="1" t="s">
        <v>167</v>
      </c>
      <c r="H932">
        <v>-10</v>
      </c>
      <c r="I932" s="5">
        <f>IF(G932="nákup",VLOOKUP(E932,Tabuľka6[#All],13,FALSE),IF(G932="predaj",VLOOKUP(E932,Tabuľka6[#All],12,FALSE),"zadany neplatny typ transakie"))</f>
        <v>13.25</v>
      </c>
      <c r="J932">
        <f t="shared" si="14"/>
        <v>132.5</v>
      </c>
      <c r="K932">
        <f>SUMIF($E$7:E932,E932,$H$7:H932)</f>
        <v>92</v>
      </c>
    </row>
    <row r="933" spans="4:11" x14ac:dyDescent="0.3">
      <c r="D933">
        <v>927</v>
      </c>
      <c r="E933">
        <v>26</v>
      </c>
      <c r="F933" s="4">
        <f>DATE(2020,4,3+INT(ROWS($1:46)/7))</f>
        <v>43930</v>
      </c>
      <c r="G933" s="1" t="s">
        <v>167</v>
      </c>
      <c r="H933">
        <v>-6</v>
      </c>
      <c r="I933" s="5">
        <f>IF(G933="nákup",VLOOKUP(E933,Tabuľka6[#All],13,FALSE),IF(G933="predaj",VLOOKUP(E933,Tabuľka6[#All],12,FALSE),"zadany neplatny typ transakie"))</f>
        <v>12.85</v>
      </c>
      <c r="J933">
        <f t="shared" si="14"/>
        <v>77.099999999999994</v>
      </c>
      <c r="K933">
        <f>SUMIF($E$7:E933,E933,$H$7:H933)</f>
        <v>117</v>
      </c>
    </row>
    <row r="934" spans="4:11" x14ac:dyDescent="0.3">
      <c r="D934">
        <v>928</v>
      </c>
      <c r="E934">
        <v>19</v>
      </c>
      <c r="F934" s="4">
        <f>DATE(2020,4,3+INT(ROWS($1:47)/7))</f>
        <v>43930</v>
      </c>
      <c r="G934" s="1" t="s">
        <v>167</v>
      </c>
      <c r="H934">
        <v>-2</v>
      </c>
      <c r="I934" s="5">
        <f>IF(G934="nákup",VLOOKUP(E934,Tabuľka6[#All],13,FALSE),IF(G934="predaj",VLOOKUP(E934,Tabuľka6[#All],12,FALSE),"zadany neplatny typ transakie"))</f>
        <v>14.17</v>
      </c>
      <c r="J934">
        <f t="shared" si="14"/>
        <v>28.34</v>
      </c>
      <c r="K934">
        <f>SUMIF($E$7:E934,E934,$H$7:H934)</f>
        <v>66</v>
      </c>
    </row>
    <row r="935" spans="4:11" x14ac:dyDescent="0.3">
      <c r="D935">
        <v>929</v>
      </c>
      <c r="E935">
        <v>30</v>
      </c>
      <c r="F935" s="4">
        <f>DATE(2020,4,3+INT(ROWS($1:48)/7))</f>
        <v>43930</v>
      </c>
      <c r="G935" s="1" t="s">
        <v>167</v>
      </c>
      <c r="H935">
        <v>-9</v>
      </c>
      <c r="I935" s="5">
        <f>IF(G935="nákup",VLOOKUP(E935,Tabuľka6[#All],13,FALSE),IF(G935="predaj",VLOOKUP(E935,Tabuľka6[#All],12,FALSE),"zadany neplatny typ transakie"))</f>
        <v>11.5</v>
      </c>
      <c r="J935">
        <f t="shared" si="14"/>
        <v>103.5</v>
      </c>
      <c r="K935">
        <f>SUMIF($E$7:E935,E935,$H$7:H935)</f>
        <v>1</v>
      </c>
    </row>
    <row r="936" spans="4:11" x14ac:dyDescent="0.3">
      <c r="D936">
        <v>930</v>
      </c>
      <c r="E936">
        <v>17</v>
      </c>
      <c r="F936" s="4">
        <f>DATE(2020,4,3+INT(ROWS($1:49)/7))</f>
        <v>43931</v>
      </c>
      <c r="G936" s="1" t="s">
        <v>167</v>
      </c>
      <c r="H936">
        <v>-3</v>
      </c>
      <c r="I936" s="5">
        <f>IF(G936="nákup",VLOOKUP(E936,Tabuľka6[#All],13,FALSE),IF(G936="predaj",VLOOKUP(E936,Tabuľka6[#All],12,FALSE),"zadany neplatny typ transakie"))</f>
        <v>14.46</v>
      </c>
      <c r="J936">
        <f t="shared" si="14"/>
        <v>43.38</v>
      </c>
      <c r="K936">
        <f>SUMIF($E$7:E936,E936,$H$7:H936)</f>
        <v>22</v>
      </c>
    </row>
    <row r="937" spans="4:11" x14ac:dyDescent="0.3">
      <c r="D937">
        <v>931</v>
      </c>
      <c r="E937">
        <v>11</v>
      </c>
      <c r="F937" s="4">
        <f>DATE(2020,4,3+INT(ROWS($1:50)/7))</f>
        <v>43931</v>
      </c>
      <c r="G937" s="1" t="s">
        <v>167</v>
      </c>
      <c r="H937">
        <v>-6</v>
      </c>
      <c r="I937" s="5">
        <f>IF(G937="nákup",VLOOKUP(E937,Tabuľka6[#All],13,FALSE),IF(G937="predaj",VLOOKUP(E937,Tabuľka6[#All],12,FALSE),"zadany neplatny typ transakie"))</f>
        <v>5</v>
      </c>
      <c r="J937">
        <f t="shared" si="14"/>
        <v>30</v>
      </c>
      <c r="K937">
        <f>SUMIF($E$7:E937,E937,$H$7:H937)</f>
        <v>12</v>
      </c>
    </row>
    <row r="938" spans="4:11" x14ac:dyDescent="0.3">
      <c r="D938">
        <v>932</v>
      </c>
      <c r="E938">
        <v>27</v>
      </c>
      <c r="F938" s="4">
        <f>DATE(2020,4,3+INT(ROWS($1:51)/7))</f>
        <v>43931</v>
      </c>
      <c r="G938" s="1" t="s">
        <v>167</v>
      </c>
      <c r="H938">
        <v>-4</v>
      </c>
      <c r="I938" s="5">
        <f>IF(G938="nákup",VLOOKUP(E938,Tabuľka6[#All],13,FALSE),IF(G938="predaj",VLOOKUP(E938,Tabuľka6[#All],12,FALSE),"zadany neplatny typ transakie"))</f>
        <v>16.36</v>
      </c>
      <c r="J938">
        <f t="shared" si="14"/>
        <v>65.44</v>
      </c>
      <c r="K938">
        <f>SUMIF($E$7:E938,E938,$H$7:H938)</f>
        <v>13</v>
      </c>
    </row>
    <row r="939" spans="4:11" x14ac:dyDescent="0.3">
      <c r="D939">
        <v>933</v>
      </c>
      <c r="E939">
        <v>26</v>
      </c>
      <c r="F939" s="4">
        <f>DATE(2020,4,3+INT(ROWS($1:52)/7))</f>
        <v>43931</v>
      </c>
      <c r="G939" s="1" t="s">
        <v>167</v>
      </c>
      <c r="H939">
        <v>-5</v>
      </c>
      <c r="I939" s="5">
        <f>IF(G939="nákup",VLOOKUP(E939,Tabuľka6[#All],13,FALSE),IF(G939="predaj",VLOOKUP(E939,Tabuľka6[#All],12,FALSE),"zadany neplatny typ transakie"))</f>
        <v>12.85</v>
      </c>
      <c r="J939">
        <f t="shared" si="14"/>
        <v>64.25</v>
      </c>
      <c r="K939">
        <f>SUMIF($E$7:E939,E939,$H$7:H939)</f>
        <v>112</v>
      </c>
    </row>
    <row r="940" spans="4:11" x14ac:dyDescent="0.3">
      <c r="D940">
        <v>934</v>
      </c>
      <c r="E940">
        <v>24</v>
      </c>
      <c r="F940" s="4">
        <f>DATE(2020,4,3+INT(ROWS($1:53)/7))</f>
        <v>43931</v>
      </c>
      <c r="G940" s="1" t="s">
        <v>167</v>
      </c>
      <c r="H940">
        <v>-7</v>
      </c>
      <c r="I940" s="5">
        <f>IF(G940="nákup",VLOOKUP(E940,Tabuľka6[#All],13,FALSE),IF(G940="predaj",VLOOKUP(E940,Tabuľka6[#All],12,FALSE),"zadany neplatny typ transakie"))</f>
        <v>18.98</v>
      </c>
      <c r="J940">
        <f t="shared" si="14"/>
        <v>132.86000000000001</v>
      </c>
      <c r="K940">
        <f>SUMIF($E$7:E940,E940,$H$7:H940)</f>
        <v>74</v>
      </c>
    </row>
    <row r="941" spans="4:11" x14ac:dyDescent="0.3">
      <c r="D941">
        <v>935</v>
      </c>
      <c r="E941">
        <v>17</v>
      </c>
      <c r="F941" s="4">
        <f>DATE(2020,4,3+INT(ROWS($1:54)/7))</f>
        <v>43931</v>
      </c>
      <c r="G941" s="1" t="s">
        <v>167</v>
      </c>
      <c r="H941">
        <v>-7</v>
      </c>
      <c r="I941" s="5">
        <f>IF(G941="nákup",VLOOKUP(E941,Tabuľka6[#All],13,FALSE),IF(G941="predaj",VLOOKUP(E941,Tabuľka6[#All],12,FALSE),"zadany neplatny typ transakie"))</f>
        <v>14.46</v>
      </c>
      <c r="J941">
        <f t="shared" si="14"/>
        <v>101.22</v>
      </c>
      <c r="K941">
        <f>SUMIF($E$7:E941,E941,$H$7:H941)</f>
        <v>15</v>
      </c>
    </row>
    <row r="942" spans="4:11" x14ac:dyDescent="0.3">
      <c r="D942">
        <v>936</v>
      </c>
      <c r="E942">
        <v>3</v>
      </c>
      <c r="F942" s="4">
        <f>DATE(2020,4,3+INT(ROWS($1:55)/7))</f>
        <v>43931</v>
      </c>
      <c r="G942" s="1" t="s">
        <v>167</v>
      </c>
      <c r="H942">
        <v>-2</v>
      </c>
      <c r="I942" s="5">
        <f>IF(G942="nákup",VLOOKUP(E942,Tabuľka6[#All],13,FALSE),IF(G942="predaj",VLOOKUP(E942,Tabuľka6[#All],12,FALSE),"zadany neplatny typ transakie"))</f>
        <v>9.64</v>
      </c>
      <c r="J942">
        <f t="shared" si="14"/>
        <v>19.28</v>
      </c>
      <c r="K942">
        <f>SUMIF($E$7:E942,E942,$H$7:H942)</f>
        <v>31</v>
      </c>
    </row>
    <row r="943" spans="4:11" x14ac:dyDescent="0.3">
      <c r="D943">
        <v>937</v>
      </c>
      <c r="E943">
        <v>9</v>
      </c>
      <c r="F943" s="4">
        <f>DATE(2020,4,3+INT(ROWS($1:56)/7))</f>
        <v>43932</v>
      </c>
      <c r="G943" s="1" t="s">
        <v>167</v>
      </c>
      <c r="H943">
        <v>-10</v>
      </c>
      <c r="I943" s="5">
        <f>IF(G943="nákup",VLOOKUP(E943,Tabuľka6[#All],13,FALSE),IF(G943="predaj",VLOOKUP(E943,Tabuľka6[#All],12,FALSE),"zadany neplatny typ transakie"))</f>
        <v>41</v>
      </c>
      <c r="J943">
        <f t="shared" si="14"/>
        <v>410</v>
      </c>
      <c r="K943">
        <f>SUMIF($E$7:E943,E943,$H$7:H943)</f>
        <v>37</v>
      </c>
    </row>
    <row r="944" spans="4:11" x14ac:dyDescent="0.3">
      <c r="D944">
        <v>938</v>
      </c>
      <c r="E944">
        <v>27</v>
      </c>
      <c r="F944" s="4">
        <f>DATE(2020,4,3+INT(ROWS($1:57)/7))</f>
        <v>43932</v>
      </c>
      <c r="G944" s="1" t="s">
        <v>167</v>
      </c>
      <c r="H944">
        <v>-2</v>
      </c>
      <c r="I944" s="5">
        <f>IF(G944="nákup",VLOOKUP(E944,Tabuľka6[#All],13,FALSE),IF(G944="predaj",VLOOKUP(E944,Tabuľka6[#All],12,FALSE),"zadany neplatny typ transakie"))</f>
        <v>16.36</v>
      </c>
      <c r="J944">
        <f t="shared" si="14"/>
        <v>32.72</v>
      </c>
      <c r="K944">
        <f>SUMIF($E$7:E944,E944,$H$7:H944)</f>
        <v>11</v>
      </c>
    </row>
    <row r="945" spans="4:11" x14ac:dyDescent="0.3">
      <c r="D945">
        <v>939</v>
      </c>
      <c r="E945">
        <v>11</v>
      </c>
      <c r="F945" s="4">
        <f>DATE(2020,4,3+INT(ROWS($1:58)/7))</f>
        <v>43932</v>
      </c>
      <c r="G945" s="1" t="s">
        <v>167</v>
      </c>
      <c r="H945">
        <v>-1</v>
      </c>
      <c r="I945" s="5">
        <f>IF(G945="nákup",VLOOKUP(E945,Tabuľka6[#All],13,FALSE),IF(G945="predaj",VLOOKUP(E945,Tabuľka6[#All],12,FALSE),"zadany neplatny typ transakie"))</f>
        <v>5</v>
      </c>
      <c r="J945">
        <f t="shared" si="14"/>
        <v>5</v>
      </c>
      <c r="K945">
        <f>SUMIF($E$7:E945,E945,$H$7:H945)</f>
        <v>11</v>
      </c>
    </row>
    <row r="946" spans="4:11" x14ac:dyDescent="0.3">
      <c r="D946">
        <v>940</v>
      </c>
      <c r="E946">
        <v>18</v>
      </c>
      <c r="F946" s="4">
        <f>DATE(2020,4,3+INT(ROWS($1:59)/7))</f>
        <v>43932</v>
      </c>
      <c r="G946" s="1" t="s">
        <v>167</v>
      </c>
      <c r="H946">
        <v>-4</v>
      </c>
      <c r="I946" s="5">
        <f>IF(G946="nákup",VLOOKUP(E946,Tabuľka6[#All],13,FALSE),IF(G946="predaj",VLOOKUP(E946,Tabuľka6[#All],12,FALSE),"zadany neplatny typ transakie"))</f>
        <v>13.99</v>
      </c>
      <c r="J946">
        <f t="shared" si="14"/>
        <v>55.96</v>
      </c>
      <c r="K946">
        <f>SUMIF($E$7:E946,E946,$H$7:H946)</f>
        <v>35</v>
      </c>
    </row>
    <row r="947" spans="4:11" x14ac:dyDescent="0.3">
      <c r="D947">
        <v>941</v>
      </c>
      <c r="E947">
        <v>3</v>
      </c>
      <c r="F947" s="4">
        <f>DATE(2020,4,3+INT(ROWS($1:60)/7))</f>
        <v>43932</v>
      </c>
      <c r="G947" s="1" t="s">
        <v>167</v>
      </c>
      <c r="H947">
        <v>-4</v>
      </c>
      <c r="I947" s="5">
        <f>IF(G947="nákup",VLOOKUP(E947,Tabuľka6[#All],13,FALSE),IF(G947="predaj",VLOOKUP(E947,Tabuľka6[#All],12,FALSE),"zadany neplatny typ transakie"))</f>
        <v>9.64</v>
      </c>
      <c r="J947">
        <f t="shared" si="14"/>
        <v>38.56</v>
      </c>
      <c r="K947">
        <f>SUMIF($E$7:E947,E947,$H$7:H947)</f>
        <v>27</v>
      </c>
    </row>
    <row r="948" spans="4:11" x14ac:dyDescent="0.3">
      <c r="D948">
        <v>942</v>
      </c>
      <c r="E948">
        <v>25</v>
      </c>
      <c r="F948" s="4">
        <f>DATE(2020,4,3+INT(ROWS($1:61)/7))</f>
        <v>43932</v>
      </c>
      <c r="G948" s="1" t="s">
        <v>167</v>
      </c>
      <c r="H948">
        <v>-3</v>
      </c>
      <c r="I948" s="5">
        <f>IF(G948="nákup",VLOOKUP(E948,Tabuľka6[#All],13,FALSE),IF(G948="predaj",VLOOKUP(E948,Tabuľka6[#All],12,FALSE),"zadany neplatny typ transakie"))</f>
        <v>14.95</v>
      </c>
      <c r="J948">
        <f t="shared" si="14"/>
        <v>44.849999999999994</v>
      </c>
      <c r="K948">
        <f>SUMIF($E$7:E948,E948,$H$7:H948)</f>
        <v>109</v>
      </c>
    </row>
    <row r="949" spans="4:11" x14ac:dyDescent="0.3">
      <c r="D949">
        <v>943</v>
      </c>
      <c r="E949">
        <v>13</v>
      </c>
      <c r="F949" s="4">
        <f>DATE(2020,4,3+INT(ROWS($1:62)/7))</f>
        <v>43932</v>
      </c>
      <c r="G949" s="1" t="s">
        <v>167</v>
      </c>
      <c r="H949">
        <v>-7</v>
      </c>
      <c r="I949" s="5">
        <f>IF(G949="nákup",VLOOKUP(E949,Tabuľka6[#All],13,FALSE),IF(G949="predaj",VLOOKUP(E949,Tabuľka6[#All],12,FALSE),"zadany neplatny typ transakie"))</f>
        <v>14.95</v>
      </c>
      <c r="J949">
        <f t="shared" si="14"/>
        <v>104.64999999999999</v>
      </c>
      <c r="K949">
        <f>SUMIF($E$7:E949,E949,$H$7:H949)</f>
        <v>30</v>
      </c>
    </row>
    <row r="950" spans="4:11" x14ac:dyDescent="0.3">
      <c r="D950">
        <v>944</v>
      </c>
      <c r="E950">
        <v>15</v>
      </c>
      <c r="F950" s="4">
        <f>DATE(2020,4,3+INT(ROWS($1:63)/7))</f>
        <v>43933</v>
      </c>
      <c r="G950" s="1" t="s">
        <v>167</v>
      </c>
      <c r="H950">
        <v>-2</v>
      </c>
      <c r="I950" s="5">
        <f>IF(G950="nákup",VLOOKUP(E950,Tabuľka6[#All],13,FALSE),IF(G950="predaj",VLOOKUP(E950,Tabuľka6[#All],12,FALSE),"zadany neplatny typ transakie"))</f>
        <v>9.65</v>
      </c>
      <c r="J950">
        <f t="shared" si="14"/>
        <v>19.3</v>
      </c>
      <c r="K950">
        <f>SUMIF($E$7:E950,E950,$H$7:H950)</f>
        <v>162</v>
      </c>
    </row>
    <row r="951" spans="4:11" x14ac:dyDescent="0.3">
      <c r="D951">
        <v>945</v>
      </c>
      <c r="E951">
        <v>6</v>
      </c>
      <c r="F951" s="4">
        <f>DATE(2020,4,3+INT(ROWS($1:64)/7))</f>
        <v>43933</v>
      </c>
      <c r="G951" s="1" t="s">
        <v>167</v>
      </c>
      <c r="H951">
        <v>-6</v>
      </c>
      <c r="I951" s="5">
        <f>IF(G951="nákup",VLOOKUP(E951,Tabuľka6[#All],13,FALSE),IF(G951="predaj",VLOOKUP(E951,Tabuľka6[#All],12,FALSE),"zadany neplatny typ transakie"))</f>
        <v>13.24</v>
      </c>
      <c r="J951">
        <f t="shared" si="14"/>
        <v>79.44</v>
      </c>
      <c r="K951">
        <f>SUMIF($E$7:E951,E951,$H$7:H951)</f>
        <v>205</v>
      </c>
    </row>
    <row r="952" spans="4:11" x14ac:dyDescent="0.3">
      <c r="D952">
        <v>946</v>
      </c>
      <c r="E952">
        <v>11</v>
      </c>
      <c r="F952" s="4">
        <f>DATE(2020,4,3+INT(ROWS($1:65)/7))</f>
        <v>43933</v>
      </c>
      <c r="G952" s="1" t="s">
        <v>167</v>
      </c>
      <c r="H952">
        <v>-6</v>
      </c>
      <c r="I952" s="5">
        <f>IF(G952="nákup",VLOOKUP(E952,Tabuľka6[#All],13,FALSE),IF(G952="predaj",VLOOKUP(E952,Tabuľka6[#All],12,FALSE),"zadany neplatny typ transakie"))</f>
        <v>5</v>
      </c>
      <c r="J952">
        <f t="shared" si="14"/>
        <v>30</v>
      </c>
      <c r="K952">
        <f>SUMIF($E$7:E952,E952,$H$7:H952)</f>
        <v>5</v>
      </c>
    </row>
    <row r="953" spans="4:11" x14ac:dyDescent="0.3">
      <c r="D953">
        <v>947</v>
      </c>
      <c r="E953">
        <v>23</v>
      </c>
      <c r="F953" s="4">
        <f>DATE(2020,4,3+INT(ROWS($1:66)/7))</f>
        <v>43933</v>
      </c>
      <c r="G953" s="1" t="s">
        <v>167</v>
      </c>
      <c r="H953">
        <v>-6</v>
      </c>
      <c r="I953" s="5">
        <f>IF(G953="nákup",VLOOKUP(E953,Tabuľka6[#All],13,FALSE),IF(G953="predaj",VLOOKUP(E953,Tabuľka6[#All],12,FALSE),"zadany neplatny typ transakie"))</f>
        <v>22.55</v>
      </c>
      <c r="J953">
        <f t="shared" si="14"/>
        <v>135.30000000000001</v>
      </c>
      <c r="K953">
        <f>SUMIF($E$7:E953,E953,$H$7:H953)</f>
        <v>21</v>
      </c>
    </row>
    <row r="954" spans="4:11" x14ac:dyDescent="0.3">
      <c r="D954">
        <v>948</v>
      </c>
      <c r="E954">
        <v>12</v>
      </c>
      <c r="F954" s="4">
        <f>DATE(2020,4,3+INT(ROWS($1:67)/7))</f>
        <v>43933</v>
      </c>
      <c r="G954" s="1" t="s">
        <v>167</v>
      </c>
      <c r="H954">
        <v>-7</v>
      </c>
      <c r="I954" s="5">
        <f>IF(G954="nákup",VLOOKUP(E954,Tabuľka6[#All],13,FALSE),IF(G954="predaj",VLOOKUP(E954,Tabuľka6[#All],12,FALSE),"zadany neplatny typ transakie"))</f>
        <v>13.25</v>
      </c>
      <c r="J954">
        <f t="shared" si="14"/>
        <v>92.75</v>
      </c>
      <c r="K954">
        <f>SUMIF($E$7:E954,E954,$H$7:H954)</f>
        <v>85</v>
      </c>
    </row>
    <row r="955" spans="4:11" x14ac:dyDescent="0.3">
      <c r="D955">
        <v>949</v>
      </c>
      <c r="E955">
        <v>7</v>
      </c>
      <c r="F955" s="4">
        <f>DATE(2020,4,3+INT(ROWS($1:68)/7))</f>
        <v>43933</v>
      </c>
      <c r="G955" s="1" t="s">
        <v>167</v>
      </c>
      <c r="H955">
        <v>-2</v>
      </c>
      <c r="I955" s="5">
        <f>IF(G955="nákup",VLOOKUP(E955,Tabuľka6[#All],13,FALSE),IF(G955="predaj",VLOOKUP(E955,Tabuľka6[#All],12,FALSE),"zadany neplatny typ transakie"))</f>
        <v>14.75</v>
      </c>
      <c r="J955">
        <f t="shared" si="14"/>
        <v>29.5</v>
      </c>
      <c r="K955">
        <f>SUMIF($E$7:E955,E955,$H$7:H955)</f>
        <v>0</v>
      </c>
    </row>
    <row r="956" spans="4:11" x14ac:dyDescent="0.3">
      <c r="D956">
        <v>950</v>
      </c>
      <c r="E956">
        <v>4</v>
      </c>
      <c r="F956" s="4">
        <f>DATE(2020,4,3+INT(ROWS($1:69)/7))</f>
        <v>43933</v>
      </c>
      <c r="G956" s="1" t="s">
        <v>167</v>
      </c>
      <c r="H956">
        <v>-3</v>
      </c>
      <c r="I956" s="5">
        <f>IF(G956="nákup",VLOOKUP(E956,Tabuľka6[#All],13,FALSE),IF(G956="predaj",VLOOKUP(E956,Tabuľka6[#All],12,FALSE),"zadany neplatny typ transakie"))</f>
        <v>16</v>
      </c>
      <c r="J956">
        <f t="shared" si="14"/>
        <v>48</v>
      </c>
      <c r="K956">
        <f>SUMIF($E$7:E956,E956,$H$7:H956)</f>
        <v>100</v>
      </c>
    </row>
    <row r="957" spans="4:11" x14ac:dyDescent="0.3">
      <c r="D957">
        <v>951</v>
      </c>
      <c r="E957">
        <v>28</v>
      </c>
      <c r="F957" s="4">
        <f>DATE(2020,4,3+INT(ROWS($1:70)/7))</f>
        <v>43934</v>
      </c>
      <c r="G957" s="1" t="s">
        <v>167</v>
      </c>
      <c r="H957">
        <v>-1</v>
      </c>
      <c r="I957" s="5">
        <f>IF(G957="nákup",VLOOKUP(E957,Tabuľka6[#All],13,FALSE),IF(G957="predaj",VLOOKUP(E957,Tabuľka6[#All],12,FALSE),"zadany neplatny typ transakie"))</f>
        <v>14.38</v>
      </c>
      <c r="J957">
        <f t="shared" si="14"/>
        <v>14.38</v>
      </c>
      <c r="K957">
        <f>SUMIF($E$7:E957,E957,$H$7:H957)</f>
        <v>61</v>
      </c>
    </row>
    <row r="958" spans="4:11" x14ac:dyDescent="0.3">
      <c r="D958">
        <v>952</v>
      </c>
      <c r="E958">
        <v>13</v>
      </c>
      <c r="F958" s="4">
        <f>DATE(2020,4,3+INT(ROWS($1:71)/7))</f>
        <v>43934</v>
      </c>
      <c r="G958" s="1" t="s">
        <v>167</v>
      </c>
      <c r="H958">
        <v>-5</v>
      </c>
      <c r="I958" s="5">
        <f>IF(G958="nákup",VLOOKUP(E958,Tabuľka6[#All],13,FALSE),IF(G958="predaj",VLOOKUP(E958,Tabuľka6[#All],12,FALSE),"zadany neplatny typ transakie"))</f>
        <v>14.95</v>
      </c>
      <c r="J958">
        <f t="shared" si="14"/>
        <v>74.75</v>
      </c>
      <c r="K958">
        <f>SUMIF($E$7:E958,E958,$H$7:H958)</f>
        <v>25</v>
      </c>
    </row>
    <row r="959" spans="4:11" x14ac:dyDescent="0.3">
      <c r="D959">
        <v>953</v>
      </c>
      <c r="E959">
        <v>2</v>
      </c>
      <c r="F959" s="4">
        <f>DATE(2020,4,3+INT(ROWS($1:72)/7))</f>
        <v>43934</v>
      </c>
      <c r="G959" s="1" t="s">
        <v>167</v>
      </c>
      <c r="H959">
        <v>-7</v>
      </c>
      <c r="I959" s="5">
        <f>IF(G959="nákup",VLOOKUP(E959,Tabuľka6[#All],13,FALSE),IF(G959="predaj",VLOOKUP(E959,Tabuľka6[#All],12,FALSE),"zadany neplatny typ transakie"))</f>
        <v>16.11</v>
      </c>
      <c r="J959">
        <f t="shared" si="14"/>
        <v>112.77</v>
      </c>
      <c r="K959">
        <f>SUMIF($E$7:E959,E959,$H$7:H959)</f>
        <v>152</v>
      </c>
    </row>
    <row r="960" spans="4:11" x14ac:dyDescent="0.3">
      <c r="D960">
        <v>954</v>
      </c>
      <c r="E960">
        <v>8</v>
      </c>
      <c r="F960" s="4">
        <f>DATE(2020,4,3+INT(ROWS($1:73)/7))</f>
        <v>43934</v>
      </c>
      <c r="G960" s="1" t="s">
        <v>167</v>
      </c>
      <c r="H960">
        <v>-1</v>
      </c>
      <c r="I960" s="5">
        <f>IF(G960="nákup",VLOOKUP(E960,Tabuľka6[#All],13,FALSE),IF(G960="predaj",VLOOKUP(E960,Tabuľka6[#All],12,FALSE),"zadany neplatny typ transakie"))</f>
        <v>17.89</v>
      </c>
      <c r="J960">
        <f t="shared" si="14"/>
        <v>17.89</v>
      </c>
      <c r="K960">
        <f>SUMIF($E$7:E960,E960,$H$7:H960)</f>
        <v>78</v>
      </c>
    </row>
    <row r="961" spans="4:11" x14ac:dyDescent="0.3">
      <c r="D961">
        <v>955</v>
      </c>
      <c r="E961">
        <v>24</v>
      </c>
      <c r="F961" s="4">
        <f>DATE(2020,4,3+INT(ROWS($1:74)/7))</f>
        <v>43934</v>
      </c>
      <c r="G961" s="1" t="s">
        <v>167</v>
      </c>
      <c r="H961">
        <v>-7</v>
      </c>
      <c r="I961" s="5">
        <f>IF(G961="nákup",VLOOKUP(E961,Tabuľka6[#All],13,FALSE),IF(G961="predaj",VLOOKUP(E961,Tabuľka6[#All],12,FALSE),"zadany neplatny typ transakie"))</f>
        <v>18.98</v>
      </c>
      <c r="J961">
        <f t="shared" si="14"/>
        <v>132.86000000000001</v>
      </c>
      <c r="K961">
        <f>SUMIF($E$7:E961,E961,$H$7:H961)</f>
        <v>67</v>
      </c>
    </row>
    <row r="962" spans="4:11" x14ac:dyDescent="0.3">
      <c r="D962">
        <v>956</v>
      </c>
      <c r="E962">
        <v>13</v>
      </c>
      <c r="F962" s="4">
        <f>DATE(2020,4,3+INT(ROWS($1:75)/7))</f>
        <v>43934</v>
      </c>
      <c r="G962" s="1" t="s">
        <v>167</v>
      </c>
      <c r="H962">
        <v>-8</v>
      </c>
      <c r="I962" s="5">
        <f>IF(G962="nákup",VLOOKUP(E962,Tabuľka6[#All],13,FALSE),IF(G962="predaj",VLOOKUP(E962,Tabuľka6[#All],12,FALSE),"zadany neplatny typ transakie"))</f>
        <v>14.95</v>
      </c>
      <c r="J962">
        <f t="shared" si="14"/>
        <v>119.6</v>
      </c>
      <c r="K962">
        <f>SUMIF($E$7:E962,E962,$H$7:H962)</f>
        <v>17</v>
      </c>
    </row>
    <row r="963" spans="4:11" x14ac:dyDescent="0.3">
      <c r="D963">
        <v>957</v>
      </c>
      <c r="E963">
        <v>13</v>
      </c>
      <c r="F963" s="4">
        <f>DATE(2020,4,3+INT(ROWS($1:76)/7))</f>
        <v>43934</v>
      </c>
      <c r="G963" s="1" t="s">
        <v>167</v>
      </c>
      <c r="H963">
        <v>-1</v>
      </c>
      <c r="I963" s="5">
        <f>IF(G963="nákup",VLOOKUP(E963,Tabuľka6[#All],13,FALSE),IF(G963="predaj",VLOOKUP(E963,Tabuľka6[#All],12,FALSE),"zadany neplatny typ transakie"))</f>
        <v>14.95</v>
      </c>
      <c r="J963">
        <f t="shared" si="14"/>
        <v>14.95</v>
      </c>
      <c r="K963">
        <f>SUMIF($E$7:E963,E963,$H$7:H963)</f>
        <v>16</v>
      </c>
    </row>
    <row r="964" spans="4:11" x14ac:dyDescent="0.3">
      <c r="D964">
        <v>958</v>
      </c>
      <c r="E964">
        <v>20</v>
      </c>
      <c r="F964" s="4">
        <f>DATE(2020,4,3+INT(ROWS($1:77)/7))</f>
        <v>43935</v>
      </c>
      <c r="G964" s="1" t="s">
        <v>167</v>
      </c>
      <c r="H964">
        <v>-2</v>
      </c>
      <c r="I964" s="5">
        <f>IF(G964="nákup",VLOOKUP(E964,Tabuľka6[#All],13,FALSE),IF(G964="predaj",VLOOKUP(E964,Tabuľka6[#All],12,FALSE),"zadany neplatny typ transakie"))</f>
        <v>10.050000000000001</v>
      </c>
      <c r="J964">
        <f t="shared" si="14"/>
        <v>20.100000000000001</v>
      </c>
      <c r="K964">
        <f>SUMIF($E$7:E964,E964,$H$7:H964)</f>
        <v>74</v>
      </c>
    </row>
    <row r="965" spans="4:11" x14ac:dyDescent="0.3">
      <c r="D965">
        <v>959</v>
      </c>
      <c r="E965">
        <v>21</v>
      </c>
      <c r="F965" s="4">
        <f>DATE(2020,4,3+INT(ROWS($1:78)/7))</f>
        <v>43935</v>
      </c>
      <c r="G965" s="1" t="s">
        <v>167</v>
      </c>
      <c r="H965">
        <v>-6</v>
      </c>
      <c r="I965" s="5">
        <f>IF(G965="nákup",VLOOKUP(E965,Tabuľka6[#All],13,FALSE),IF(G965="predaj",VLOOKUP(E965,Tabuľka6[#All],12,FALSE),"zadany neplatny typ transakie"))</f>
        <v>22.5</v>
      </c>
      <c r="J965">
        <f t="shared" si="14"/>
        <v>135</v>
      </c>
      <c r="K965">
        <f>SUMIF($E$7:E965,E965,$H$7:H965)</f>
        <v>82</v>
      </c>
    </row>
    <row r="966" spans="4:11" x14ac:dyDescent="0.3">
      <c r="D966">
        <v>960</v>
      </c>
      <c r="E966">
        <v>3</v>
      </c>
      <c r="F966" s="4">
        <f>DATE(2020,4,3+INT(ROWS($1:79)/7))</f>
        <v>43935</v>
      </c>
      <c r="G966" s="1" t="s">
        <v>167</v>
      </c>
      <c r="H966">
        <v>-7</v>
      </c>
      <c r="I966" s="5">
        <f>IF(G966="nákup",VLOOKUP(E966,Tabuľka6[#All],13,FALSE),IF(G966="predaj",VLOOKUP(E966,Tabuľka6[#All],12,FALSE),"zadany neplatny typ transakie"))</f>
        <v>9.64</v>
      </c>
      <c r="J966">
        <f t="shared" si="14"/>
        <v>67.48</v>
      </c>
      <c r="K966">
        <f>SUMIF($E$7:E966,E966,$H$7:H966)</f>
        <v>20</v>
      </c>
    </row>
    <row r="967" spans="4:11" x14ac:dyDescent="0.3">
      <c r="D967">
        <v>961</v>
      </c>
      <c r="E967">
        <v>24</v>
      </c>
      <c r="F967" s="4">
        <f>DATE(2020,4,3+INT(ROWS($1:80)/7))</f>
        <v>43935</v>
      </c>
      <c r="G967" s="1" t="s">
        <v>167</v>
      </c>
      <c r="H967">
        <v>-7</v>
      </c>
      <c r="I967" s="5">
        <f>IF(G967="nákup",VLOOKUP(E967,Tabuľka6[#All],13,FALSE),IF(G967="predaj",VLOOKUP(E967,Tabuľka6[#All],12,FALSE),"zadany neplatny typ transakie"))</f>
        <v>18.98</v>
      </c>
      <c r="J967">
        <f t="shared" si="14"/>
        <v>132.86000000000001</v>
      </c>
      <c r="K967">
        <f>SUMIF($E$7:E967,E967,$H$7:H967)</f>
        <v>60</v>
      </c>
    </row>
    <row r="968" spans="4:11" x14ac:dyDescent="0.3">
      <c r="D968">
        <v>962</v>
      </c>
      <c r="E968">
        <v>5</v>
      </c>
      <c r="F968" s="4">
        <f>DATE(2020,4,3+INT(ROWS($1:81)/7))</f>
        <v>43935</v>
      </c>
      <c r="G968" s="1" t="s">
        <v>167</v>
      </c>
      <c r="H968">
        <v>-6</v>
      </c>
      <c r="I968" s="5">
        <f>IF(G968="nákup",VLOOKUP(E968,Tabuľka6[#All],13,FALSE),IF(G968="predaj",VLOOKUP(E968,Tabuľka6[#All],12,FALSE),"zadany neplatny typ transakie"))</f>
        <v>15.56</v>
      </c>
      <c r="J968">
        <f t="shared" ref="J968:J1031" si="15">ABS(H968*I968)</f>
        <v>93.36</v>
      </c>
      <c r="K968">
        <f>SUMIF($E$7:E968,E968,$H$7:H968)</f>
        <v>55</v>
      </c>
    </row>
    <row r="969" spans="4:11" x14ac:dyDescent="0.3">
      <c r="D969">
        <v>963</v>
      </c>
      <c r="E969">
        <v>23</v>
      </c>
      <c r="F969" s="4">
        <f>DATE(2020,4,3+INT(ROWS($1:82)/7))</f>
        <v>43935</v>
      </c>
      <c r="G969" s="1" t="s">
        <v>167</v>
      </c>
      <c r="H969">
        <v>-10</v>
      </c>
      <c r="I969" s="5">
        <f>IF(G969="nákup",VLOOKUP(E969,Tabuľka6[#All],13,FALSE),IF(G969="predaj",VLOOKUP(E969,Tabuľka6[#All],12,FALSE),"zadany neplatny typ transakie"))</f>
        <v>22.55</v>
      </c>
      <c r="J969">
        <f t="shared" si="15"/>
        <v>225.5</v>
      </c>
      <c r="K969">
        <f>SUMIF($E$7:E969,E969,$H$7:H969)</f>
        <v>11</v>
      </c>
    </row>
    <row r="970" spans="4:11" x14ac:dyDescent="0.3">
      <c r="D970">
        <v>964</v>
      </c>
      <c r="E970">
        <v>22</v>
      </c>
      <c r="F970" s="4">
        <f>DATE(2020,4,3+INT(ROWS($1:83)/7))</f>
        <v>43935</v>
      </c>
      <c r="G970" s="1" t="s">
        <v>167</v>
      </c>
      <c r="H970">
        <v>-9</v>
      </c>
      <c r="I970" s="5">
        <f>IF(G970="nákup",VLOOKUP(E970,Tabuľka6[#All],13,FALSE),IF(G970="predaj",VLOOKUP(E970,Tabuľka6[#All],12,FALSE),"zadany neplatny typ transakie"))</f>
        <v>22.58</v>
      </c>
      <c r="J970">
        <f t="shared" si="15"/>
        <v>203.21999999999997</v>
      </c>
      <c r="K970">
        <f>SUMIF($E$7:E970,E970,$H$7:H970)</f>
        <v>73</v>
      </c>
    </row>
    <row r="971" spans="4:11" x14ac:dyDescent="0.3">
      <c r="D971">
        <v>965</v>
      </c>
      <c r="E971">
        <v>9</v>
      </c>
      <c r="F971" s="4">
        <f>DATE(2020,4,3+INT(ROWS($1:84)/7))</f>
        <v>43936</v>
      </c>
      <c r="G971" s="1" t="s">
        <v>167</v>
      </c>
      <c r="H971">
        <v>-8</v>
      </c>
      <c r="I971" s="5">
        <f>IF(G971="nákup",VLOOKUP(E971,Tabuľka6[#All],13,FALSE),IF(G971="predaj",VLOOKUP(E971,Tabuľka6[#All],12,FALSE),"zadany neplatny typ transakie"))</f>
        <v>41</v>
      </c>
      <c r="J971">
        <f t="shared" si="15"/>
        <v>328</v>
      </c>
      <c r="K971">
        <f>SUMIF($E$7:E971,E971,$H$7:H971)</f>
        <v>29</v>
      </c>
    </row>
    <row r="972" spans="4:11" x14ac:dyDescent="0.3">
      <c r="D972">
        <v>966</v>
      </c>
      <c r="E972">
        <v>8</v>
      </c>
      <c r="F972" s="4">
        <f>DATE(2020,4,3+INT(ROWS($1:85)/7))</f>
        <v>43936</v>
      </c>
      <c r="G972" s="1" t="s">
        <v>166</v>
      </c>
      <c r="H972">
        <v>20</v>
      </c>
      <c r="I972" s="5">
        <f>IF(G972="nákup",VLOOKUP(E972,Tabuľka6[#All],13,FALSE),IF(G972="predaj",VLOOKUP(E972,Tabuľka6[#All],12,FALSE),"zadany neplatny typ transakie"))</f>
        <v>10.99</v>
      </c>
      <c r="J972">
        <f t="shared" si="15"/>
        <v>219.8</v>
      </c>
      <c r="K972">
        <f>SUMIF($E$7:E972,E972,$H$7:H972)</f>
        <v>98</v>
      </c>
    </row>
    <row r="973" spans="4:11" x14ac:dyDescent="0.3">
      <c r="D973">
        <v>967</v>
      </c>
      <c r="E973">
        <v>16</v>
      </c>
      <c r="F973" s="4">
        <f>DATE(2020,4,3+INT(ROWS($1:86)/7))</f>
        <v>43936</v>
      </c>
      <c r="G973" s="1" t="s">
        <v>166</v>
      </c>
      <c r="H973">
        <v>35</v>
      </c>
      <c r="I973" s="5">
        <f>IF(G973="nákup",VLOOKUP(E973,Tabuľka6[#All],13,FALSE),IF(G973="predaj",VLOOKUP(E973,Tabuľka6[#All],12,FALSE),"zadany neplatny typ transakie"))</f>
        <v>7.68</v>
      </c>
      <c r="J973">
        <f t="shared" si="15"/>
        <v>268.8</v>
      </c>
      <c r="K973">
        <f>SUMIF($E$7:E973,E973,$H$7:H973)</f>
        <v>97</v>
      </c>
    </row>
    <row r="974" spans="4:11" x14ac:dyDescent="0.3">
      <c r="D974">
        <v>968</v>
      </c>
      <c r="E974">
        <v>13</v>
      </c>
      <c r="F974" s="4">
        <f>DATE(2020,4,3+INT(ROWS($1:87)/7))</f>
        <v>43936</v>
      </c>
      <c r="G974" s="1" t="s">
        <v>166</v>
      </c>
      <c r="H974">
        <v>27</v>
      </c>
      <c r="I974" s="5">
        <f>IF(G974="nákup",VLOOKUP(E974,Tabuľka6[#All],13,FALSE),IF(G974="predaj",VLOOKUP(E974,Tabuľka6[#All],12,FALSE),"zadany neplatny typ transakie"))</f>
        <v>8.89</v>
      </c>
      <c r="J974">
        <f t="shared" si="15"/>
        <v>240.03000000000003</v>
      </c>
      <c r="K974">
        <f>SUMIF($E$7:E974,E974,$H$7:H974)</f>
        <v>43</v>
      </c>
    </row>
    <row r="975" spans="4:11" x14ac:dyDescent="0.3">
      <c r="D975">
        <v>969</v>
      </c>
      <c r="E975">
        <v>29</v>
      </c>
      <c r="F975" s="4">
        <f>DATE(2020,4,3+INT(ROWS($1:88)/7))</f>
        <v>43936</v>
      </c>
      <c r="G975" s="1" t="s">
        <v>166</v>
      </c>
      <c r="H975">
        <v>47</v>
      </c>
      <c r="I975" s="5" t="str">
        <f>IF(G975="nákup",VLOOKUP(E975,Tabuľka6[#All],13,FALSE),IF(G975="predaj",VLOOKUP(E975,Tabuľka6[#All],12,FALSE),"zadany neplatny typ transakie"))</f>
        <v>14,98</v>
      </c>
      <c r="J975">
        <f t="shared" si="15"/>
        <v>704.06000000000006</v>
      </c>
      <c r="K975">
        <f>SUMIF($E$7:E975,E975,$H$7:H975)</f>
        <v>91</v>
      </c>
    </row>
    <row r="976" spans="4:11" x14ac:dyDescent="0.3">
      <c r="D976">
        <v>970</v>
      </c>
      <c r="E976">
        <v>6</v>
      </c>
      <c r="F976" s="4">
        <f>DATE(2020,4,3+INT(ROWS($1:89)/7))</f>
        <v>43936</v>
      </c>
      <c r="G976" s="1" t="s">
        <v>166</v>
      </c>
      <c r="H976">
        <v>35</v>
      </c>
      <c r="I976" s="5">
        <f>IF(G976="nákup",VLOOKUP(E976,Tabuľka6[#All],13,FALSE),IF(G976="predaj",VLOOKUP(E976,Tabuľka6[#All],12,FALSE),"zadany neplatny typ transakie"))</f>
        <v>9.35</v>
      </c>
      <c r="J976">
        <f t="shared" si="15"/>
        <v>327.25</v>
      </c>
      <c r="K976">
        <f>SUMIF($E$7:E976,E976,$H$7:H976)</f>
        <v>240</v>
      </c>
    </row>
    <row r="977" spans="4:11" x14ac:dyDescent="0.3">
      <c r="D977">
        <v>971</v>
      </c>
      <c r="E977">
        <v>19</v>
      </c>
      <c r="F977" s="4">
        <f>DATE(2020,4,3+INT(ROWS($1:90)/7))</f>
        <v>43936</v>
      </c>
      <c r="G977" s="1" t="s">
        <v>166</v>
      </c>
      <c r="H977">
        <v>24</v>
      </c>
      <c r="I977" s="5">
        <f>IF(G977="nákup",VLOOKUP(E977,Tabuľka6[#All],13,FALSE),IF(G977="predaj",VLOOKUP(E977,Tabuľka6[#All],12,FALSE),"zadany neplatny typ transakie"))</f>
        <v>9.16</v>
      </c>
      <c r="J977">
        <f t="shared" si="15"/>
        <v>219.84</v>
      </c>
      <c r="K977">
        <f>SUMIF($E$7:E977,E977,$H$7:H977)</f>
        <v>90</v>
      </c>
    </row>
    <row r="978" spans="4:11" x14ac:dyDescent="0.3">
      <c r="D978">
        <v>972</v>
      </c>
      <c r="E978">
        <v>1</v>
      </c>
      <c r="F978" s="4">
        <f>DATE(2020,4,3+INT(ROWS($1:91)/7))</f>
        <v>43937</v>
      </c>
      <c r="G978" s="1" t="s">
        <v>166</v>
      </c>
      <c r="H978">
        <v>34</v>
      </c>
      <c r="I978" s="5">
        <f>IF(G978="nákup",VLOOKUP(E978,Tabuľka6[#All],13,FALSE),IF(G978="predaj",VLOOKUP(E978,Tabuľka6[#All],12,FALSE),"zadany neplatny typ transakie"))</f>
        <v>8.25</v>
      </c>
      <c r="J978">
        <f t="shared" si="15"/>
        <v>280.5</v>
      </c>
      <c r="K978">
        <f>SUMIF($E$7:E978,E978,$H$7:H978)</f>
        <v>164</v>
      </c>
    </row>
    <row r="979" spans="4:11" x14ac:dyDescent="0.3">
      <c r="D979">
        <v>973</v>
      </c>
      <c r="E979">
        <v>28</v>
      </c>
      <c r="F979" s="4">
        <f>DATE(2020,4,3+INT(ROWS($1:92)/7))</f>
        <v>43937</v>
      </c>
      <c r="G979" s="1" t="s">
        <v>166</v>
      </c>
      <c r="H979">
        <v>23</v>
      </c>
      <c r="I979" s="5">
        <f>IF(G979="nákup",VLOOKUP(E979,Tabuľka6[#All],13,FALSE),IF(G979="predaj",VLOOKUP(E979,Tabuľka6[#All],12,FALSE),"zadany neplatny typ transakie"))</f>
        <v>6.9</v>
      </c>
      <c r="J979">
        <f t="shared" si="15"/>
        <v>158.70000000000002</v>
      </c>
      <c r="K979">
        <f>SUMIF($E$7:E979,E979,$H$7:H979)</f>
        <v>84</v>
      </c>
    </row>
    <row r="980" spans="4:11" x14ac:dyDescent="0.3">
      <c r="D980">
        <v>974</v>
      </c>
      <c r="E980">
        <v>25</v>
      </c>
      <c r="F980" s="4">
        <f>DATE(2020,4,3+INT(ROWS($1:93)/7))</f>
        <v>43937</v>
      </c>
      <c r="G980" s="1" t="s">
        <v>166</v>
      </c>
      <c r="H980">
        <v>49</v>
      </c>
      <c r="I980" s="5" t="str">
        <f>IF(G980="nákup",VLOOKUP(E980,Tabuľka6[#All],13,FALSE),IF(G980="predaj",VLOOKUP(E980,Tabuľka6[#All],12,FALSE),"zadany neplatny typ transakie"))</f>
        <v>6,65</v>
      </c>
      <c r="J980">
        <f t="shared" si="15"/>
        <v>325.85000000000002</v>
      </c>
      <c r="K980">
        <f>SUMIF($E$7:E980,E980,$H$7:H980)</f>
        <v>158</v>
      </c>
    </row>
    <row r="981" spans="4:11" x14ac:dyDescent="0.3">
      <c r="D981">
        <v>975</v>
      </c>
      <c r="E981">
        <v>30</v>
      </c>
      <c r="F981" s="4">
        <f>DATE(2020,4,3+INT(ROWS($1:94)/7))</f>
        <v>43937</v>
      </c>
      <c r="G981" s="1" t="s">
        <v>166</v>
      </c>
      <c r="H981">
        <v>23</v>
      </c>
      <c r="I981" s="5" t="str">
        <f>IF(G981="nákup",VLOOKUP(E981,Tabuľka6[#All],13,FALSE),IF(G981="predaj",VLOOKUP(E981,Tabuľka6[#All],12,FALSE),"zadany neplatny typ transakie"))</f>
        <v>4,36</v>
      </c>
      <c r="J981">
        <f t="shared" si="15"/>
        <v>100.28</v>
      </c>
      <c r="K981">
        <f>SUMIF($E$7:E981,E981,$H$7:H981)</f>
        <v>24</v>
      </c>
    </row>
    <row r="982" spans="4:11" x14ac:dyDescent="0.3">
      <c r="D982">
        <v>976</v>
      </c>
      <c r="E982">
        <v>8</v>
      </c>
      <c r="F982" s="4">
        <f>DATE(2020,4,3+INT(ROWS($1:95)/7))</f>
        <v>43937</v>
      </c>
      <c r="G982" s="1" t="s">
        <v>166</v>
      </c>
      <c r="H982">
        <v>25</v>
      </c>
      <c r="I982" s="5">
        <f>IF(G982="nákup",VLOOKUP(E982,Tabuľka6[#All],13,FALSE),IF(G982="predaj",VLOOKUP(E982,Tabuľka6[#All],12,FALSE),"zadany neplatny typ transakie"))</f>
        <v>10.99</v>
      </c>
      <c r="J982">
        <f t="shared" si="15"/>
        <v>274.75</v>
      </c>
      <c r="K982">
        <f>SUMIF($E$7:E982,E982,$H$7:H982)</f>
        <v>123</v>
      </c>
    </row>
    <row r="983" spans="4:11" x14ac:dyDescent="0.3">
      <c r="D983">
        <v>977</v>
      </c>
      <c r="E983">
        <v>18</v>
      </c>
      <c r="F983" s="4">
        <f>DATE(2020,4,3+INT(ROWS($1:96)/7))</f>
        <v>43937</v>
      </c>
      <c r="G983" s="1" t="s">
        <v>166</v>
      </c>
      <c r="H983">
        <v>24</v>
      </c>
      <c r="I983" s="5">
        <f>IF(G983="nákup",VLOOKUP(E983,Tabuľka6[#All],13,FALSE),IF(G983="predaj",VLOOKUP(E983,Tabuľka6[#All],12,FALSE),"zadany neplatny typ transakie"))</f>
        <v>6.89</v>
      </c>
      <c r="J983">
        <f t="shared" si="15"/>
        <v>165.35999999999999</v>
      </c>
      <c r="K983">
        <f>SUMIF($E$7:E983,E983,$H$7:H983)</f>
        <v>59</v>
      </c>
    </row>
    <row r="984" spans="4:11" x14ac:dyDescent="0.3">
      <c r="D984">
        <v>978</v>
      </c>
      <c r="E984">
        <v>22</v>
      </c>
      <c r="F984" s="4">
        <f>DATE(2020,4,3+INT(ROWS($1:97)/7))</f>
        <v>43937</v>
      </c>
      <c r="G984" s="1" t="s">
        <v>166</v>
      </c>
      <c r="H984">
        <v>29</v>
      </c>
      <c r="I984" s="5">
        <f>IF(G984="nákup",VLOOKUP(E984,Tabuľka6[#All],13,FALSE),IF(G984="predaj",VLOOKUP(E984,Tabuľka6[#All],12,FALSE),"zadany neplatny typ transakie"))</f>
        <v>12.56</v>
      </c>
      <c r="J984">
        <f t="shared" si="15"/>
        <v>364.24</v>
      </c>
      <c r="K984">
        <f>SUMIF($E$7:E984,E984,$H$7:H984)</f>
        <v>102</v>
      </c>
    </row>
    <row r="985" spans="4:11" x14ac:dyDescent="0.3">
      <c r="D985">
        <v>979</v>
      </c>
      <c r="E985">
        <v>5</v>
      </c>
      <c r="F985" s="4">
        <f>DATE(2020,4,3+INT(ROWS($1:98)/7))</f>
        <v>43938</v>
      </c>
      <c r="G985" s="1" t="s">
        <v>166</v>
      </c>
      <c r="H985">
        <v>27</v>
      </c>
      <c r="I985" s="5">
        <f>IF(G985="nákup",VLOOKUP(E985,Tabuľka6[#All],13,FALSE),IF(G985="predaj",VLOOKUP(E985,Tabuľka6[#All],12,FALSE),"zadany neplatny typ transakie"))</f>
        <v>8.2899999999999991</v>
      </c>
      <c r="J985">
        <f t="shared" si="15"/>
        <v>223.82999999999998</v>
      </c>
      <c r="K985">
        <f>SUMIF($E$7:E985,E985,$H$7:H985)</f>
        <v>82</v>
      </c>
    </row>
    <row r="986" spans="4:11" x14ac:dyDescent="0.3">
      <c r="D986">
        <v>980</v>
      </c>
      <c r="E986">
        <v>30</v>
      </c>
      <c r="F986" s="4">
        <f>DATE(2020,4,3+INT(ROWS($1:99)/7))</f>
        <v>43938</v>
      </c>
      <c r="G986" s="1" t="s">
        <v>166</v>
      </c>
      <c r="H986">
        <v>25</v>
      </c>
      <c r="I986" s="5" t="str">
        <f>IF(G986="nákup",VLOOKUP(E986,Tabuľka6[#All],13,FALSE),IF(G986="predaj",VLOOKUP(E986,Tabuľka6[#All],12,FALSE),"zadany neplatny typ transakie"))</f>
        <v>4,36</v>
      </c>
      <c r="J986">
        <f t="shared" si="15"/>
        <v>109.00000000000001</v>
      </c>
      <c r="K986">
        <f>SUMIF($E$7:E986,E986,$H$7:H986)</f>
        <v>49</v>
      </c>
    </row>
    <row r="987" spans="4:11" x14ac:dyDescent="0.3">
      <c r="D987">
        <v>981</v>
      </c>
      <c r="E987">
        <v>8</v>
      </c>
      <c r="F987" s="4">
        <f>DATE(2020,4,3+INT(ROWS($1:100)/7))</f>
        <v>43938</v>
      </c>
      <c r="G987" s="1" t="s">
        <v>166</v>
      </c>
      <c r="H987">
        <v>42</v>
      </c>
      <c r="I987" s="5">
        <f>IF(G987="nákup",VLOOKUP(E987,Tabuľka6[#All],13,FALSE),IF(G987="predaj",VLOOKUP(E987,Tabuľka6[#All],12,FALSE),"zadany neplatny typ transakie"))</f>
        <v>10.99</v>
      </c>
      <c r="J987">
        <f t="shared" si="15"/>
        <v>461.58</v>
      </c>
      <c r="K987">
        <f>SUMIF($E$7:E987,E987,$H$7:H987)</f>
        <v>165</v>
      </c>
    </row>
    <row r="988" spans="4:11" x14ac:dyDescent="0.3">
      <c r="D988">
        <v>982</v>
      </c>
      <c r="E988">
        <v>24</v>
      </c>
      <c r="F988" s="4">
        <f>DATE(2020,4,3+INT(ROWS($1:101)/7))</f>
        <v>43938</v>
      </c>
      <c r="G988" s="1" t="s">
        <v>166</v>
      </c>
      <c r="H988">
        <v>23</v>
      </c>
      <c r="I988" s="5" t="str">
        <f>IF(G988="nákup",VLOOKUP(E988,Tabuľka6[#All],13,FALSE),IF(G988="predaj",VLOOKUP(E988,Tabuľka6[#All],12,FALSE),"zadany neplatny typ transakie"))</f>
        <v>8,78</v>
      </c>
      <c r="J988">
        <f t="shared" si="15"/>
        <v>201.94</v>
      </c>
      <c r="K988">
        <f>SUMIF($E$7:E988,E988,$H$7:H988)</f>
        <v>83</v>
      </c>
    </row>
    <row r="989" spans="4:11" x14ac:dyDescent="0.3">
      <c r="D989">
        <v>983</v>
      </c>
      <c r="E989">
        <v>21</v>
      </c>
      <c r="F989" s="4">
        <f>DATE(2020,4,3+INT(ROWS($1:102)/7))</f>
        <v>43938</v>
      </c>
      <c r="G989" s="1" t="s">
        <v>166</v>
      </c>
      <c r="H989">
        <v>34</v>
      </c>
      <c r="I989" s="5">
        <f>IF(G989="nákup",VLOOKUP(E989,Tabuľka6[#All],13,FALSE),IF(G989="predaj",VLOOKUP(E989,Tabuľka6[#All],12,FALSE),"zadany neplatny typ transakie"))</f>
        <v>14.17</v>
      </c>
      <c r="J989">
        <f t="shared" si="15"/>
        <v>481.78</v>
      </c>
      <c r="K989">
        <f>SUMIF($E$7:E989,E989,$H$7:H989)</f>
        <v>116</v>
      </c>
    </row>
    <row r="990" spans="4:11" x14ac:dyDescent="0.3">
      <c r="D990">
        <v>984</v>
      </c>
      <c r="E990">
        <v>11</v>
      </c>
      <c r="F990" s="4">
        <f>DATE(2020,4,3+INT(ROWS($1:103)/7))</f>
        <v>43938</v>
      </c>
      <c r="G990" s="1" t="s">
        <v>166</v>
      </c>
      <c r="H990">
        <v>40</v>
      </c>
      <c r="I990" s="5">
        <f>IF(G990="nákup",VLOOKUP(E990,Tabuľka6[#All],13,FALSE),IF(G990="predaj",VLOOKUP(E990,Tabuľka6[#All],12,FALSE),"zadany neplatny typ transakie"))</f>
        <v>3.26</v>
      </c>
      <c r="J990">
        <f t="shared" si="15"/>
        <v>130.39999999999998</v>
      </c>
      <c r="K990">
        <f>SUMIF($E$7:E990,E990,$H$7:H990)</f>
        <v>45</v>
      </c>
    </row>
    <row r="991" spans="4:11" x14ac:dyDescent="0.3">
      <c r="D991">
        <v>985</v>
      </c>
      <c r="E991">
        <v>6</v>
      </c>
      <c r="F991" s="4">
        <f>DATE(2020,4,3+INT(ROWS($1:104)/7))</f>
        <v>43938</v>
      </c>
      <c r="G991" s="1" t="s">
        <v>166</v>
      </c>
      <c r="H991">
        <v>34</v>
      </c>
      <c r="I991" s="5">
        <f>IF(G991="nákup",VLOOKUP(E991,Tabuľka6[#All],13,FALSE),IF(G991="predaj",VLOOKUP(E991,Tabuľka6[#All],12,FALSE),"zadany neplatny typ transakie"))</f>
        <v>9.35</v>
      </c>
      <c r="J991">
        <f t="shared" si="15"/>
        <v>317.89999999999998</v>
      </c>
      <c r="K991">
        <f>SUMIF($E$7:E991,E991,$H$7:H991)</f>
        <v>274</v>
      </c>
    </row>
    <row r="992" spans="4:11" x14ac:dyDescent="0.3">
      <c r="D992">
        <v>986</v>
      </c>
      <c r="E992">
        <v>19</v>
      </c>
      <c r="F992" s="4">
        <f>DATE(2020,4,3+INT(ROWS($1:105)/7))</f>
        <v>43939</v>
      </c>
      <c r="G992" s="1" t="s">
        <v>166</v>
      </c>
      <c r="H992">
        <v>23</v>
      </c>
      <c r="I992" s="5">
        <f>IF(G992="nákup",VLOOKUP(E992,Tabuľka6[#All],13,FALSE),IF(G992="predaj",VLOOKUP(E992,Tabuľka6[#All],12,FALSE),"zadany neplatny typ transakie"))</f>
        <v>9.16</v>
      </c>
      <c r="J992">
        <f t="shared" si="15"/>
        <v>210.68</v>
      </c>
      <c r="K992">
        <f>SUMIF($E$7:E992,E992,$H$7:H992)</f>
        <v>113</v>
      </c>
    </row>
    <row r="993" spans="4:11" x14ac:dyDescent="0.3">
      <c r="D993">
        <v>987</v>
      </c>
      <c r="E993">
        <v>11</v>
      </c>
      <c r="F993" s="4">
        <f>DATE(2020,4,3+INT(ROWS($1:106)/7))</f>
        <v>43939</v>
      </c>
      <c r="G993" s="1" t="s">
        <v>166</v>
      </c>
      <c r="H993">
        <v>27</v>
      </c>
      <c r="I993" s="5">
        <f>IF(G993="nákup",VLOOKUP(E993,Tabuľka6[#All],13,FALSE),IF(G993="predaj",VLOOKUP(E993,Tabuľka6[#All],12,FALSE),"zadany neplatny typ transakie"))</f>
        <v>3.26</v>
      </c>
      <c r="J993">
        <f t="shared" si="15"/>
        <v>88.02</v>
      </c>
      <c r="K993">
        <f>SUMIF($E$7:E993,E993,$H$7:H993)</f>
        <v>72</v>
      </c>
    </row>
    <row r="994" spans="4:11" x14ac:dyDescent="0.3">
      <c r="D994">
        <v>988</v>
      </c>
      <c r="E994">
        <v>30</v>
      </c>
      <c r="F994" s="4">
        <f>DATE(2020,4,3+INT(ROWS($1:107)/7))</f>
        <v>43939</v>
      </c>
      <c r="G994" s="1" t="s">
        <v>166</v>
      </c>
      <c r="H994">
        <v>36</v>
      </c>
      <c r="I994" s="5" t="str">
        <f>IF(G994="nákup",VLOOKUP(E994,Tabuľka6[#All],13,FALSE),IF(G994="predaj",VLOOKUP(E994,Tabuľka6[#All],12,FALSE),"zadany neplatny typ transakie"))</f>
        <v>4,36</v>
      </c>
      <c r="J994">
        <f t="shared" si="15"/>
        <v>156.96</v>
      </c>
      <c r="K994">
        <f>SUMIF($E$7:E994,E994,$H$7:H994)</f>
        <v>85</v>
      </c>
    </row>
    <row r="995" spans="4:11" x14ac:dyDescent="0.3">
      <c r="D995">
        <v>989</v>
      </c>
      <c r="E995">
        <v>2</v>
      </c>
      <c r="F995" s="4">
        <f>DATE(2020,4,3+INT(ROWS($1:108)/7))</f>
        <v>43939</v>
      </c>
      <c r="G995" s="1" t="s">
        <v>166</v>
      </c>
      <c r="H995">
        <v>27</v>
      </c>
      <c r="I995" s="5">
        <f>IF(G995="nákup",VLOOKUP(E995,Tabuľka6[#All],13,FALSE),IF(G995="predaj",VLOOKUP(E995,Tabuľka6[#All],12,FALSE),"zadany neplatny typ transakie"))</f>
        <v>10.25</v>
      </c>
      <c r="J995">
        <f t="shared" si="15"/>
        <v>276.75</v>
      </c>
      <c r="K995">
        <f>SUMIF($E$7:E995,E995,$H$7:H995)</f>
        <v>179</v>
      </c>
    </row>
    <row r="996" spans="4:11" x14ac:dyDescent="0.3">
      <c r="D996">
        <v>990</v>
      </c>
      <c r="E996">
        <v>4</v>
      </c>
      <c r="F996" s="4">
        <f>DATE(2020,4,3+INT(ROWS($1:109)/7))</f>
        <v>43939</v>
      </c>
      <c r="G996" s="1" t="s">
        <v>166</v>
      </c>
      <c r="H996">
        <v>29</v>
      </c>
      <c r="I996" s="5">
        <f>IF(G996="nákup",VLOOKUP(E996,Tabuľka6[#All],13,FALSE),IF(G996="predaj",VLOOKUP(E996,Tabuľka6[#All],12,FALSE),"zadany neplatny typ transakie"))</f>
        <v>8.36</v>
      </c>
      <c r="J996">
        <f t="shared" si="15"/>
        <v>242.44</v>
      </c>
      <c r="K996">
        <f>SUMIF($E$7:E996,E996,$H$7:H996)</f>
        <v>129</v>
      </c>
    </row>
    <row r="997" spans="4:11" x14ac:dyDescent="0.3">
      <c r="D997">
        <v>991</v>
      </c>
      <c r="E997">
        <v>26</v>
      </c>
      <c r="F997" s="4">
        <f>DATE(2020,4,3+INT(ROWS($1:110)/7))</f>
        <v>43939</v>
      </c>
      <c r="G997" s="1" t="s">
        <v>166</v>
      </c>
      <c r="H997">
        <v>32</v>
      </c>
      <c r="I997" s="5">
        <f>IF(G997="nákup",VLOOKUP(E997,Tabuľka6[#All],13,FALSE),IF(G997="predaj",VLOOKUP(E997,Tabuľka6[#All],12,FALSE),"zadany neplatny typ transakie"))</f>
        <v>8.89</v>
      </c>
      <c r="J997">
        <f t="shared" si="15"/>
        <v>284.48</v>
      </c>
      <c r="K997">
        <f>SUMIF($E$7:E997,E997,$H$7:H997)</f>
        <v>144</v>
      </c>
    </row>
    <row r="998" spans="4:11" x14ac:dyDescent="0.3">
      <c r="D998">
        <v>992</v>
      </c>
      <c r="E998">
        <v>13</v>
      </c>
      <c r="F998" s="4">
        <f>DATE(2020,4,3+INT(ROWS($1:111)/7))</f>
        <v>43939</v>
      </c>
      <c r="G998" s="1" t="s">
        <v>166</v>
      </c>
      <c r="H998">
        <v>38</v>
      </c>
      <c r="I998" s="5">
        <f>IF(G998="nákup",VLOOKUP(E998,Tabuľka6[#All],13,FALSE),IF(G998="predaj",VLOOKUP(E998,Tabuľka6[#All],12,FALSE),"zadany neplatny typ transakie"))</f>
        <v>8.89</v>
      </c>
      <c r="J998">
        <f t="shared" si="15"/>
        <v>337.82000000000005</v>
      </c>
      <c r="K998">
        <f>SUMIF($E$7:E998,E998,$H$7:H998)</f>
        <v>81</v>
      </c>
    </row>
    <row r="999" spans="4:11" x14ac:dyDescent="0.3">
      <c r="D999">
        <v>993</v>
      </c>
      <c r="E999">
        <v>16</v>
      </c>
      <c r="F999" s="4">
        <f>DATE(2020,4,3+INT(ROWS($1:112)/7))</f>
        <v>43940</v>
      </c>
      <c r="G999" s="1" t="s">
        <v>166</v>
      </c>
      <c r="H999">
        <v>41</v>
      </c>
      <c r="I999" s="5">
        <f>IF(G999="nákup",VLOOKUP(E999,Tabuľka6[#All],13,FALSE),IF(G999="predaj",VLOOKUP(E999,Tabuľka6[#All],12,FALSE),"zadany neplatny typ transakie"))</f>
        <v>7.68</v>
      </c>
      <c r="J999">
        <f t="shared" si="15"/>
        <v>314.88</v>
      </c>
      <c r="K999">
        <f>SUMIF($E$7:E999,E999,$H$7:H999)</f>
        <v>138</v>
      </c>
    </row>
    <row r="1000" spans="4:11" x14ac:dyDescent="0.3">
      <c r="D1000">
        <v>994</v>
      </c>
      <c r="E1000">
        <v>10</v>
      </c>
      <c r="F1000" s="4">
        <f>DATE(2020,4,3+INT(ROWS($1:113)/7))</f>
        <v>43940</v>
      </c>
      <c r="G1000" s="1" t="s">
        <v>166</v>
      </c>
      <c r="H1000">
        <v>44</v>
      </c>
      <c r="I1000" s="5">
        <f>IF(G1000="nákup",VLOOKUP(E1000,Tabuľka6[#All],13,FALSE),IF(G1000="predaj",VLOOKUP(E1000,Tabuľka6[#All],12,FALSE),"zadany neplatny typ transakie"))</f>
        <v>11.89</v>
      </c>
      <c r="J1000">
        <f t="shared" si="15"/>
        <v>523.16000000000008</v>
      </c>
      <c r="K1000">
        <f>SUMIF($E$7:E1000,E1000,$H$7:H1000)</f>
        <v>54</v>
      </c>
    </row>
    <row r="1001" spans="4:11" x14ac:dyDescent="0.3">
      <c r="D1001">
        <v>995</v>
      </c>
      <c r="E1001">
        <v>15</v>
      </c>
      <c r="F1001" s="4">
        <f>DATE(2020,4,3+INT(ROWS($1:114)/7))</f>
        <v>43940</v>
      </c>
      <c r="G1001" s="1" t="s">
        <v>166</v>
      </c>
      <c r="H1001">
        <v>31</v>
      </c>
      <c r="I1001" s="5">
        <f>IF(G1001="nákup",VLOOKUP(E1001,Tabuľka6[#All],13,FALSE),IF(G1001="predaj",VLOOKUP(E1001,Tabuľka6[#All],12,FALSE),"zadany neplatny typ transakie"))</f>
        <v>4.5</v>
      </c>
      <c r="J1001">
        <f t="shared" si="15"/>
        <v>139.5</v>
      </c>
      <c r="K1001">
        <f>SUMIF($E$7:E1001,E1001,$H$7:H1001)</f>
        <v>193</v>
      </c>
    </row>
    <row r="1002" spans="4:11" x14ac:dyDescent="0.3">
      <c r="D1002">
        <v>996</v>
      </c>
      <c r="E1002">
        <v>23</v>
      </c>
      <c r="F1002" s="4">
        <f>DATE(2020,4,3+INT(ROWS($1:115)/7))</f>
        <v>43940</v>
      </c>
      <c r="G1002" s="1" t="s">
        <v>166</v>
      </c>
      <c r="H1002">
        <v>50</v>
      </c>
      <c r="I1002" s="5">
        <f>IF(G1002="nákup",VLOOKUP(E1002,Tabuľka6[#All],13,FALSE),IF(G1002="predaj",VLOOKUP(E1002,Tabuľka6[#All],12,FALSE),"zadany neplatny typ transakie"))</f>
        <v>9.65</v>
      </c>
      <c r="J1002">
        <f t="shared" si="15"/>
        <v>482.5</v>
      </c>
      <c r="K1002">
        <f>SUMIF($E$7:E1002,E1002,$H$7:H1002)</f>
        <v>61</v>
      </c>
    </row>
    <row r="1003" spans="4:11" x14ac:dyDescent="0.3">
      <c r="D1003">
        <v>997</v>
      </c>
      <c r="E1003">
        <v>3</v>
      </c>
      <c r="F1003" s="4">
        <f>DATE(2020,4,3+INT(ROWS($1:116)/7))</f>
        <v>43940</v>
      </c>
      <c r="G1003" s="1" t="s">
        <v>166</v>
      </c>
      <c r="H1003">
        <v>43</v>
      </c>
      <c r="I1003" s="5">
        <f>IF(G1003="nákup",VLOOKUP(E1003,Tabuľka6[#All],13,FALSE),IF(G1003="predaj",VLOOKUP(E1003,Tabuľka6[#All],12,FALSE),"zadany neplatny typ transakie"))</f>
        <v>6.24</v>
      </c>
      <c r="J1003">
        <f t="shared" si="15"/>
        <v>268.32</v>
      </c>
      <c r="K1003">
        <f>SUMIF($E$7:E1003,E1003,$H$7:H1003)</f>
        <v>63</v>
      </c>
    </row>
    <row r="1004" spans="4:11" x14ac:dyDescent="0.3">
      <c r="D1004">
        <v>998</v>
      </c>
      <c r="E1004">
        <v>11</v>
      </c>
      <c r="F1004" s="4">
        <f>DATE(2020,4,3+INT(ROWS($1:117)/7))</f>
        <v>43940</v>
      </c>
      <c r="G1004" s="1" t="s">
        <v>166</v>
      </c>
      <c r="H1004">
        <v>49</v>
      </c>
      <c r="I1004" s="5">
        <f>IF(G1004="nákup",VLOOKUP(E1004,Tabuľka6[#All],13,FALSE),IF(G1004="predaj",VLOOKUP(E1004,Tabuľka6[#All],12,FALSE),"zadany neplatny typ transakie"))</f>
        <v>3.26</v>
      </c>
      <c r="J1004">
        <f t="shared" si="15"/>
        <v>159.73999999999998</v>
      </c>
      <c r="K1004">
        <f>SUMIF($E$7:E1004,E1004,$H$7:H1004)</f>
        <v>121</v>
      </c>
    </row>
    <row r="1005" spans="4:11" x14ac:dyDescent="0.3">
      <c r="D1005">
        <v>999</v>
      </c>
      <c r="E1005">
        <v>28</v>
      </c>
      <c r="F1005" s="4">
        <f>DATE(2020,4,3+INT(ROWS($1:118)/7))</f>
        <v>43940</v>
      </c>
      <c r="G1005" s="1" t="s">
        <v>166</v>
      </c>
      <c r="H1005">
        <v>33</v>
      </c>
      <c r="I1005" s="5">
        <f>IF(G1005="nákup",VLOOKUP(E1005,Tabuľka6[#All],13,FALSE),IF(G1005="predaj",VLOOKUP(E1005,Tabuľka6[#All],12,FALSE),"zadany neplatny typ transakie"))</f>
        <v>6.9</v>
      </c>
      <c r="J1005">
        <f t="shared" si="15"/>
        <v>227.70000000000002</v>
      </c>
      <c r="K1005">
        <f>SUMIF($E$7:E1005,E1005,$H$7:H1005)</f>
        <v>117</v>
      </c>
    </row>
    <row r="1006" spans="4:11" x14ac:dyDescent="0.3">
      <c r="D1006">
        <v>1000</v>
      </c>
      <c r="E1006">
        <v>12</v>
      </c>
      <c r="F1006" s="4">
        <f>DATE(2020,4,3+INT(ROWS($1:119)/7))</f>
        <v>43941</v>
      </c>
      <c r="G1006" s="1" t="s">
        <v>166</v>
      </c>
      <c r="H1006">
        <v>20</v>
      </c>
      <c r="I1006" s="5">
        <f>IF(G1006="nákup",VLOOKUP(E1006,Tabuľka6[#All],13,FALSE),IF(G1006="predaj",VLOOKUP(E1006,Tabuľka6[#All],12,FALSE),"zadany neplatny typ transakie"))</f>
        <v>7.69</v>
      </c>
      <c r="J1006">
        <f t="shared" si="15"/>
        <v>153.80000000000001</v>
      </c>
      <c r="K1006">
        <f>SUMIF($E$7:E1006,E1006,$H$7:H1006)</f>
        <v>105</v>
      </c>
    </row>
    <row r="1007" spans="4:11" x14ac:dyDescent="0.3">
      <c r="D1007">
        <v>1001</v>
      </c>
      <c r="E1007">
        <v>18</v>
      </c>
      <c r="F1007" s="4">
        <f>DATE(2020,4,3+INT(ROWS($1:120)/7))</f>
        <v>43941</v>
      </c>
      <c r="G1007" s="1" t="s">
        <v>166</v>
      </c>
      <c r="H1007">
        <v>28</v>
      </c>
      <c r="I1007" s="5">
        <f>IF(G1007="nákup",VLOOKUP(E1007,Tabuľka6[#All],13,FALSE),IF(G1007="predaj",VLOOKUP(E1007,Tabuľka6[#All],12,FALSE),"zadany neplatny typ transakie"))</f>
        <v>6.89</v>
      </c>
      <c r="J1007">
        <f t="shared" si="15"/>
        <v>192.92</v>
      </c>
      <c r="K1007">
        <f>SUMIF($E$7:E1007,E1007,$H$7:H1007)</f>
        <v>87</v>
      </c>
    </row>
    <row r="1008" spans="4:11" x14ac:dyDescent="0.3">
      <c r="D1008">
        <v>1002</v>
      </c>
      <c r="E1008">
        <v>15</v>
      </c>
      <c r="F1008" s="4">
        <f>DATE(2020,4,3+INT(ROWS($1:121)/7))</f>
        <v>43941</v>
      </c>
      <c r="G1008" s="1" t="s">
        <v>166</v>
      </c>
      <c r="H1008">
        <v>36</v>
      </c>
      <c r="I1008" s="5">
        <f>IF(G1008="nákup",VLOOKUP(E1008,Tabuľka6[#All],13,FALSE),IF(G1008="predaj",VLOOKUP(E1008,Tabuľka6[#All],12,FALSE),"zadany neplatny typ transakie"))</f>
        <v>4.5</v>
      </c>
      <c r="J1008">
        <f t="shared" si="15"/>
        <v>162</v>
      </c>
      <c r="K1008">
        <f>SUMIF($E$7:E1008,E1008,$H$7:H1008)</f>
        <v>229</v>
      </c>
    </row>
    <row r="1009" spans="4:11" x14ac:dyDescent="0.3">
      <c r="D1009">
        <v>1003</v>
      </c>
      <c r="E1009">
        <v>11</v>
      </c>
      <c r="F1009" s="4">
        <f>DATE(2020,4,3+INT(ROWS($1:122)/7))</f>
        <v>43941</v>
      </c>
      <c r="G1009" s="1" t="s">
        <v>166</v>
      </c>
      <c r="H1009">
        <v>27</v>
      </c>
      <c r="I1009" s="5">
        <f>IF(G1009="nákup",VLOOKUP(E1009,Tabuľka6[#All],13,FALSE),IF(G1009="predaj",VLOOKUP(E1009,Tabuľka6[#All],12,FALSE),"zadany neplatny typ transakie"))</f>
        <v>3.26</v>
      </c>
      <c r="J1009">
        <f t="shared" si="15"/>
        <v>88.02</v>
      </c>
      <c r="K1009">
        <f>SUMIF($E$7:E1009,E1009,$H$7:H1009)</f>
        <v>148</v>
      </c>
    </row>
    <row r="1010" spans="4:11" x14ac:dyDescent="0.3">
      <c r="D1010">
        <v>1004</v>
      </c>
      <c r="E1010">
        <v>20</v>
      </c>
      <c r="F1010" s="4">
        <f>DATE(2020,4,3+INT(ROWS($1:123)/7))</f>
        <v>43941</v>
      </c>
      <c r="G1010" s="1" t="s">
        <v>166</v>
      </c>
      <c r="H1010">
        <v>30</v>
      </c>
      <c r="I1010" s="5">
        <f>IF(G1010="nákup",VLOOKUP(E1010,Tabuľka6[#All],13,FALSE),IF(G1010="predaj",VLOOKUP(E1010,Tabuľka6[#All],12,FALSE),"zadany neplatny typ transakie"))</f>
        <v>6.29</v>
      </c>
      <c r="J1010">
        <f t="shared" si="15"/>
        <v>188.7</v>
      </c>
      <c r="K1010">
        <f>SUMIF($E$7:E1010,E1010,$H$7:H1010)</f>
        <v>104</v>
      </c>
    </row>
    <row r="1011" spans="4:11" x14ac:dyDescent="0.3">
      <c r="D1011">
        <v>1005</v>
      </c>
      <c r="E1011">
        <v>19</v>
      </c>
      <c r="F1011" s="4">
        <f>DATE(2020,4,3+INT(ROWS($1:124)/7))</f>
        <v>43941</v>
      </c>
      <c r="G1011" s="1" t="s">
        <v>166</v>
      </c>
      <c r="H1011">
        <v>40</v>
      </c>
      <c r="I1011" s="5">
        <f>IF(G1011="nákup",VLOOKUP(E1011,Tabuľka6[#All],13,FALSE),IF(G1011="predaj",VLOOKUP(E1011,Tabuľka6[#All],12,FALSE),"zadany neplatny typ transakie"))</f>
        <v>9.16</v>
      </c>
      <c r="J1011">
        <f t="shared" si="15"/>
        <v>366.4</v>
      </c>
      <c r="K1011">
        <f>SUMIF($E$7:E1011,E1011,$H$7:H1011)</f>
        <v>153</v>
      </c>
    </row>
    <row r="1012" spans="4:11" x14ac:dyDescent="0.3">
      <c r="D1012">
        <v>1006</v>
      </c>
      <c r="E1012">
        <v>6</v>
      </c>
      <c r="F1012" s="4">
        <f>DATE(2020,4,3+INT(ROWS($1:125)/7))</f>
        <v>43941</v>
      </c>
      <c r="G1012" s="1" t="s">
        <v>166</v>
      </c>
      <c r="H1012">
        <v>46</v>
      </c>
      <c r="I1012" s="5">
        <f>IF(G1012="nákup",VLOOKUP(E1012,Tabuľka6[#All],13,FALSE),IF(G1012="predaj",VLOOKUP(E1012,Tabuľka6[#All],12,FALSE),"zadany neplatny typ transakie"))</f>
        <v>9.35</v>
      </c>
      <c r="J1012">
        <f t="shared" si="15"/>
        <v>430.09999999999997</v>
      </c>
      <c r="K1012">
        <f>SUMIF($E$7:E1012,E1012,$H$7:H1012)</f>
        <v>320</v>
      </c>
    </row>
    <row r="1013" spans="4:11" x14ac:dyDescent="0.3">
      <c r="D1013">
        <v>1007</v>
      </c>
      <c r="E1013">
        <v>9</v>
      </c>
      <c r="F1013" s="4">
        <f>DATE(2020,4,3+INT(ROWS($1:126)/7))</f>
        <v>43942</v>
      </c>
      <c r="G1013" s="1" t="s">
        <v>166</v>
      </c>
      <c r="H1013">
        <v>46</v>
      </c>
      <c r="I1013" s="5">
        <f>IF(G1013="nákup",VLOOKUP(E1013,Tabuľka6[#All],13,FALSE),IF(G1013="predaj",VLOOKUP(E1013,Tabuľka6[#All],12,FALSE),"zadany neplatny typ transakie"))</f>
        <v>25.99</v>
      </c>
      <c r="J1013">
        <f t="shared" si="15"/>
        <v>1195.54</v>
      </c>
      <c r="K1013">
        <f>SUMIF($E$7:E1013,E1013,$H$7:H1013)</f>
        <v>75</v>
      </c>
    </row>
    <row r="1014" spans="4:11" x14ac:dyDescent="0.3">
      <c r="D1014">
        <v>1008</v>
      </c>
      <c r="E1014">
        <v>28</v>
      </c>
      <c r="F1014" s="4">
        <f>DATE(2020,4,3+INT(ROWS($1:127)/7))</f>
        <v>43942</v>
      </c>
      <c r="G1014" s="1" t="s">
        <v>166</v>
      </c>
      <c r="H1014">
        <v>42</v>
      </c>
      <c r="I1014" s="5">
        <f>IF(G1014="nákup",VLOOKUP(E1014,Tabuľka6[#All],13,FALSE),IF(G1014="predaj",VLOOKUP(E1014,Tabuľka6[#All],12,FALSE),"zadany neplatny typ transakie"))</f>
        <v>6.9</v>
      </c>
      <c r="J1014">
        <f t="shared" si="15"/>
        <v>289.8</v>
      </c>
      <c r="K1014">
        <f>SUMIF($E$7:E1014,E1014,$H$7:H1014)</f>
        <v>159</v>
      </c>
    </row>
    <row r="1015" spans="4:11" x14ac:dyDescent="0.3">
      <c r="D1015">
        <v>1009</v>
      </c>
      <c r="E1015">
        <v>17</v>
      </c>
      <c r="F1015" s="4">
        <f>DATE(2020,4,3+INT(ROWS($1:128)/7))</f>
        <v>43942</v>
      </c>
      <c r="G1015" s="1" t="s">
        <v>166</v>
      </c>
      <c r="H1015">
        <v>50</v>
      </c>
      <c r="I1015" s="5">
        <f>IF(G1015="nákup",VLOOKUP(E1015,Tabuľka6[#All],13,FALSE),IF(G1015="predaj",VLOOKUP(E1015,Tabuľka6[#All],12,FALSE),"zadany neplatny typ transakie"))</f>
        <v>7.58</v>
      </c>
      <c r="J1015">
        <f t="shared" si="15"/>
        <v>379</v>
      </c>
      <c r="K1015">
        <f>SUMIF($E$7:E1015,E1015,$H$7:H1015)</f>
        <v>65</v>
      </c>
    </row>
    <row r="1016" spans="4:11" x14ac:dyDescent="0.3">
      <c r="D1016">
        <v>1010</v>
      </c>
      <c r="E1016">
        <v>10</v>
      </c>
      <c r="F1016" s="4">
        <f>DATE(2020,4,3+INT(ROWS($1:129)/7))</f>
        <v>43942</v>
      </c>
      <c r="G1016" s="1" t="s">
        <v>166</v>
      </c>
      <c r="H1016">
        <v>38</v>
      </c>
      <c r="I1016" s="5">
        <f>IF(G1016="nákup",VLOOKUP(E1016,Tabuľka6[#All],13,FALSE),IF(G1016="predaj",VLOOKUP(E1016,Tabuľka6[#All],12,FALSE),"zadany neplatny typ transakie"))</f>
        <v>11.89</v>
      </c>
      <c r="J1016">
        <f t="shared" si="15"/>
        <v>451.82000000000005</v>
      </c>
      <c r="K1016">
        <f>SUMIF($E$7:E1016,E1016,$H$7:H1016)</f>
        <v>92</v>
      </c>
    </row>
    <row r="1017" spans="4:11" x14ac:dyDescent="0.3">
      <c r="D1017">
        <v>1011</v>
      </c>
      <c r="E1017">
        <v>17</v>
      </c>
      <c r="F1017" s="4">
        <f>DATE(2020,4,3+INT(ROWS($1:130)/7))</f>
        <v>43942</v>
      </c>
      <c r="G1017" s="1" t="s">
        <v>166</v>
      </c>
      <c r="H1017">
        <v>29</v>
      </c>
      <c r="I1017" s="5">
        <f>IF(G1017="nákup",VLOOKUP(E1017,Tabuľka6[#All],13,FALSE),IF(G1017="predaj",VLOOKUP(E1017,Tabuľka6[#All],12,FALSE),"zadany neplatny typ transakie"))</f>
        <v>7.58</v>
      </c>
      <c r="J1017">
        <f t="shared" si="15"/>
        <v>219.82</v>
      </c>
      <c r="K1017">
        <f>SUMIF($E$7:E1017,E1017,$H$7:H1017)</f>
        <v>94</v>
      </c>
    </row>
    <row r="1018" spans="4:11" x14ac:dyDescent="0.3">
      <c r="D1018">
        <v>1012</v>
      </c>
      <c r="E1018">
        <v>2</v>
      </c>
      <c r="F1018" s="4">
        <f>DATE(2020,4,3+INT(ROWS($1:131)/7))</f>
        <v>43942</v>
      </c>
      <c r="G1018" s="1" t="s">
        <v>166</v>
      </c>
      <c r="H1018">
        <v>43</v>
      </c>
      <c r="I1018" s="5">
        <f>IF(G1018="nákup",VLOOKUP(E1018,Tabuľka6[#All],13,FALSE),IF(G1018="predaj",VLOOKUP(E1018,Tabuľka6[#All],12,FALSE),"zadany neplatny typ transakie"))</f>
        <v>10.25</v>
      </c>
      <c r="J1018">
        <f t="shared" si="15"/>
        <v>440.75</v>
      </c>
      <c r="K1018">
        <f>SUMIF($E$7:E1018,E1018,$H$7:H1018)</f>
        <v>222</v>
      </c>
    </row>
    <row r="1019" spans="4:11" x14ac:dyDescent="0.3">
      <c r="D1019">
        <v>1013</v>
      </c>
      <c r="E1019">
        <v>26</v>
      </c>
      <c r="F1019" s="4">
        <f>DATE(2020,4,3+INT(ROWS($1:132)/7))</f>
        <v>43942</v>
      </c>
      <c r="G1019" s="1" t="s">
        <v>166</v>
      </c>
      <c r="H1019">
        <v>37</v>
      </c>
      <c r="I1019" s="5">
        <f>IF(G1019="nákup",VLOOKUP(E1019,Tabuľka6[#All],13,FALSE),IF(G1019="predaj",VLOOKUP(E1019,Tabuľka6[#All],12,FALSE),"zadany neplatny typ transakie"))</f>
        <v>8.89</v>
      </c>
      <c r="J1019">
        <f t="shared" si="15"/>
        <v>328.93</v>
      </c>
      <c r="K1019">
        <f>SUMIF($E$7:E1019,E1019,$H$7:H1019)</f>
        <v>181</v>
      </c>
    </row>
    <row r="1020" spans="4:11" x14ac:dyDescent="0.3">
      <c r="D1020">
        <v>1014</v>
      </c>
      <c r="E1020">
        <v>2</v>
      </c>
      <c r="F1020" s="4">
        <f>DATE(2020,4,3+INT(ROWS($1:133)/7))</f>
        <v>43943</v>
      </c>
      <c r="G1020" s="1" t="s">
        <v>166</v>
      </c>
      <c r="H1020">
        <v>49</v>
      </c>
      <c r="I1020" s="5">
        <f>IF(G1020="nákup",VLOOKUP(E1020,Tabuľka6[#All],13,FALSE),IF(G1020="predaj",VLOOKUP(E1020,Tabuľka6[#All],12,FALSE),"zadany neplatny typ transakie"))</f>
        <v>10.25</v>
      </c>
      <c r="J1020">
        <f t="shared" si="15"/>
        <v>502.25</v>
      </c>
      <c r="K1020">
        <f>SUMIF($E$7:E1020,E1020,$H$7:H1020)</f>
        <v>271</v>
      </c>
    </row>
    <row r="1021" spans="4:11" x14ac:dyDescent="0.3">
      <c r="D1021">
        <v>1015</v>
      </c>
      <c r="E1021">
        <v>5</v>
      </c>
      <c r="F1021" s="4">
        <f>DATE(2020,4,3+INT(ROWS($1:134)/7))</f>
        <v>43943</v>
      </c>
      <c r="G1021" s="1" t="s">
        <v>166</v>
      </c>
      <c r="H1021">
        <v>28</v>
      </c>
      <c r="I1021" s="5">
        <f>IF(G1021="nákup",VLOOKUP(E1021,Tabuľka6[#All],13,FALSE),IF(G1021="predaj",VLOOKUP(E1021,Tabuľka6[#All],12,FALSE),"zadany neplatny typ transakie"))</f>
        <v>8.2899999999999991</v>
      </c>
      <c r="J1021">
        <f t="shared" si="15"/>
        <v>232.11999999999998</v>
      </c>
      <c r="K1021">
        <f>SUMIF($E$7:E1021,E1021,$H$7:H1021)</f>
        <v>110</v>
      </c>
    </row>
    <row r="1022" spans="4:11" x14ac:dyDescent="0.3">
      <c r="D1022">
        <v>1016</v>
      </c>
      <c r="E1022">
        <v>15</v>
      </c>
      <c r="F1022" s="4">
        <f>DATE(2020,4,3+INT(ROWS($1:135)/7))</f>
        <v>43943</v>
      </c>
      <c r="G1022" s="1" t="s">
        <v>166</v>
      </c>
      <c r="H1022">
        <v>40</v>
      </c>
      <c r="I1022" s="5">
        <f>IF(G1022="nákup",VLOOKUP(E1022,Tabuľka6[#All],13,FALSE),IF(G1022="predaj",VLOOKUP(E1022,Tabuľka6[#All],12,FALSE),"zadany neplatny typ transakie"))</f>
        <v>4.5</v>
      </c>
      <c r="J1022">
        <f t="shared" si="15"/>
        <v>180</v>
      </c>
      <c r="K1022">
        <f>SUMIF($E$7:E1022,E1022,$H$7:H1022)</f>
        <v>269</v>
      </c>
    </row>
    <row r="1023" spans="4:11" x14ac:dyDescent="0.3">
      <c r="D1023">
        <v>1017</v>
      </c>
      <c r="E1023">
        <v>1</v>
      </c>
      <c r="F1023" s="4">
        <f>DATE(2020,4,3+INT(ROWS($1:136)/7))</f>
        <v>43943</v>
      </c>
      <c r="G1023" s="1" t="s">
        <v>166</v>
      </c>
      <c r="H1023">
        <v>31</v>
      </c>
      <c r="I1023" s="5">
        <f>IF(G1023="nákup",VLOOKUP(E1023,Tabuľka6[#All],13,FALSE),IF(G1023="predaj",VLOOKUP(E1023,Tabuľka6[#All],12,FALSE),"zadany neplatny typ transakie"))</f>
        <v>8.25</v>
      </c>
      <c r="J1023">
        <f t="shared" si="15"/>
        <v>255.75</v>
      </c>
      <c r="K1023">
        <f>SUMIF($E$7:E1023,E1023,$H$7:H1023)</f>
        <v>195</v>
      </c>
    </row>
    <row r="1024" spans="4:11" x14ac:dyDescent="0.3">
      <c r="D1024">
        <v>1018</v>
      </c>
      <c r="E1024">
        <v>21</v>
      </c>
      <c r="F1024" s="4">
        <f>DATE(2020,4,3+INT(ROWS($1:137)/7))</f>
        <v>43943</v>
      </c>
      <c r="G1024" s="1" t="s">
        <v>166</v>
      </c>
      <c r="H1024">
        <v>29</v>
      </c>
      <c r="I1024" s="5">
        <f>IF(G1024="nákup",VLOOKUP(E1024,Tabuľka6[#All],13,FALSE),IF(G1024="predaj",VLOOKUP(E1024,Tabuľka6[#All],12,FALSE),"zadany neplatny typ transakie"))</f>
        <v>14.17</v>
      </c>
      <c r="J1024">
        <f t="shared" si="15"/>
        <v>410.93</v>
      </c>
      <c r="K1024">
        <f>SUMIF($E$7:E1024,E1024,$H$7:H1024)</f>
        <v>145</v>
      </c>
    </row>
    <row r="1025" spans="4:11" x14ac:dyDescent="0.3">
      <c r="D1025">
        <v>1019</v>
      </c>
      <c r="E1025">
        <v>1</v>
      </c>
      <c r="F1025" s="4">
        <f>DATE(2020,4,3+INT(ROWS($1:138)/7))</f>
        <v>43943</v>
      </c>
      <c r="G1025" s="1" t="s">
        <v>166</v>
      </c>
      <c r="H1025">
        <v>41</v>
      </c>
      <c r="I1025" s="5">
        <f>IF(G1025="nákup",VLOOKUP(E1025,Tabuľka6[#All],13,FALSE),IF(G1025="predaj",VLOOKUP(E1025,Tabuľka6[#All],12,FALSE),"zadany neplatny typ transakie"))</f>
        <v>8.25</v>
      </c>
      <c r="J1025">
        <f t="shared" si="15"/>
        <v>338.25</v>
      </c>
      <c r="K1025">
        <f>SUMIF($E$7:E1025,E1025,$H$7:H1025)</f>
        <v>236</v>
      </c>
    </row>
    <row r="1026" spans="4:11" x14ac:dyDescent="0.3">
      <c r="D1026">
        <v>1020</v>
      </c>
      <c r="E1026">
        <v>19</v>
      </c>
      <c r="F1026" s="4">
        <f>DATE(2020,4,3+INT(ROWS($1:139)/7))</f>
        <v>43943</v>
      </c>
      <c r="G1026" s="1" t="s">
        <v>166</v>
      </c>
      <c r="H1026">
        <v>25</v>
      </c>
      <c r="I1026" s="5">
        <f>IF(G1026="nákup",VLOOKUP(E1026,Tabuľka6[#All],13,FALSE),IF(G1026="predaj",VLOOKUP(E1026,Tabuľka6[#All],12,FALSE),"zadany neplatny typ transakie"))</f>
        <v>9.16</v>
      </c>
      <c r="J1026">
        <f t="shared" si="15"/>
        <v>229</v>
      </c>
      <c r="K1026">
        <f>SUMIF($E$7:E1026,E1026,$H$7:H1026)</f>
        <v>178</v>
      </c>
    </row>
    <row r="1027" spans="4:11" x14ac:dyDescent="0.3">
      <c r="D1027">
        <v>1021</v>
      </c>
      <c r="E1027">
        <v>17</v>
      </c>
      <c r="F1027" s="4">
        <f>DATE(2020,4,3+INT(ROWS($1:140)/7))</f>
        <v>43944</v>
      </c>
      <c r="G1027" s="1" t="s">
        <v>166</v>
      </c>
      <c r="H1027">
        <v>30</v>
      </c>
      <c r="I1027" s="5">
        <f>IF(G1027="nákup",VLOOKUP(E1027,Tabuľka6[#All],13,FALSE),IF(G1027="predaj",VLOOKUP(E1027,Tabuľka6[#All],12,FALSE),"zadany neplatny typ transakie"))</f>
        <v>7.58</v>
      </c>
      <c r="J1027">
        <f t="shared" si="15"/>
        <v>227.4</v>
      </c>
      <c r="K1027">
        <f>SUMIF($E$7:E1027,E1027,$H$7:H1027)</f>
        <v>124</v>
      </c>
    </row>
    <row r="1028" spans="4:11" x14ac:dyDescent="0.3">
      <c r="D1028">
        <v>1022</v>
      </c>
      <c r="E1028">
        <v>23</v>
      </c>
      <c r="F1028" s="4">
        <f>DATE(2020,4,3+INT(ROWS($1:141)/7))</f>
        <v>43944</v>
      </c>
      <c r="G1028" s="1" t="s">
        <v>166</v>
      </c>
      <c r="H1028">
        <v>27</v>
      </c>
      <c r="I1028" s="5">
        <f>IF(G1028="nákup",VLOOKUP(E1028,Tabuľka6[#All],13,FALSE),IF(G1028="predaj",VLOOKUP(E1028,Tabuľka6[#All],12,FALSE),"zadany neplatny typ transakie"))</f>
        <v>9.65</v>
      </c>
      <c r="J1028">
        <f t="shared" si="15"/>
        <v>260.55</v>
      </c>
      <c r="K1028">
        <f>SUMIF($E$7:E1028,E1028,$H$7:H1028)</f>
        <v>88</v>
      </c>
    </row>
    <row r="1029" spans="4:11" x14ac:dyDescent="0.3">
      <c r="D1029">
        <v>1023</v>
      </c>
      <c r="E1029">
        <v>15</v>
      </c>
      <c r="F1029" s="4">
        <f>DATE(2020,4,3+INT(ROWS($1:142)/7))</f>
        <v>43944</v>
      </c>
      <c r="G1029" s="1" t="s">
        <v>166</v>
      </c>
      <c r="H1029">
        <v>44</v>
      </c>
      <c r="I1029" s="5">
        <f>IF(G1029="nákup",VLOOKUP(E1029,Tabuľka6[#All],13,FALSE),IF(G1029="predaj",VLOOKUP(E1029,Tabuľka6[#All],12,FALSE),"zadany neplatny typ transakie"))</f>
        <v>4.5</v>
      </c>
      <c r="J1029">
        <f t="shared" si="15"/>
        <v>198</v>
      </c>
      <c r="K1029">
        <f>SUMIF($E$7:E1029,E1029,$H$7:H1029)</f>
        <v>313</v>
      </c>
    </row>
    <row r="1030" spans="4:11" x14ac:dyDescent="0.3">
      <c r="D1030">
        <v>1024</v>
      </c>
      <c r="E1030">
        <v>29</v>
      </c>
      <c r="F1030" s="4">
        <f>DATE(2020,4,3+INT(ROWS($1:143)/7))</f>
        <v>43944</v>
      </c>
      <c r="G1030" s="1" t="s">
        <v>166</v>
      </c>
      <c r="H1030">
        <v>30</v>
      </c>
      <c r="I1030" s="5" t="str">
        <f>IF(G1030="nákup",VLOOKUP(E1030,Tabuľka6[#All],13,FALSE),IF(G1030="predaj",VLOOKUP(E1030,Tabuľka6[#All],12,FALSE),"zadany neplatny typ transakie"))</f>
        <v>14,98</v>
      </c>
      <c r="J1030">
        <f t="shared" si="15"/>
        <v>449.40000000000003</v>
      </c>
      <c r="K1030">
        <f>SUMIF($E$7:E1030,E1030,$H$7:H1030)</f>
        <v>121</v>
      </c>
    </row>
    <row r="1031" spans="4:11" x14ac:dyDescent="0.3">
      <c r="D1031">
        <v>1025</v>
      </c>
      <c r="E1031">
        <v>12</v>
      </c>
      <c r="F1031" s="4">
        <f>DATE(2020,4,3+INT(ROWS($1:144)/7))</f>
        <v>43944</v>
      </c>
      <c r="G1031" s="1" t="s">
        <v>166</v>
      </c>
      <c r="H1031">
        <v>41</v>
      </c>
      <c r="I1031" s="5">
        <f>IF(G1031="nákup",VLOOKUP(E1031,Tabuľka6[#All],13,FALSE),IF(G1031="predaj",VLOOKUP(E1031,Tabuľka6[#All],12,FALSE),"zadany neplatny typ transakie"))</f>
        <v>7.69</v>
      </c>
      <c r="J1031">
        <f t="shared" si="15"/>
        <v>315.29000000000002</v>
      </c>
      <c r="K1031">
        <f>SUMIF($E$7:E1031,E1031,$H$7:H1031)</f>
        <v>146</v>
      </c>
    </row>
    <row r="1032" spans="4:11" x14ac:dyDescent="0.3">
      <c r="D1032">
        <v>1026</v>
      </c>
      <c r="E1032">
        <v>2</v>
      </c>
      <c r="F1032" s="4">
        <f>DATE(2020,4,3+INT(ROWS($1:145)/7))</f>
        <v>43944</v>
      </c>
      <c r="G1032" s="1" t="s">
        <v>166</v>
      </c>
      <c r="H1032">
        <v>28</v>
      </c>
      <c r="I1032" s="5">
        <f>IF(G1032="nákup",VLOOKUP(E1032,Tabuľka6[#All],13,FALSE),IF(G1032="predaj",VLOOKUP(E1032,Tabuľka6[#All],12,FALSE),"zadany neplatny typ transakie"))</f>
        <v>10.25</v>
      </c>
      <c r="J1032">
        <f t="shared" ref="J1032:J1095" si="16">ABS(H1032*I1032)</f>
        <v>287</v>
      </c>
      <c r="K1032">
        <f>SUMIF($E$7:E1032,E1032,$H$7:H1032)</f>
        <v>299</v>
      </c>
    </row>
    <row r="1033" spans="4:11" x14ac:dyDescent="0.3">
      <c r="D1033">
        <v>1027</v>
      </c>
      <c r="E1033">
        <v>6</v>
      </c>
      <c r="F1033" s="4">
        <f>DATE(2020,4,3+INT(ROWS($1:146)/7))</f>
        <v>43944</v>
      </c>
      <c r="G1033" s="1" t="s">
        <v>166</v>
      </c>
      <c r="H1033">
        <v>30</v>
      </c>
      <c r="I1033" s="5">
        <f>IF(G1033="nákup",VLOOKUP(E1033,Tabuľka6[#All],13,FALSE),IF(G1033="predaj",VLOOKUP(E1033,Tabuľka6[#All],12,FALSE),"zadany neplatny typ transakie"))</f>
        <v>9.35</v>
      </c>
      <c r="J1033">
        <f t="shared" si="16"/>
        <v>280.5</v>
      </c>
      <c r="K1033">
        <f>SUMIF($E$7:E1033,E1033,$H$7:H1033)</f>
        <v>350</v>
      </c>
    </row>
    <row r="1034" spans="4:11" x14ac:dyDescent="0.3">
      <c r="D1034">
        <v>1028</v>
      </c>
      <c r="E1034">
        <v>17</v>
      </c>
      <c r="F1034" s="4">
        <f>DATE(2020,4,3+INT(ROWS($1:147)/7))</f>
        <v>43945</v>
      </c>
      <c r="G1034" s="1" t="s">
        <v>166</v>
      </c>
      <c r="H1034">
        <v>43</v>
      </c>
      <c r="I1034" s="5">
        <f>IF(G1034="nákup",VLOOKUP(E1034,Tabuľka6[#All],13,FALSE),IF(G1034="predaj",VLOOKUP(E1034,Tabuľka6[#All],12,FALSE),"zadany neplatny typ transakie"))</f>
        <v>7.58</v>
      </c>
      <c r="J1034">
        <f t="shared" si="16"/>
        <v>325.94</v>
      </c>
      <c r="K1034">
        <f>SUMIF($E$7:E1034,E1034,$H$7:H1034)</f>
        <v>167</v>
      </c>
    </row>
    <row r="1035" spans="4:11" x14ac:dyDescent="0.3">
      <c r="D1035">
        <v>1029</v>
      </c>
      <c r="E1035">
        <v>11</v>
      </c>
      <c r="F1035" s="4">
        <f>DATE(2020,4,3+INT(ROWS($1:148)/7))</f>
        <v>43945</v>
      </c>
      <c r="G1035" s="1" t="s">
        <v>166</v>
      </c>
      <c r="H1035">
        <v>32</v>
      </c>
      <c r="I1035" s="5">
        <f>IF(G1035="nákup",VLOOKUP(E1035,Tabuľka6[#All],13,FALSE),IF(G1035="predaj",VLOOKUP(E1035,Tabuľka6[#All],12,FALSE),"zadany neplatny typ transakie"))</f>
        <v>3.26</v>
      </c>
      <c r="J1035">
        <f t="shared" si="16"/>
        <v>104.32</v>
      </c>
      <c r="K1035">
        <f>SUMIF($E$7:E1035,E1035,$H$7:H1035)</f>
        <v>180</v>
      </c>
    </row>
    <row r="1036" spans="4:11" x14ac:dyDescent="0.3">
      <c r="D1036">
        <v>1030</v>
      </c>
      <c r="E1036">
        <v>4</v>
      </c>
      <c r="F1036" s="4">
        <f>DATE(2020,4,3+INT(ROWS($1:149)/7))</f>
        <v>43945</v>
      </c>
      <c r="G1036" s="1" t="s">
        <v>166</v>
      </c>
      <c r="H1036">
        <v>41</v>
      </c>
      <c r="I1036" s="5">
        <f>IF(G1036="nákup",VLOOKUP(E1036,Tabuľka6[#All],13,FALSE),IF(G1036="predaj",VLOOKUP(E1036,Tabuľka6[#All],12,FALSE),"zadany neplatny typ transakie"))</f>
        <v>8.36</v>
      </c>
      <c r="J1036">
        <f t="shared" si="16"/>
        <v>342.76</v>
      </c>
      <c r="K1036">
        <f>SUMIF($E$7:E1036,E1036,$H$7:H1036)</f>
        <v>170</v>
      </c>
    </row>
    <row r="1037" spans="4:11" x14ac:dyDescent="0.3">
      <c r="D1037">
        <v>1031</v>
      </c>
      <c r="E1037">
        <v>30</v>
      </c>
      <c r="F1037" s="4">
        <f>DATE(2020,4,3+INT(ROWS($1:150)/7))</f>
        <v>43945</v>
      </c>
      <c r="G1037" s="1" t="s">
        <v>166</v>
      </c>
      <c r="H1037">
        <v>46</v>
      </c>
      <c r="I1037" s="5" t="str">
        <f>IF(G1037="nákup",VLOOKUP(E1037,Tabuľka6[#All],13,FALSE),IF(G1037="predaj",VLOOKUP(E1037,Tabuľka6[#All],12,FALSE),"zadany neplatny typ transakie"))</f>
        <v>4,36</v>
      </c>
      <c r="J1037">
        <f t="shared" si="16"/>
        <v>200.56</v>
      </c>
      <c r="K1037">
        <f>SUMIF($E$7:E1037,E1037,$H$7:H1037)</f>
        <v>131</v>
      </c>
    </row>
    <row r="1038" spans="4:11" x14ac:dyDescent="0.3">
      <c r="D1038">
        <v>1032</v>
      </c>
      <c r="E1038">
        <v>27</v>
      </c>
      <c r="F1038" s="4">
        <f>DATE(2020,4,3+INT(ROWS($1:151)/7))</f>
        <v>43945</v>
      </c>
      <c r="G1038" s="1" t="s">
        <v>166</v>
      </c>
      <c r="H1038">
        <v>37</v>
      </c>
      <c r="I1038" s="5">
        <f>IF(G1038="nákup",VLOOKUP(E1038,Tabuľka6[#All],13,FALSE),IF(G1038="predaj",VLOOKUP(E1038,Tabuľka6[#All],12,FALSE),"zadany neplatny typ transakie"))</f>
        <v>8.89</v>
      </c>
      <c r="J1038">
        <f t="shared" si="16"/>
        <v>328.93</v>
      </c>
      <c r="K1038">
        <f>SUMIF($E$7:E1038,E1038,$H$7:H1038)</f>
        <v>48</v>
      </c>
    </row>
    <row r="1039" spans="4:11" x14ac:dyDescent="0.3">
      <c r="D1039">
        <v>1033</v>
      </c>
      <c r="E1039">
        <v>13</v>
      </c>
      <c r="F1039" s="4">
        <f>DATE(2020,4,3+INT(ROWS($1:152)/7))</f>
        <v>43945</v>
      </c>
      <c r="G1039" s="1" t="s">
        <v>166</v>
      </c>
      <c r="H1039">
        <v>31</v>
      </c>
      <c r="I1039" s="5">
        <f>IF(G1039="nákup",VLOOKUP(E1039,Tabuľka6[#All],13,FALSE),IF(G1039="predaj",VLOOKUP(E1039,Tabuľka6[#All],12,FALSE),"zadany neplatny typ transakie"))</f>
        <v>8.89</v>
      </c>
      <c r="J1039">
        <f t="shared" si="16"/>
        <v>275.59000000000003</v>
      </c>
      <c r="K1039">
        <f>SUMIF($E$7:E1039,E1039,$H$7:H1039)</f>
        <v>112</v>
      </c>
    </row>
    <row r="1040" spans="4:11" x14ac:dyDescent="0.3">
      <c r="D1040">
        <v>1034</v>
      </c>
      <c r="E1040">
        <v>15</v>
      </c>
      <c r="F1040" s="4">
        <f>DATE(2020,4,3+INT(ROWS($1:153)/7))</f>
        <v>43945</v>
      </c>
      <c r="G1040" s="1" t="s">
        <v>166</v>
      </c>
      <c r="H1040">
        <v>40</v>
      </c>
      <c r="I1040" s="5">
        <f>IF(G1040="nákup",VLOOKUP(E1040,Tabuľka6[#All],13,FALSE),IF(G1040="predaj",VLOOKUP(E1040,Tabuľka6[#All],12,FALSE),"zadany neplatny typ transakie"))</f>
        <v>4.5</v>
      </c>
      <c r="J1040">
        <f t="shared" si="16"/>
        <v>180</v>
      </c>
      <c r="K1040">
        <f>SUMIF($E$7:E1040,E1040,$H$7:H1040)</f>
        <v>353</v>
      </c>
    </row>
    <row r="1041" spans="4:11" x14ac:dyDescent="0.3">
      <c r="D1041">
        <v>1035</v>
      </c>
      <c r="E1041">
        <v>20</v>
      </c>
      <c r="F1041" s="4">
        <f>DATE(2020,4,3+INT(ROWS($1:154)/7))</f>
        <v>43946</v>
      </c>
      <c r="G1041" s="1" t="s">
        <v>166</v>
      </c>
      <c r="H1041">
        <v>33</v>
      </c>
      <c r="I1041" s="5">
        <f>IF(G1041="nákup",VLOOKUP(E1041,Tabuľka6[#All],13,FALSE),IF(G1041="predaj",VLOOKUP(E1041,Tabuľka6[#All],12,FALSE),"zadany neplatny typ transakie"))</f>
        <v>6.29</v>
      </c>
      <c r="J1041">
        <f t="shared" si="16"/>
        <v>207.57</v>
      </c>
      <c r="K1041">
        <f>SUMIF($E$7:E1041,E1041,$H$7:H1041)</f>
        <v>137</v>
      </c>
    </row>
    <row r="1042" spans="4:11" x14ac:dyDescent="0.3">
      <c r="D1042">
        <v>1036</v>
      </c>
      <c r="E1042">
        <v>14</v>
      </c>
      <c r="F1042" s="4">
        <f>DATE(2020,4,3+INT(ROWS($1:155)/7))</f>
        <v>43946</v>
      </c>
      <c r="G1042" s="1" t="s">
        <v>166</v>
      </c>
      <c r="H1042">
        <v>30</v>
      </c>
      <c r="I1042" s="5">
        <f>IF(G1042="nákup",VLOOKUP(E1042,Tabuľka6[#All],13,FALSE),IF(G1042="predaj",VLOOKUP(E1042,Tabuľka6[#All],12,FALSE),"zadany neplatny typ transakie"))</f>
        <v>5.68</v>
      </c>
      <c r="J1042">
        <f t="shared" si="16"/>
        <v>170.39999999999998</v>
      </c>
      <c r="K1042">
        <f>SUMIF($E$7:E1042,E1042,$H$7:H1042)</f>
        <v>70</v>
      </c>
    </row>
    <row r="1043" spans="4:11" x14ac:dyDescent="0.3">
      <c r="D1043">
        <v>1037</v>
      </c>
      <c r="E1043">
        <v>27</v>
      </c>
      <c r="F1043" s="4">
        <f>DATE(2020,4,3+INT(ROWS($1:156)/7))</f>
        <v>43946</v>
      </c>
      <c r="G1043" s="1" t="s">
        <v>166</v>
      </c>
      <c r="H1043">
        <v>43</v>
      </c>
      <c r="I1043" s="5">
        <f>IF(G1043="nákup",VLOOKUP(E1043,Tabuľka6[#All],13,FALSE),IF(G1043="predaj",VLOOKUP(E1043,Tabuľka6[#All],12,FALSE),"zadany neplatny typ transakie"))</f>
        <v>8.89</v>
      </c>
      <c r="J1043">
        <f t="shared" si="16"/>
        <v>382.27000000000004</v>
      </c>
      <c r="K1043">
        <f>SUMIF($E$7:E1043,E1043,$H$7:H1043)</f>
        <v>91</v>
      </c>
    </row>
    <row r="1044" spans="4:11" x14ac:dyDescent="0.3">
      <c r="D1044">
        <v>1038</v>
      </c>
      <c r="E1044">
        <v>12</v>
      </c>
      <c r="F1044" s="4">
        <f>DATE(2020,4,3+INT(ROWS($1:157)/7))</f>
        <v>43946</v>
      </c>
      <c r="G1044" s="1" t="s">
        <v>166</v>
      </c>
      <c r="H1044">
        <v>32</v>
      </c>
      <c r="I1044" s="5">
        <f>IF(G1044="nákup",VLOOKUP(E1044,Tabuľka6[#All],13,FALSE),IF(G1044="predaj",VLOOKUP(E1044,Tabuľka6[#All],12,FALSE),"zadany neplatny typ transakie"))</f>
        <v>7.69</v>
      </c>
      <c r="J1044">
        <f t="shared" si="16"/>
        <v>246.08</v>
      </c>
      <c r="K1044">
        <f>SUMIF($E$7:E1044,E1044,$H$7:H1044)</f>
        <v>178</v>
      </c>
    </row>
    <row r="1045" spans="4:11" x14ac:dyDescent="0.3">
      <c r="D1045">
        <v>1039</v>
      </c>
      <c r="E1045">
        <v>10</v>
      </c>
      <c r="F1045" s="4">
        <f>DATE(2020,4,3+INT(ROWS($1:158)/7))</f>
        <v>43946</v>
      </c>
      <c r="G1045" s="1" t="s">
        <v>166</v>
      </c>
      <c r="H1045">
        <v>30</v>
      </c>
      <c r="I1045" s="5">
        <f>IF(G1045="nákup",VLOOKUP(E1045,Tabuľka6[#All],13,FALSE),IF(G1045="predaj",VLOOKUP(E1045,Tabuľka6[#All],12,FALSE),"zadany neplatny typ transakie"))</f>
        <v>11.89</v>
      </c>
      <c r="J1045">
        <f t="shared" si="16"/>
        <v>356.70000000000005</v>
      </c>
      <c r="K1045">
        <f>SUMIF($E$7:E1045,E1045,$H$7:H1045)</f>
        <v>122</v>
      </c>
    </row>
    <row r="1046" spans="4:11" x14ac:dyDescent="0.3">
      <c r="D1046">
        <v>1040</v>
      </c>
      <c r="E1046">
        <v>2</v>
      </c>
      <c r="F1046" s="4">
        <f>DATE(2020,4,3+INT(ROWS($1:159)/7))</f>
        <v>43946</v>
      </c>
      <c r="G1046" s="1" t="s">
        <v>166</v>
      </c>
      <c r="H1046">
        <v>36</v>
      </c>
      <c r="I1046" s="5">
        <f>IF(G1046="nákup",VLOOKUP(E1046,Tabuľka6[#All],13,FALSE),IF(G1046="predaj",VLOOKUP(E1046,Tabuľka6[#All],12,FALSE),"zadany neplatny typ transakie"))</f>
        <v>10.25</v>
      </c>
      <c r="J1046">
        <f t="shared" si="16"/>
        <v>369</v>
      </c>
      <c r="K1046">
        <f>SUMIF($E$7:E1046,E1046,$H$7:H1046)</f>
        <v>335</v>
      </c>
    </row>
    <row r="1047" spans="4:11" x14ac:dyDescent="0.3">
      <c r="D1047">
        <v>1041</v>
      </c>
      <c r="E1047">
        <v>8</v>
      </c>
      <c r="F1047" s="4">
        <f>DATE(2020,4,3+INT(ROWS($1:160)/7))</f>
        <v>43946</v>
      </c>
      <c r="G1047" s="1" t="s">
        <v>166</v>
      </c>
      <c r="H1047">
        <v>42</v>
      </c>
      <c r="I1047" s="5">
        <f>IF(G1047="nákup",VLOOKUP(E1047,Tabuľka6[#All],13,FALSE),IF(G1047="predaj",VLOOKUP(E1047,Tabuľka6[#All],12,FALSE),"zadany neplatny typ transakie"))</f>
        <v>10.99</v>
      </c>
      <c r="J1047">
        <f t="shared" si="16"/>
        <v>461.58</v>
      </c>
      <c r="K1047">
        <f>SUMIF($E$7:E1047,E1047,$H$7:H1047)</f>
        <v>207</v>
      </c>
    </row>
    <row r="1048" spans="4:11" x14ac:dyDescent="0.3">
      <c r="D1048">
        <v>1042</v>
      </c>
      <c r="E1048">
        <v>11</v>
      </c>
      <c r="F1048" s="4">
        <f>DATE(2020,4,3+INT(ROWS($1:161)/7))</f>
        <v>43947</v>
      </c>
      <c r="G1048" s="1" t="s">
        <v>166</v>
      </c>
      <c r="H1048">
        <v>33</v>
      </c>
      <c r="I1048" s="5">
        <f>IF(G1048="nákup",VLOOKUP(E1048,Tabuľka6[#All],13,FALSE),IF(G1048="predaj",VLOOKUP(E1048,Tabuľka6[#All],12,FALSE),"zadany neplatny typ transakie"))</f>
        <v>3.26</v>
      </c>
      <c r="J1048">
        <f t="shared" si="16"/>
        <v>107.58</v>
      </c>
      <c r="K1048">
        <f>SUMIF($E$7:E1048,E1048,$H$7:H1048)</f>
        <v>213</v>
      </c>
    </row>
    <row r="1049" spans="4:11" x14ac:dyDescent="0.3">
      <c r="D1049">
        <v>1043</v>
      </c>
      <c r="E1049">
        <v>12</v>
      </c>
      <c r="F1049" s="4">
        <f>DATE(2020,4,3+INT(ROWS($1:162)/7))</f>
        <v>43947</v>
      </c>
      <c r="G1049" s="1" t="s">
        <v>166</v>
      </c>
      <c r="H1049">
        <v>34</v>
      </c>
      <c r="I1049" s="5">
        <f>IF(G1049="nákup",VLOOKUP(E1049,Tabuľka6[#All],13,FALSE),IF(G1049="predaj",VLOOKUP(E1049,Tabuľka6[#All],12,FALSE),"zadany neplatny typ transakie"))</f>
        <v>7.69</v>
      </c>
      <c r="J1049">
        <f t="shared" si="16"/>
        <v>261.46000000000004</v>
      </c>
      <c r="K1049">
        <f>SUMIF($E$7:E1049,E1049,$H$7:H1049)</f>
        <v>212</v>
      </c>
    </row>
    <row r="1050" spans="4:11" x14ac:dyDescent="0.3">
      <c r="D1050">
        <v>1044</v>
      </c>
      <c r="E1050">
        <v>11</v>
      </c>
      <c r="F1050" s="4">
        <f>DATE(2020,4,3+INT(ROWS($1:163)/7))</f>
        <v>43947</v>
      </c>
      <c r="G1050" s="1" t="s">
        <v>166</v>
      </c>
      <c r="H1050">
        <v>45</v>
      </c>
      <c r="I1050" s="5">
        <f>IF(G1050="nákup",VLOOKUP(E1050,Tabuľka6[#All],13,FALSE),IF(G1050="predaj",VLOOKUP(E1050,Tabuľka6[#All],12,FALSE),"zadany neplatny typ transakie"))</f>
        <v>3.26</v>
      </c>
      <c r="J1050">
        <f t="shared" si="16"/>
        <v>146.69999999999999</v>
      </c>
      <c r="K1050">
        <f>SUMIF($E$7:E1050,E1050,$H$7:H1050)</f>
        <v>258</v>
      </c>
    </row>
    <row r="1051" spans="4:11" x14ac:dyDescent="0.3">
      <c r="D1051">
        <v>1045</v>
      </c>
      <c r="E1051">
        <v>28</v>
      </c>
      <c r="F1051" s="4">
        <f>DATE(2020,4,3+INT(ROWS($1:164)/7))</f>
        <v>43947</v>
      </c>
      <c r="G1051" s="1" t="s">
        <v>166</v>
      </c>
      <c r="H1051">
        <v>29</v>
      </c>
      <c r="I1051" s="5">
        <f>IF(G1051="nákup",VLOOKUP(E1051,Tabuľka6[#All],13,FALSE),IF(G1051="predaj",VLOOKUP(E1051,Tabuľka6[#All],12,FALSE),"zadany neplatny typ transakie"))</f>
        <v>6.9</v>
      </c>
      <c r="J1051">
        <f t="shared" si="16"/>
        <v>200.10000000000002</v>
      </c>
      <c r="K1051">
        <f>SUMIF($E$7:E1051,E1051,$H$7:H1051)</f>
        <v>188</v>
      </c>
    </row>
    <row r="1052" spans="4:11" x14ac:dyDescent="0.3">
      <c r="D1052">
        <v>1046</v>
      </c>
      <c r="E1052">
        <v>30</v>
      </c>
      <c r="F1052" s="4">
        <f>DATE(2020,4,3+INT(ROWS($1:165)/7))</f>
        <v>43947</v>
      </c>
      <c r="G1052" s="1" t="s">
        <v>166</v>
      </c>
      <c r="H1052">
        <v>32</v>
      </c>
      <c r="I1052" s="5" t="str">
        <f>IF(G1052="nákup",VLOOKUP(E1052,Tabuľka6[#All],13,FALSE),IF(G1052="predaj",VLOOKUP(E1052,Tabuľka6[#All],12,FALSE),"zadany neplatny typ transakie"))</f>
        <v>4,36</v>
      </c>
      <c r="J1052">
        <f t="shared" si="16"/>
        <v>139.52000000000001</v>
      </c>
      <c r="K1052">
        <f>SUMIF($E$7:E1052,E1052,$H$7:H1052)</f>
        <v>163</v>
      </c>
    </row>
    <row r="1053" spans="4:11" x14ac:dyDescent="0.3">
      <c r="D1053">
        <v>1047</v>
      </c>
      <c r="E1053">
        <v>23</v>
      </c>
      <c r="F1053" s="4">
        <f>DATE(2020,4,3+INT(ROWS($1:166)/7))</f>
        <v>43947</v>
      </c>
      <c r="G1053" s="1" t="s">
        <v>166</v>
      </c>
      <c r="H1053">
        <v>49</v>
      </c>
      <c r="I1053" s="5">
        <f>IF(G1053="nákup",VLOOKUP(E1053,Tabuľka6[#All],13,FALSE),IF(G1053="predaj",VLOOKUP(E1053,Tabuľka6[#All],12,FALSE),"zadany neplatny typ transakie"))</f>
        <v>9.65</v>
      </c>
      <c r="J1053">
        <f t="shared" si="16"/>
        <v>472.85</v>
      </c>
      <c r="K1053">
        <f>SUMIF($E$7:E1053,E1053,$H$7:H1053)</f>
        <v>137</v>
      </c>
    </row>
    <row r="1054" spans="4:11" x14ac:dyDescent="0.3">
      <c r="D1054">
        <v>1048</v>
      </c>
      <c r="E1054">
        <v>16</v>
      </c>
      <c r="F1054" s="4">
        <f>DATE(2020,4,3+INT(ROWS($1:167)/7))</f>
        <v>43947</v>
      </c>
      <c r="G1054" s="1" t="s">
        <v>166</v>
      </c>
      <c r="H1054">
        <v>41</v>
      </c>
      <c r="I1054" s="5">
        <f>IF(G1054="nákup",VLOOKUP(E1054,Tabuľka6[#All],13,FALSE),IF(G1054="predaj",VLOOKUP(E1054,Tabuľka6[#All],12,FALSE),"zadany neplatny typ transakie"))</f>
        <v>7.68</v>
      </c>
      <c r="J1054">
        <f t="shared" si="16"/>
        <v>314.88</v>
      </c>
      <c r="K1054">
        <f>SUMIF($E$7:E1054,E1054,$H$7:H1054)</f>
        <v>179</v>
      </c>
    </row>
    <row r="1055" spans="4:11" x14ac:dyDescent="0.3">
      <c r="D1055">
        <v>1049</v>
      </c>
      <c r="E1055">
        <v>7</v>
      </c>
      <c r="F1055" s="4">
        <f>DATE(2020,4,3+INT(ROWS($1:168)/7))</f>
        <v>43948</v>
      </c>
      <c r="G1055" s="1" t="s">
        <v>166</v>
      </c>
      <c r="H1055">
        <v>48</v>
      </c>
      <c r="I1055" s="5">
        <f>IF(G1055="nákup",VLOOKUP(E1055,Tabuľka6[#All],13,FALSE),IF(G1055="predaj",VLOOKUP(E1055,Tabuľka6[#All],12,FALSE),"zadany neplatny typ transakie"))</f>
        <v>8.56</v>
      </c>
      <c r="J1055">
        <f t="shared" si="16"/>
        <v>410.88</v>
      </c>
      <c r="K1055">
        <f>SUMIF($E$7:E1055,E1055,$H$7:H1055)</f>
        <v>48</v>
      </c>
    </row>
    <row r="1056" spans="4:11" x14ac:dyDescent="0.3">
      <c r="D1056">
        <v>1050</v>
      </c>
      <c r="E1056">
        <v>19</v>
      </c>
      <c r="F1056" s="4">
        <f>DATE(2020,4,3+INT(ROWS($1:169)/7))</f>
        <v>43948</v>
      </c>
      <c r="G1056" s="1" t="s">
        <v>166</v>
      </c>
      <c r="H1056">
        <v>39</v>
      </c>
      <c r="I1056" s="5">
        <f>IF(G1056="nákup",VLOOKUP(E1056,Tabuľka6[#All],13,FALSE),IF(G1056="predaj",VLOOKUP(E1056,Tabuľka6[#All],12,FALSE),"zadany neplatny typ transakie"))</f>
        <v>9.16</v>
      </c>
      <c r="J1056">
        <f t="shared" si="16"/>
        <v>357.24</v>
      </c>
      <c r="K1056">
        <f>SUMIF($E$7:E1056,E1056,$H$7:H1056)</f>
        <v>217</v>
      </c>
    </row>
    <row r="1057" spans="4:11" x14ac:dyDescent="0.3">
      <c r="D1057">
        <v>1051</v>
      </c>
      <c r="E1057">
        <v>12</v>
      </c>
      <c r="F1057" s="4">
        <f>DATE(2020,4,3+INT(ROWS($1:170)/7))</f>
        <v>43948</v>
      </c>
      <c r="G1057" s="1" t="s">
        <v>166</v>
      </c>
      <c r="H1057">
        <v>21</v>
      </c>
      <c r="I1057" s="5">
        <f>IF(G1057="nákup",VLOOKUP(E1057,Tabuľka6[#All],13,FALSE),IF(G1057="predaj",VLOOKUP(E1057,Tabuľka6[#All],12,FALSE),"zadany neplatny typ transakie"))</f>
        <v>7.69</v>
      </c>
      <c r="J1057">
        <f t="shared" si="16"/>
        <v>161.49</v>
      </c>
      <c r="K1057">
        <f>SUMIF($E$7:E1057,E1057,$H$7:H1057)</f>
        <v>233</v>
      </c>
    </row>
    <row r="1058" spans="4:11" x14ac:dyDescent="0.3">
      <c r="D1058">
        <v>1052</v>
      </c>
      <c r="E1058">
        <v>29</v>
      </c>
      <c r="F1058" s="4">
        <f>DATE(2020,4,3+INT(ROWS($1:171)/7))</f>
        <v>43948</v>
      </c>
      <c r="G1058" s="1" t="s">
        <v>166</v>
      </c>
      <c r="H1058">
        <v>48</v>
      </c>
      <c r="I1058" s="5" t="str">
        <f>IF(G1058="nákup",VLOOKUP(E1058,Tabuľka6[#All],13,FALSE),IF(G1058="predaj",VLOOKUP(E1058,Tabuľka6[#All],12,FALSE),"zadany neplatny typ transakie"))</f>
        <v>14,98</v>
      </c>
      <c r="J1058">
        <f t="shared" si="16"/>
        <v>719.04</v>
      </c>
      <c r="K1058">
        <f>SUMIF($E$7:E1058,E1058,$H$7:H1058)</f>
        <v>169</v>
      </c>
    </row>
    <row r="1059" spans="4:11" x14ac:dyDescent="0.3">
      <c r="D1059">
        <v>1053</v>
      </c>
      <c r="E1059">
        <v>17</v>
      </c>
      <c r="F1059" s="4">
        <f>DATE(2020,4,3+INT(ROWS($1:172)/7))</f>
        <v>43948</v>
      </c>
      <c r="G1059" s="1" t="s">
        <v>166</v>
      </c>
      <c r="H1059">
        <v>46</v>
      </c>
      <c r="I1059" s="5">
        <f>IF(G1059="nákup",VLOOKUP(E1059,Tabuľka6[#All],13,FALSE),IF(G1059="predaj",VLOOKUP(E1059,Tabuľka6[#All],12,FALSE),"zadany neplatny typ transakie"))</f>
        <v>7.58</v>
      </c>
      <c r="J1059">
        <f t="shared" si="16"/>
        <v>348.68</v>
      </c>
      <c r="K1059">
        <f>SUMIF($E$7:E1059,E1059,$H$7:H1059)</f>
        <v>213</v>
      </c>
    </row>
    <row r="1060" spans="4:11" x14ac:dyDescent="0.3">
      <c r="D1060">
        <v>1054</v>
      </c>
      <c r="E1060">
        <v>30</v>
      </c>
      <c r="F1060" s="4">
        <f>DATE(2020,4,3+INT(ROWS($1:173)/7))</f>
        <v>43948</v>
      </c>
      <c r="G1060" s="1" t="s">
        <v>166</v>
      </c>
      <c r="H1060">
        <v>44</v>
      </c>
      <c r="I1060" s="5" t="str">
        <f>IF(G1060="nákup",VLOOKUP(E1060,Tabuľka6[#All],13,FALSE),IF(G1060="predaj",VLOOKUP(E1060,Tabuľka6[#All],12,FALSE),"zadany neplatny typ transakie"))</f>
        <v>4,36</v>
      </c>
      <c r="J1060">
        <f t="shared" si="16"/>
        <v>191.84</v>
      </c>
      <c r="K1060">
        <f>SUMIF($E$7:E1060,E1060,$H$7:H1060)</f>
        <v>207</v>
      </c>
    </row>
    <row r="1061" spans="4:11" x14ac:dyDescent="0.3">
      <c r="D1061">
        <v>1055</v>
      </c>
      <c r="E1061">
        <v>24</v>
      </c>
      <c r="F1061" s="4">
        <f>DATE(2020,4,3+INT(ROWS($1:174)/7))</f>
        <v>43948</v>
      </c>
      <c r="G1061" s="1" t="s">
        <v>166</v>
      </c>
      <c r="H1061">
        <v>48</v>
      </c>
      <c r="I1061" s="5" t="str">
        <f>IF(G1061="nákup",VLOOKUP(E1061,Tabuľka6[#All],13,FALSE),IF(G1061="predaj",VLOOKUP(E1061,Tabuľka6[#All],12,FALSE),"zadany neplatny typ transakie"))</f>
        <v>8,78</v>
      </c>
      <c r="J1061">
        <f t="shared" si="16"/>
        <v>421.43999999999994</v>
      </c>
      <c r="K1061">
        <f>SUMIF($E$7:E1061,E1061,$H$7:H1061)</f>
        <v>131</v>
      </c>
    </row>
    <row r="1062" spans="4:11" x14ac:dyDescent="0.3">
      <c r="D1062">
        <v>1056</v>
      </c>
      <c r="E1062">
        <v>4</v>
      </c>
      <c r="F1062" s="4">
        <f>DATE(2020,4,3+INT(ROWS($1:175)/7))</f>
        <v>43949</v>
      </c>
      <c r="G1062" s="1" t="s">
        <v>166</v>
      </c>
      <c r="H1062">
        <v>36</v>
      </c>
      <c r="I1062" s="5">
        <f>IF(G1062="nákup",VLOOKUP(E1062,Tabuľka6[#All],13,FALSE),IF(G1062="predaj",VLOOKUP(E1062,Tabuľka6[#All],12,FALSE),"zadany neplatny typ transakie"))</f>
        <v>8.36</v>
      </c>
      <c r="J1062">
        <f t="shared" si="16"/>
        <v>300.95999999999998</v>
      </c>
      <c r="K1062">
        <f>SUMIF($E$7:E1062,E1062,$H$7:H1062)</f>
        <v>206</v>
      </c>
    </row>
    <row r="1063" spans="4:11" x14ac:dyDescent="0.3">
      <c r="D1063">
        <v>1057</v>
      </c>
      <c r="E1063">
        <v>5</v>
      </c>
      <c r="F1063" s="4">
        <f>DATE(2020,4,3+INT(ROWS($1:176)/7))</f>
        <v>43949</v>
      </c>
      <c r="G1063" s="1" t="s">
        <v>166</v>
      </c>
      <c r="H1063">
        <v>29</v>
      </c>
      <c r="I1063" s="5">
        <f>IF(G1063="nákup",VLOOKUP(E1063,Tabuľka6[#All],13,FALSE),IF(G1063="predaj",VLOOKUP(E1063,Tabuľka6[#All],12,FALSE),"zadany neplatny typ transakie"))</f>
        <v>8.2899999999999991</v>
      </c>
      <c r="J1063">
        <f t="shared" si="16"/>
        <v>240.40999999999997</v>
      </c>
      <c r="K1063">
        <f>SUMIF($E$7:E1063,E1063,$H$7:H1063)</f>
        <v>139</v>
      </c>
    </row>
    <row r="1064" spans="4:11" x14ac:dyDescent="0.3">
      <c r="D1064">
        <v>1058</v>
      </c>
      <c r="E1064">
        <v>23</v>
      </c>
      <c r="F1064" s="4">
        <f>DATE(2020,4,3+INT(ROWS($1:177)/7))</f>
        <v>43949</v>
      </c>
      <c r="G1064" s="1" t="s">
        <v>166</v>
      </c>
      <c r="H1064">
        <v>33</v>
      </c>
      <c r="I1064" s="5">
        <f>IF(G1064="nákup",VLOOKUP(E1064,Tabuľka6[#All],13,FALSE),IF(G1064="predaj",VLOOKUP(E1064,Tabuľka6[#All],12,FALSE),"zadany neplatny typ transakie"))</f>
        <v>9.65</v>
      </c>
      <c r="J1064">
        <f t="shared" si="16"/>
        <v>318.45</v>
      </c>
      <c r="K1064">
        <f>SUMIF($E$7:E1064,E1064,$H$7:H1064)</f>
        <v>170</v>
      </c>
    </row>
    <row r="1065" spans="4:11" x14ac:dyDescent="0.3">
      <c r="D1065">
        <v>1059</v>
      </c>
      <c r="E1065">
        <v>26</v>
      </c>
      <c r="F1065" s="4">
        <f>DATE(2020,4,3+INT(ROWS($1:178)/7))</f>
        <v>43949</v>
      </c>
      <c r="G1065" s="1" t="s">
        <v>166</v>
      </c>
      <c r="H1065">
        <v>45</v>
      </c>
      <c r="I1065" s="5">
        <f>IF(G1065="nákup",VLOOKUP(E1065,Tabuľka6[#All],13,FALSE),IF(G1065="predaj",VLOOKUP(E1065,Tabuľka6[#All],12,FALSE),"zadany neplatny typ transakie"))</f>
        <v>8.89</v>
      </c>
      <c r="J1065">
        <f t="shared" si="16"/>
        <v>400.05</v>
      </c>
      <c r="K1065">
        <f>SUMIF($E$7:E1065,E1065,$H$7:H1065)</f>
        <v>226</v>
      </c>
    </row>
    <row r="1066" spans="4:11" x14ac:dyDescent="0.3">
      <c r="D1066">
        <v>1060</v>
      </c>
      <c r="E1066">
        <v>12</v>
      </c>
      <c r="F1066" s="4">
        <f>DATE(2020,4,3+INT(ROWS($1:179)/7))</f>
        <v>43949</v>
      </c>
      <c r="G1066" s="1" t="s">
        <v>166</v>
      </c>
      <c r="H1066">
        <v>38</v>
      </c>
      <c r="I1066" s="5">
        <f>IF(G1066="nákup",VLOOKUP(E1066,Tabuľka6[#All],13,FALSE),IF(G1066="predaj",VLOOKUP(E1066,Tabuľka6[#All],12,FALSE),"zadany neplatny typ transakie"))</f>
        <v>7.69</v>
      </c>
      <c r="J1066">
        <f t="shared" si="16"/>
        <v>292.22000000000003</v>
      </c>
      <c r="K1066">
        <f>SUMIF($E$7:E1066,E1066,$H$7:H1066)</f>
        <v>271</v>
      </c>
    </row>
    <row r="1067" spans="4:11" x14ac:dyDescent="0.3">
      <c r="D1067">
        <v>1061</v>
      </c>
      <c r="E1067">
        <v>27</v>
      </c>
      <c r="F1067" s="4">
        <f>DATE(2020,4,3+INT(ROWS($1:180)/7))</f>
        <v>43949</v>
      </c>
      <c r="G1067" s="1" t="s">
        <v>166</v>
      </c>
      <c r="H1067">
        <v>48</v>
      </c>
      <c r="I1067" s="5">
        <f>IF(G1067="nákup",VLOOKUP(E1067,Tabuľka6[#All],13,FALSE),IF(G1067="predaj",VLOOKUP(E1067,Tabuľka6[#All],12,FALSE),"zadany neplatny typ transakie"))</f>
        <v>8.89</v>
      </c>
      <c r="J1067">
        <f t="shared" si="16"/>
        <v>426.72</v>
      </c>
      <c r="K1067">
        <f>SUMIF($E$7:E1067,E1067,$H$7:H1067)</f>
        <v>139</v>
      </c>
    </row>
    <row r="1068" spans="4:11" x14ac:dyDescent="0.3">
      <c r="D1068">
        <v>1062</v>
      </c>
      <c r="E1068">
        <v>5</v>
      </c>
      <c r="F1068" s="4">
        <f>DATE(2020,4,3+INT(ROWS($1:181)/7))</f>
        <v>43949</v>
      </c>
      <c r="G1068" s="1" t="s">
        <v>166</v>
      </c>
      <c r="H1068">
        <v>23</v>
      </c>
      <c r="I1068" s="5">
        <f>IF(G1068="nákup",VLOOKUP(E1068,Tabuľka6[#All],13,FALSE),IF(G1068="predaj",VLOOKUP(E1068,Tabuľka6[#All],12,FALSE),"zadany neplatny typ transakie"))</f>
        <v>8.2899999999999991</v>
      </c>
      <c r="J1068">
        <f t="shared" si="16"/>
        <v>190.67</v>
      </c>
      <c r="K1068">
        <f>SUMIF($E$7:E1068,E1068,$H$7:H1068)</f>
        <v>162</v>
      </c>
    </row>
    <row r="1069" spans="4:11" x14ac:dyDescent="0.3">
      <c r="D1069">
        <v>1063</v>
      </c>
      <c r="E1069">
        <v>11</v>
      </c>
      <c r="F1069" s="4">
        <f>DATE(2020,4,3+INT(ROWS($1:182)/7))</f>
        <v>43950</v>
      </c>
      <c r="G1069" s="1" t="s">
        <v>166</v>
      </c>
      <c r="H1069">
        <v>24</v>
      </c>
      <c r="I1069" s="5">
        <f>IF(G1069="nákup",VLOOKUP(E1069,Tabuľka6[#All],13,FALSE),IF(G1069="predaj",VLOOKUP(E1069,Tabuľka6[#All],12,FALSE),"zadany neplatny typ transakie"))</f>
        <v>3.26</v>
      </c>
      <c r="J1069">
        <f t="shared" si="16"/>
        <v>78.239999999999995</v>
      </c>
      <c r="K1069">
        <f>SUMIF($E$7:E1069,E1069,$H$7:H1069)</f>
        <v>282</v>
      </c>
    </row>
    <row r="1070" spans="4:11" x14ac:dyDescent="0.3">
      <c r="D1070">
        <v>1064</v>
      </c>
      <c r="E1070">
        <v>17</v>
      </c>
      <c r="F1070" s="4">
        <f>DATE(2020,4,3+INT(ROWS($1:183)/7))</f>
        <v>43950</v>
      </c>
      <c r="G1070" s="1" t="s">
        <v>166</v>
      </c>
      <c r="H1070">
        <v>30</v>
      </c>
      <c r="I1070" s="5">
        <f>IF(G1070="nákup",VLOOKUP(E1070,Tabuľka6[#All],13,FALSE),IF(G1070="predaj",VLOOKUP(E1070,Tabuľka6[#All],12,FALSE),"zadany neplatny typ transakie"))</f>
        <v>7.58</v>
      </c>
      <c r="J1070">
        <f t="shared" si="16"/>
        <v>227.4</v>
      </c>
      <c r="K1070">
        <f>SUMIF($E$7:E1070,E1070,$H$7:H1070)</f>
        <v>243</v>
      </c>
    </row>
    <row r="1071" spans="4:11" x14ac:dyDescent="0.3">
      <c r="D1071">
        <v>1065</v>
      </c>
      <c r="E1071">
        <v>15</v>
      </c>
      <c r="F1071" s="4">
        <f>DATE(2020,4,3+INT(ROWS($1:184)/7))</f>
        <v>43950</v>
      </c>
      <c r="G1071" s="1" t="s">
        <v>166</v>
      </c>
      <c r="H1071">
        <v>39</v>
      </c>
      <c r="I1071" s="5">
        <f>IF(G1071="nákup",VLOOKUP(E1071,Tabuľka6[#All],13,FALSE),IF(G1071="predaj",VLOOKUP(E1071,Tabuľka6[#All],12,FALSE),"zadany neplatny typ transakie"))</f>
        <v>4.5</v>
      </c>
      <c r="J1071">
        <f t="shared" si="16"/>
        <v>175.5</v>
      </c>
      <c r="K1071">
        <f>SUMIF($E$7:E1071,E1071,$H$7:H1071)</f>
        <v>392</v>
      </c>
    </row>
    <row r="1072" spans="4:11" x14ac:dyDescent="0.3">
      <c r="D1072">
        <v>1066</v>
      </c>
      <c r="E1072">
        <v>7</v>
      </c>
      <c r="F1072" s="4">
        <f>DATE(2020,4,3+INT(ROWS($1:185)/7))</f>
        <v>43950</v>
      </c>
      <c r="G1072" s="1" t="s">
        <v>166</v>
      </c>
      <c r="H1072">
        <v>49</v>
      </c>
      <c r="I1072" s="5">
        <f>IF(G1072="nákup",VLOOKUP(E1072,Tabuľka6[#All],13,FALSE),IF(G1072="predaj",VLOOKUP(E1072,Tabuľka6[#All],12,FALSE),"zadany neplatny typ transakie"))</f>
        <v>8.56</v>
      </c>
      <c r="J1072">
        <f t="shared" si="16"/>
        <v>419.44</v>
      </c>
      <c r="K1072">
        <f>SUMIF($E$7:E1072,E1072,$H$7:H1072)</f>
        <v>97</v>
      </c>
    </row>
    <row r="1073" spans="4:11" x14ac:dyDescent="0.3">
      <c r="D1073">
        <v>1067</v>
      </c>
      <c r="E1073">
        <v>14</v>
      </c>
      <c r="F1073" s="4">
        <f>DATE(2020,4,3+INT(ROWS($1:186)/7))</f>
        <v>43950</v>
      </c>
      <c r="G1073" s="1" t="s">
        <v>166</v>
      </c>
      <c r="H1073">
        <v>43</v>
      </c>
      <c r="I1073" s="5">
        <f>IF(G1073="nákup",VLOOKUP(E1073,Tabuľka6[#All],13,FALSE),IF(G1073="predaj",VLOOKUP(E1073,Tabuľka6[#All],12,FALSE),"zadany neplatny typ transakie"))</f>
        <v>5.68</v>
      </c>
      <c r="J1073">
        <f t="shared" si="16"/>
        <v>244.23999999999998</v>
      </c>
      <c r="K1073">
        <f>SUMIF($E$7:E1073,E1073,$H$7:H1073)</f>
        <v>113</v>
      </c>
    </row>
    <row r="1074" spans="4:11" x14ac:dyDescent="0.3">
      <c r="D1074">
        <v>1068</v>
      </c>
      <c r="E1074">
        <v>21</v>
      </c>
      <c r="F1074" s="4">
        <f>DATE(2020,4,3+INT(ROWS($1:187)/7))</f>
        <v>43950</v>
      </c>
      <c r="G1074" s="1" t="s">
        <v>166</v>
      </c>
      <c r="H1074">
        <v>46</v>
      </c>
      <c r="I1074" s="5">
        <f>IF(G1074="nákup",VLOOKUP(E1074,Tabuľka6[#All],13,FALSE),IF(G1074="predaj",VLOOKUP(E1074,Tabuľka6[#All],12,FALSE),"zadany neplatny typ transakie"))</f>
        <v>14.17</v>
      </c>
      <c r="J1074">
        <f t="shared" si="16"/>
        <v>651.82000000000005</v>
      </c>
      <c r="K1074">
        <f>SUMIF($E$7:E1074,E1074,$H$7:H1074)</f>
        <v>191</v>
      </c>
    </row>
    <row r="1075" spans="4:11" x14ac:dyDescent="0.3">
      <c r="D1075">
        <v>1069</v>
      </c>
      <c r="E1075">
        <v>20</v>
      </c>
      <c r="F1075" s="4">
        <f>DATE(2020,4,3+INT(ROWS($1:188)/7))</f>
        <v>43950</v>
      </c>
      <c r="G1075" s="1" t="s">
        <v>166</v>
      </c>
      <c r="H1075">
        <v>42</v>
      </c>
      <c r="I1075" s="5">
        <f>IF(G1075="nákup",VLOOKUP(E1075,Tabuľka6[#All],13,FALSE),IF(G1075="predaj",VLOOKUP(E1075,Tabuľka6[#All],12,FALSE),"zadany neplatny typ transakie"))</f>
        <v>6.29</v>
      </c>
      <c r="J1075">
        <f t="shared" si="16"/>
        <v>264.18</v>
      </c>
      <c r="K1075">
        <f>SUMIF($E$7:E1075,E1075,$H$7:H1075)</f>
        <v>179</v>
      </c>
    </row>
    <row r="1076" spans="4:11" x14ac:dyDescent="0.3">
      <c r="D1076">
        <v>1070</v>
      </c>
      <c r="E1076">
        <v>10</v>
      </c>
      <c r="F1076" s="4">
        <f>DATE(2020,4,3+INT(ROWS($1:189)/7))</f>
        <v>43951</v>
      </c>
      <c r="G1076" s="1" t="s">
        <v>166</v>
      </c>
      <c r="H1076">
        <v>31</v>
      </c>
      <c r="I1076" s="5">
        <f>IF(G1076="nákup",VLOOKUP(E1076,Tabuľka6[#All],13,FALSE),IF(G1076="predaj",VLOOKUP(E1076,Tabuľka6[#All],12,FALSE),"zadany neplatny typ transakie"))</f>
        <v>11.89</v>
      </c>
      <c r="J1076">
        <f t="shared" si="16"/>
        <v>368.59000000000003</v>
      </c>
      <c r="K1076">
        <f>SUMIF($E$7:E1076,E1076,$H$7:H1076)</f>
        <v>153</v>
      </c>
    </row>
    <row r="1077" spans="4:11" x14ac:dyDescent="0.3">
      <c r="D1077">
        <v>1071</v>
      </c>
      <c r="E1077">
        <v>17</v>
      </c>
      <c r="F1077" s="4">
        <f>DATE(2020,4,3+INT(ROWS($1:190)/7))</f>
        <v>43951</v>
      </c>
      <c r="G1077" s="1" t="s">
        <v>166</v>
      </c>
      <c r="H1077">
        <v>26</v>
      </c>
      <c r="I1077" s="5">
        <f>IF(G1077="nákup",VLOOKUP(E1077,Tabuľka6[#All],13,FALSE),IF(G1077="predaj",VLOOKUP(E1077,Tabuľka6[#All],12,FALSE),"zadany neplatny typ transakie"))</f>
        <v>7.58</v>
      </c>
      <c r="J1077">
        <f t="shared" si="16"/>
        <v>197.08</v>
      </c>
      <c r="K1077">
        <f>SUMIF($E$7:E1077,E1077,$H$7:H1077)</f>
        <v>269</v>
      </c>
    </row>
    <row r="1078" spans="4:11" x14ac:dyDescent="0.3">
      <c r="D1078">
        <v>1072</v>
      </c>
      <c r="E1078">
        <v>3</v>
      </c>
      <c r="F1078" s="4">
        <f>DATE(2020,4,3+INT(ROWS($1:191)/7))</f>
        <v>43951</v>
      </c>
      <c r="G1078" s="1" t="s">
        <v>166</v>
      </c>
      <c r="H1078">
        <v>23</v>
      </c>
      <c r="I1078" s="5">
        <f>IF(G1078="nákup",VLOOKUP(E1078,Tabuľka6[#All],13,FALSE),IF(G1078="predaj",VLOOKUP(E1078,Tabuľka6[#All],12,FALSE),"zadany neplatny typ transakie"))</f>
        <v>6.24</v>
      </c>
      <c r="J1078">
        <f t="shared" si="16"/>
        <v>143.52000000000001</v>
      </c>
      <c r="K1078">
        <f>SUMIF($E$7:E1078,E1078,$H$7:H1078)</f>
        <v>86</v>
      </c>
    </row>
    <row r="1079" spans="4:11" x14ac:dyDescent="0.3">
      <c r="D1079">
        <v>1073</v>
      </c>
      <c r="E1079">
        <v>14</v>
      </c>
      <c r="F1079" s="4">
        <f>DATE(2020,4,3+INT(ROWS($1:192)/7))</f>
        <v>43951</v>
      </c>
      <c r="G1079" s="1" t="s">
        <v>166</v>
      </c>
      <c r="H1079">
        <v>23</v>
      </c>
      <c r="I1079" s="5">
        <f>IF(G1079="nákup",VLOOKUP(E1079,Tabuľka6[#All],13,FALSE),IF(G1079="predaj",VLOOKUP(E1079,Tabuľka6[#All],12,FALSE),"zadany neplatny typ transakie"))</f>
        <v>5.68</v>
      </c>
      <c r="J1079">
        <f t="shared" si="16"/>
        <v>130.63999999999999</v>
      </c>
      <c r="K1079">
        <f>SUMIF($E$7:E1079,E1079,$H$7:H1079)</f>
        <v>136</v>
      </c>
    </row>
    <row r="1080" spans="4:11" x14ac:dyDescent="0.3">
      <c r="D1080">
        <v>1074</v>
      </c>
      <c r="E1080">
        <v>24</v>
      </c>
      <c r="F1080" s="4">
        <f>DATE(2020,4,3+INT(ROWS($1:193)/7))</f>
        <v>43951</v>
      </c>
      <c r="G1080" s="1" t="s">
        <v>166</v>
      </c>
      <c r="H1080">
        <v>45</v>
      </c>
      <c r="I1080" s="5" t="str">
        <f>IF(G1080="nákup",VLOOKUP(E1080,Tabuľka6[#All],13,FALSE),IF(G1080="predaj",VLOOKUP(E1080,Tabuľka6[#All],12,FALSE),"zadany neplatny typ transakie"))</f>
        <v>8,78</v>
      </c>
      <c r="J1080">
        <f t="shared" si="16"/>
        <v>395.09999999999997</v>
      </c>
      <c r="K1080">
        <f>SUMIF($E$7:E1080,E1080,$H$7:H1080)</f>
        <v>176</v>
      </c>
    </row>
    <row r="1081" spans="4:11" x14ac:dyDescent="0.3">
      <c r="D1081">
        <v>1075</v>
      </c>
      <c r="E1081">
        <v>3</v>
      </c>
      <c r="F1081" s="4">
        <f>DATE(2020,4,3+INT(ROWS($1:194)/7))</f>
        <v>43951</v>
      </c>
      <c r="G1081" s="1" t="s">
        <v>166</v>
      </c>
      <c r="H1081">
        <v>41</v>
      </c>
      <c r="I1081" s="5">
        <f>IF(G1081="nákup",VLOOKUP(E1081,Tabuľka6[#All],13,FALSE),IF(G1081="predaj",VLOOKUP(E1081,Tabuľka6[#All],12,FALSE),"zadany neplatny typ transakie"))</f>
        <v>6.24</v>
      </c>
      <c r="J1081">
        <f t="shared" si="16"/>
        <v>255.84</v>
      </c>
      <c r="K1081">
        <f>SUMIF($E$7:E1081,E1081,$H$7:H1081)</f>
        <v>127</v>
      </c>
    </row>
    <row r="1082" spans="4:11" x14ac:dyDescent="0.3">
      <c r="D1082">
        <v>1076</v>
      </c>
      <c r="E1082">
        <v>25</v>
      </c>
      <c r="F1082" s="4">
        <f>DATE(2020,4,3+INT(ROWS($1:195)/7))</f>
        <v>43951</v>
      </c>
      <c r="G1082" s="1" t="s">
        <v>166</v>
      </c>
      <c r="H1082">
        <v>24</v>
      </c>
      <c r="I1082" s="5" t="str">
        <f>IF(G1082="nákup",VLOOKUP(E1082,Tabuľka6[#All],13,FALSE),IF(G1082="predaj",VLOOKUP(E1082,Tabuľka6[#All],12,FALSE),"zadany neplatny typ transakie"))</f>
        <v>6,65</v>
      </c>
      <c r="J1082">
        <f t="shared" si="16"/>
        <v>159.60000000000002</v>
      </c>
      <c r="K1082">
        <f>SUMIF($E$7:E1082,E1082,$H$7:H1082)</f>
        <v>182</v>
      </c>
    </row>
    <row r="1083" spans="4:11" x14ac:dyDescent="0.3">
      <c r="D1083">
        <v>1077</v>
      </c>
      <c r="E1083">
        <v>9</v>
      </c>
      <c r="F1083" s="4">
        <f>DATE(2020,4,3+INT(ROWS($1:196)/7))</f>
        <v>43952</v>
      </c>
      <c r="G1083" s="1" t="s">
        <v>166</v>
      </c>
      <c r="H1083">
        <v>43</v>
      </c>
      <c r="I1083" s="5">
        <f>IF(G1083="nákup",VLOOKUP(E1083,Tabuľka6[#All],13,FALSE),IF(G1083="predaj",VLOOKUP(E1083,Tabuľka6[#All],12,FALSE),"zadany neplatny typ transakie"))</f>
        <v>25.99</v>
      </c>
      <c r="J1083">
        <f t="shared" si="16"/>
        <v>1117.57</v>
      </c>
      <c r="K1083">
        <f>SUMIF($E$7:E1083,E1083,$H$7:H1083)</f>
        <v>118</v>
      </c>
    </row>
    <row r="1084" spans="4:11" x14ac:dyDescent="0.3">
      <c r="D1084">
        <v>1078</v>
      </c>
      <c r="E1084">
        <v>8</v>
      </c>
      <c r="F1084" s="4">
        <f>DATE(2020,4,3+INT(ROWS($1:197)/7))</f>
        <v>43952</v>
      </c>
      <c r="G1084" s="1" t="s">
        <v>166</v>
      </c>
      <c r="H1084">
        <v>24</v>
      </c>
      <c r="I1084" s="5">
        <f>IF(G1084="nákup",VLOOKUP(E1084,Tabuľka6[#All],13,FALSE),IF(G1084="predaj",VLOOKUP(E1084,Tabuľka6[#All],12,FALSE),"zadany neplatny typ transakie"))</f>
        <v>10.99</v>
      </c>
      <c r="J1084">
        <f t="shared" si="16"/>
        <v>263.76</v>
      </c>
      <c r="K1084">
        <f>SUMIF($E$7:E1084,E1084,$H$7:H1084)</f>
        <v>231</v>
      </c>
    </row>
    <row r="1085" spans="4:11" x14ac:dyDescent="0.3">
      <c r="D1085">
        <v>1079</v>
      </c>
      <c r="E1085">
        <v>23</v>
      </c>
      <c r="F1085" s="4">
        <f>DATE(2020,4,3+INT(ROWS($1:198)/7))</f>
        <v>43952</v>
      </c>
      <c r="G1085" s="1" t="s">
        <v>166</v>
      </c>
      <c r="H1085">
        <v>45</v>
      </c>
      <c r="I1085" s="5">
        <f>IF(G1085="nákup",VLOOKUP(E1085,Tabuľka6[#All],13,FALSE),IF(G1085="predaj",VLOOKUP(E1085,Tabuľka6[#All],12,FALSE),"zadany neplatny typ transakie"))</f>
        <v>9.65</v>
      </c>
      <c r="J1085">
        <f t="shared" si="16"/>
        <v>434.25</v>
      </c>
      <c r="K1085">
        <f>SUMIF($E$7:E1085,E1085,$H$7:H1085)</f>
        <v>215</v>
      </c>
    </row>
    <row r="1086" spans="4:11" x14ac:dyDescent="0.3">
      <c r="D1086">
        <v>1080</v>
      </c>
      <c r="E1086">
        <v>17</v>
      </c>
      <c r="F1086" s="4">
        <f>DATE(2020,4,3+INT(ROWS($1:199)/7))</f>
        <v>43952</v>
      </c>
      <c r="G1086" s="1" t="s">
        <v>166</v>
      </c>
      <c r="H1086">
        <v>33</v>
      </c>
      <c r="I1086" s="5">
        <f>IF(G1086="nákup",VLOOKUP(E1086,Tabuľka6[#All],13,FALSE),IF(G1086="predaj",VLOOKUP(E1086,Tabuľka6[#All],12,FALSE),"zadany neplatny typ transakie"))</f>
        <v>7.58</v>
      </c>
      <c r="J1086">
        <f t="shared" si="16"/>
        <v>250.14000000000001</v>
      </c>
      <c r="K1086">
        <f>SUMIF($E$7:E1086,E1086,$H$7:H1086)</f>
        <v>302</v>
      </c>
    </row>
    <row r="1087" spans="4:11" x14ac:dyDescent="0.3">
      <c r="D1087">
        <v>1081</v>
      </c>
      <c r="E1087">
        <v>20</v>
      </c>
      <c r="F1087" s="4">
        <f>DATE(2020,4,3+INT(ROWS($1:200)/7))</f>
        <v>43952</v>
      </c>
      <c r="G1087" s="1" t="s">
        <v>166</v>
      </c>
      <c r="H1087">
        <v>42</v>
      </c>
      <c r="I1087" s="5">
        <f>IF(G1087="nákup",VLOOKUP(E1087,Tabuľka6[#All],13,FALSE),IF(G1087="predaj",VLOOKUP(E1087,Tabuľka6[#All],12,FALSE),"zadany neplatny typ transakie"))</f>
        <v>6.29</v>
      </c>
      <c r="J1087">
        <f t="shared" si="16"/>
        <v>264.18</v>
      </c>
      <c r="K1087">
        <f>SUMIF($E$7:E1087,E1087,$H$7:H1087)</f>
        <v>221</v>
      </c>
    </row>
    <row r="1088" spans="4:11" x14ac:dyDescent="0.3">
      <c r="D1088">
        <v>1082</v>
      </c>
      <c r="E1088">
        <v>8</v>
      </c>
      <c r="F1088" s="4">
        <f>DATE(2020,4,3+INT(ROWS($1:201)/7))</f>
        <v>43952</v>
      </c>
      <c r="G1088" s="1" t="s">
        <v>166</v>
      </c>
      <c r="H1088">
        <v>49</v>
      </c>
      <c r="I1088" s="5">
        <f>IF(G1088="nákup",VLOOKUP(E1088,Tabuľka6[#All],13,FALSE),IF(G1088="predaj",VLOOKUP(E1088,Tabuľka6[#All],12,FALSE),"zadany neplatny typ transakie"))</f>
        <v>10.99</v>
      </c>
      <c r="J1088">
        <f t="shared" si="16"/>
        <v>538.51</v>
      </c>
      <c r="K1088">
        <f>SUMIF($E$7:E1088,E1088,$H$7:H1088)</f>
        <v>280</v>
      </c>
    </row>
    <row r="1089" spans="4:11" x14ac:dyDescent="0.3">
      <c r="D1089">
        <v>1083</v>
      </c>
      <c r="E1089">
        <v>30</v>
      </c>
      <c r="F1089" s="4">
        <f>DATE(2020,4,3+INT(ROWS($1:202)/7))</f>
        <v>43952</v>
      </c>
      <c r="G1089" s="1" t="s">
        <v>166</v>
      </c>
      <c r="H1089">
        <v>22</v>
      </c>
      <c r="I1089" s="5" t="str">
        <f>IF(G1089="nákup",VLOOKUP(E1089,Tabuľka6[#All],13,FALSE),IF(G1089="predaj",VLOOKUP(E1089,Tabuľka6[#All],12,FALSE),"zadany neplatny typ transakie"))</f>
        <v>4,36</v>
      </c>
      <c r="J1089">
        <f t="shared" si="16"/>
        <v>95.92</v>
      </c>
      <c r="K1089">
        <f>SUMIF($E$7:E1089,E1089,$H$7:H1089)</f>
        <v>229</v>
      </c>
    </row>
    <row r="1090" spans="4:11" x14ac:dyDescent="0.3">
      <c r="D1090">
        <v>1084</v>
      </c>
      <c r="E1090">
        <v>21</v>
      </c>
      <c r="F1090" s="4">
        <f>DATE(2020,4,3+INT(ROWS($1:203)/7))</f>
        <v>43953</v>
      </c>
      <c r="G1090" s="1" t="s">
        <v>166</v>
      </c>
      <c r="H1090">
        <v>28</v>
      </c>
      <c r="I1090" s="5">
        <f>IF(G1090="nákup",VLOOKUP(E1090,Tabuľka6[#All],13,FALSE),IF(G1090="predaj",VLOOKUP(E1090,Tabuľka6[#All],12,FALSE),"zadany neplatny typ transakie"))</f>
        <v>14.17</v>
      </c>
      <c r="J1090">
        <f t="shared" si="16"/>
        <v>396.76</v>
      </c>
      <c r="K1090">
        <f>SUMIF($E$7:E1090,E1090,$H$7:H1090)</f>
        <v>219</v>
      </c>
    </row>
    <row r="1091" spans="4:11" x14ac:dyDescent="0.3">
      <c r="D1091">
        <v>1085</v>
      </c>
      <c r="E1091">
        <v>28</v>
      </c>
      <c r="F1091" s="4">
        <f>DATE(2020,4,3+INT(ROWS($1:204)/7))</f>
        <v>43953</v>
      </c>
      <c r="G1091" s="1" t="s">
        <v>167</v>
      </c>
      <c r="H1091">
        <v>-10</v>
      </c>
      <c r="I1091" s="5">
        <f>IF(G1091="nákup",VLOOKUP(E1091,Tabuľka6[#All],13,FALSE),IF(G1091="predaj",VLOOKUP(E1091,Tabuľka6[#All],12,FALSE),"zadany neplatny typ transakie"))</f>
        <v>14.38</v>
      </c>
      <c r="J1091">
        <f t="shared" si="16"/>
        <v>143.80000000000001</v>
      </c>
      <c r="K1091">
        <f>SUMIF($E$7:E1091,E1091,$H$7:H1091)</f>
        <v>178</v>
      </c>
    </row>
    <row r="1092" spans="4:11" x14ac:dyDescent="0.3">
      <c r="D1092">
        <v>1086</v>
      </c>
      <c r="E1092">
        <v>6</v>
      </c>
      <c r="F1092" s="4">
        <f>DATE(2020,4,3+INT(ROWS($1:205)/7))</f>
        <v>43953</v>
      </c>
      <c r="G1092" s="1" t="s">
        <v>167</v>
      </c>
      <c r="H1092">
        <v>-3</v>
      </c>
      <c r="I1092" s="5">
        <f>IF(G1092="nákup",VLOOKUP(E1092,Tabuľka6[#All],13,FALSE),IF(G1092="predaj",VLOOKUP(E1092,Tabuľka6[#All],12,FALSE),"zadany neplatny typ transakie"))</f>
        <v>13.24</v>
      </c>
      <c r="J1092">
        <f t="shared" si="16"/>
        <v>39.72</v>
      </c>
      <c r="K1092">
        <f>SUMIF($E$7:E1092,E1092,$H$7:H1092)</f>
        <v>347</v>
      </c>
    </row>
    <row r="1093" spans="4:11" x14ac:dyDescent="0.3">
      <c r="D1093">
        <v>1087</v>
      </c>
      <c r="E1093">
        <v>2</v>
      </c>
      <c r="F1093" s="4">
        <f>DATE(2020,4,3+INT(ROWS($1:206)/7))</f>
        <v>43953</v>
      </c>
      <c r="G1093" s="1" t="s">
        <v>167</v>
      </c>
      <c r="H1093">
        <v>-4</v>
      </c>
      <c r="I1093" s="5">
        <f>IF(G1093="nákup",VLOOKUP(E1093,Tabuľka6[#All],13,FALSE),IF(G1093="predaj",VLOOKUP(E1093,Tabuľka6[#All],12,FALSE),"zadany neplatny typ transakie"))</f>
        <v>16.11</v>
      </c>
      <c r="J1093">
        <f t="shared" si="16"/>
        <v>64.44</v>
      </c>
      <c r="K1093">
        <f>SUMIF($E$7:E1093,E1093,$H$7:H1093)</f>
        <v>331</v>
      </c>
    </row>
    <row r="1094" spans="4:11" x14ac:dyDescent="0.3">
      <c r="D1094">
        <v>1088</v>
      </c>
      <c r="E1094">
        <v>21</v>
      </c>
      <c r="F1094" s="4">
        <f>DATE(2020,4,3+INT(ROWS($1:207)/7))</f>
        <v>43953</v>
      </c>
      <c r="G1094" s="1" t="s">
        <v>167</v>
      </c>
      <c r="H1094">
        <v>-7</v>
      </c>
      <c r="I1094" s="5">
        <f>IF(G1094="nákup",VLOOKUP(E1094,Tabuľka6[#All],13,FALSE),IF(G1094="predaj",VLOOKUP(E1094,Tabuľka6[#All],12,FALSE),"zadany neplatny typ transakie"))</f>
        <v>22.5</v>
      </c>
      <c r="J1094">
        <f t="shared" si="16"/>
        <v>157.5</v>
      </c>
      <c r="K1094">
        <f>SUMIF($E$7:E1094,E1094,$H$7:H1094)</f>
        <v>212</v>
      </c>
    </row>
    <row r="1095" spans="4:11" x14ac:dyDescent="0.3">
      <c r="D1095">
        <v>1089</v>
      </c>
      <c r="E1095">
        <v>24</v>
      </c>
      <c r="F1095" s="4">
        <f>DATE(2020,4,3+INT(ROWS($1:208)/7))</f>
        <v>43953</v>
      </c>
      <c r="G1095" s="1" t="s">
        <v>167</v>
      </c>
      <c r="H1095">
        <v>-9</v>
      </c>
      <c r="I1095" s="5">
        <f>IF(G1095="nákup",VLOOKUP(E1095,Tabuľka6[#All],13,FALSE),IF(G1095="predaj",VLOOKUP(E1095,Tabuľka6[#All],12,FALSE),"zadany neplatny typ transakie"))</f>
        <v>18.98</v>
      </c>
      <c r="J1095">
        <f t="shared" si="16"/>
        <v>170.82</v>
      </c>
      <c r="K1095">
        <f>SUMIF($E$7:E1095,E1095,$H$7:H1095)</f>
        <v>167</v>
      </c>
    </row>
    <row r="1096" spans="4:11" x14ac:dyDescent="0.3">
      <c r="D1096">
        <v>1090</v>
      </c>
      <c r="E1096">
        <v>28</v>
      </c>
      <c r="F1096" s="4">
        <f>DATE(2020,4,3+INT(ROWS($1:209)/7))</f>
        <v>43953</v>
      </c>
      <c r="G1096" s="1" t="s">
        <v>167</v>
      </c>
      <c r="H1096">
        <v>-9</v>
      </c>
      <c r="I1096" s="5">
        <f>IF(G1096="nákup",VLOOKUP(E1096,Tabuľka6[#All],13,FALSE),IF(G1096="predaj",VLOOKUP(E1096,Tabuľka6[#All],12,FALSE),"zadany neplatny typ transakie"))</f>
        <v>14.38</v>
      </c>
      <c r="J1096">
        <f t="shared" ref="J1096:J1159" si="17">ABS(H1096*I1096)</f>
        <v>129.42000000000002</v>
      </c>
      <c r="K1096">
        <f>SUMIF($E$7:E1096,E1096,$H$7:H1096)</f>
        <v>169</v>
      </c>
    </row>
    <row r="1097" spans="4:11" x14ac:dyDescent="0.3">
      <c r="D1097">
        <v>1091</v>
      </c>
      <c r="E1097">
        <v>8</v>
      </c>
      <c r="F1097" s="4">
        <f>DATE(2020,4,3+INT(ROWS($1:210)/7))</f>
        <v>43954</v>
      </c>
      <c r="G1097" s="1" t="s">
        <v>167</v>
      </c>
      <c r="H1097">
        <v>-7</v>
      </c>
      <c r="I1097" s="5">
        <f>IF(G1097="nákup",VLOOKUP(E1097,Tabuľka6[#All],13,FALSE),IF(G1097="predaj",VLOOKUP(E1097,Tabuľka6[#All],12,FALSE),"zadany neplatny typ transakie"))</f>
        <v>17.89</v>
      </c>
      <c r="J1097">
        <f t="shared" si="17"/>
        <v>125.23</v>
      </c>
      <c r="K1097">
        <f>SUMIF($E$7:E1097,E1097,$H$7:H1097)</f>
        <v>273</v>
      </c>
    </row>
    <row r="1098" spans="4:11" x14ac:dyDescent="0.3">
      <c r="D1098">
        <v>1092</v>
      </c>
      <c r="E1098">
        <v>22</v>
      </c>
      <c r="F1098" s="4">
        <f>DATE(2020,4,3+INT(ROWS($1:211)/7))</f>
        <v>43954</v>
      </c>
      <c r="G1098" s="1" t="s">
        <v>167</v>
      </c>
      <c r="H1098">
        <v>-10</v>
      </c>
      <c r="I1098" s="5">
        <f>IF(G1098="nákup",VLOOKUP(E1098,Tabuľka6[#All],13,FALSE),IF(G1098="predaj",VLOOKUP(E1098,Tabuľka6[#All],12,FALSE),"zadany neplatny typ transakie"))</f>
        <v>22.58</v>
      </c>
      <c r="J1098">
        <f t="shared" si="17"/>
        <v>225.79999999999998</v>
      </c>
      <c r="K1098">
        <f>SUMIF($E$7:E1098,E1098,$H$7:H1098)</f>
        <v>92</v>
      </c>
    </row>
    <row r="1099" spans="4:11" x14ac:dyDescent="0.3">
      <c r="D1099">
        <v>1093</v>
      </c>
      <c r="E1099">
        <v>21</v>
      </c>
      <c r="F1099" s="4">
        <f>DATE(2020,4,3+INT(ROWS($1:212)/7))</f>
        <v>43954</v>
      </c>
      <c r="G1099" s="1" t="s">
        <v>167</v>
      </c>
      <c r="H1099">
        <v>-3</v>
      </c>
      <c r="I1099" s="5">
        <f>IF(G1099="nákup",VLOOKUP(E1099,Tabuľka6[#All],13,FALSE),IF(G1099="predaj",VLOOKUP(E1099,Tabuľka6[#All],12,FALSE),"zadany neplatny typ transakie"))</f>
        <v>22.5</v>
      </c>
      <c r="J1099">
        <f t="shared" si="17"/>
        <v>67.5</v>
      </c>
      <c r="K1099">
        <f>SUMIF($E$7:E1099,E1099,$H$7:H1099)</f>
        <v>209</v>
      </c>
    </row>
    <row r="1100" spans="4:11" x14ac:dyDescent="0.3">
      <c r="D1100">
        <v>1094</v>
      </c>
      <c r="E1100">
        <v>25</v>
      </c>
      <c r="F1100" s="4">
        <f>DATE(2020,4,3+INT(ROWS($1:213)/7))</f>
        <v>43954</v>
      </c>
      <c r="G1100" s="1" t="s">
        <v>167</v>
      </c>
      <c r="H1100">
        <v>-4</v>
      </c>
      <c r="I1100" s="5">
        <f>IF(G1100="nákup",VLOOKUP(E1100,Tabuľka6[#All],13,FALSE),IF(G1100="predaj",VLOOKUP(E1100,Tabuľka6[#All],12,FALSE),"zadany neplatny typ transakie"))</f>
        <v>14.95</v>
      </c>
      <c r="J1100">
        <f t="shared" si="17"/>
        <v>59.8</v>
      </c>
      <c r="K1100">
        <f>SUMIF($E$7:E1100,E1100,$H$7:H1100)</f>
        <v>178</v>
      </c>
    </row>
    <row r="1101" spans="4:11" x14ac:dyDescent="0.3">
      <c r="D1101">
        <v>1095</v>
      </c>
      <c r="E1101">
        <v>21</v>
      </c>
      <c r="F1101" s="4">
        <f>DATE(2020,4,3+INT(ROWS($1:214)/7))</f>
        <v>43954</v>
      </c>
      <c r="G1101" s="1" t="s">
        <v>167</v>
      </c>
      <c r="H1101">
        <v>-1</v>
      </c>
      <c r="I1101" s="5">
        <f>IF(G1101="nákup",VLOOKUP(E1101,Tabuľka6[#All],13,FALSE),IF(G1101="predaj",VLOOKUP(E1101,Tabuľka6[#All],12,FALSE),"zadany neplatny typ transakie"))</f>
        <v>22.5</v>
      </c>
      <c r="J1101">
        <f t="shared" si="17"/>
        <v>22.5</v>
      </c>
      <c r="K1101">
        <f>SUMIF($E$7:E1101,E1101,$H$7:H1101)</f>
        <v>208</v>
      </c>
    </row>
    <row r="1102" spans="4:11" x14ac:dyDescent="0.3">
      <c r="D1102">
        <v>1096</v>
      </c>
      <c r="E1102">
        <v>20</v>
      </c>
      <c r="F1102" s="4">
        <f>DATE(2020,4,3+INT(ROWS($1:215)/7))</f>
        <v>43954</v>
      </c>
      <c r="G1102" s="1" t="s">
        <v>167</v>
      </c>
      <c r="H1102">
        <v>-6</v>
      </c>
      <c r="I1102" s="5">
        <f>IF(G1102="nákup",VLOOKUP(E1102,Tabuľka6[#All],13,FALSE),IF(G1102="predaj",VLOOKUP(E1102,Tabuľka6[#All],12,FALSE),"zadany neplatny typ transakie"))</f>
        <v>10.050000000000001</v>
      </c>
      <c r="J1102">
        <f t="shared" si="17"/>
        <v>60.300000000000004</v>
      </c>
      <c r="K1102">
        <f>SUMIF($E$7:E1102,E1102,$H$7:H1102)</f>
        <v>215</v>
      </c>
    </row>
    <row r="1103" spans="4:11" x14ac:dyDescent="0.3">
      <c r="D1103">
        <v>1097</v>
      </c>
      <c r="E1103">
        <v>27</v>
      </c>
      <c r="F1103" s="4">
        <f>DATE(2020,4,3+INT(ROWS($1:216)/7))</f>
        <v>43954</v>
      </c>
      <c r="G1103" s="1" t="s">
        <v>167</v>
      </c>
      <c r="H1103">
        <v>-3</v>
      </c>
      <c r="I1103" s="5">
        <f>IF(G1103="nákup",VLOOKUP(E1103,Tabuľka6[#All],13,FALSE),IF(G1103="predaj",VLOOKUP(E1103,Tabuľka6[#All],12,FALSE),"zadany neplatny typ transakie"))</f>
        <v>16.36</v>
      </c>
      <c r="J1103">
        <f t="shared" si="17"/>
        <v>49.08</v>
      </c>
      <c r="K1103">
        <f>SUMIF($E$7:E1103,E1103,$H$7:H1103)</f>
        <v>136</v>
      </c>
    </row>
    <row r="1104" spans="4:11" x14ac:dyDescent="0.3">
      <c r="D1104">
        <v>1098</v>
      </c>
      <c r="E1104">
        <v>11</v>
      </c>
      <c r="F1104" s="4">
        <f>DATE(2020,4,3+INT(ROWS($1:217)/7))</f>
        <v>43955</v>
      </c>
      <c r="G1104" s="1" t="s">
        <v>167</v>
      </c>
      <c r="H1104">
        <v>-3</v>
      </c>
      <c r="I1104" s="5">
        <f>IF(G1104="nákup",VLOOKUP(E1104,Tabuľka6[#All],13,FALSE),IF(G1104="predaj",VLOOKUP(E1104,Tabuľka6[#All],12,FALSE),"zadany neplatny typ transakie"))</f>
        <v>5</v>
      </c>
      <c r="J1104">
        <f t="shared" si="17"/>
        <v>15</v>
      </c>
      <c r="K1104">
        <f>SUMIF($E$7:E1104,E1104,$H$7:H1104)</f>
        <v>279</v>
      </c>
    </row>
    <row r="1105" spans="4:11" x14ac:dyDescent="0.3">
      <c r="D1105">
        <v>1099</v>
      </c>
      <c r="E1105">
        <v>23</v>
      </c>
      <c r="F1105" s="4">
        <f>DATE(2020,4,3+INT(ROWS($1:218)/7))</f>
        <v>43955</v>
      </c>
      <c r="G1105" s="1" t="s">
        <v>167</v>
      </c>
      <c r="H1105">
        <v>-5</v>
      </c>
      <c r="I1105" s="5">
        <f>IF(G1105="nákup",VLOOKUP(E1105,Tabuľka6[#All],13,FALSE),IF(G1105="predaj",VLOOKUP(E1105,Tabuľka6[#All],12,FALSE),"zadany neplatny typ transakie"))</f>
        <v>22.55</v>
      </c>
      <c r="J1105">
        <f t="shared" si="17"/>
        <v>112.75</v>
      </c>
      <c r="K1105">
        <f>SUMIF($E$7:E1105,E1105,$H$7:H1105)</f>
        <v>210</v>
      </c>
    </row>
    <row r="1106" spans="4:11" x14ac:dyDescent="0.3">
      <c r="D1106">
        <v>1100</v>
      </c>
      <c r="E1106">
        <v>23</v>
      </c>
      <c r="F1106" s="4">
        <f>DATE(2020,4,3+INT(ROWS($1:219)/7))</f>
        <v>43955</v>
      </c>
      <c r="G1106" s="1" t="s">
        <v>167</v>
      </c>
      <c r="H1106">
        <v>-8</v>
      </c>
      <c r="I1106" s="5">
        <f>IF(G1106="nákup",VLOOKUP(E1106,Tabuľka6[#All],13,FALSE),IF(G1106="predaj",VLOOKUP(E1106,Tabuľka6[#All],12,FALSE),"zadany neplatny typ transakie"))</f>
        <v>22.55</v>
      </c>
      <c r="J1106">
        <f t="shared" si="17"/>
        <v>180.4</v>
      </c>
      <c r="K1106">
        <f>SUMIF($E$7:E1106,E1106,$H$7:H1106)</f>
        <v>202</v>
      </c>
    </row>
    <row r="1107" spans="4:11" x14ac:dyDescent="0.3">
      <c r="D1107">
        <v>1101</v>
      </c>
      <c r="E1107">
        <v>1</v>
      </c>
      <c r="F1107" s="4">
        <f>DATE(2020,4,3+INT(ROWS($1:220)/7))</f>
        <v>43955</v>
      </c>
      <c r="G1107" s="1" t="s">
        <v>167</v>
      </c>
      <c r="H1107">
        <v>-10</v>
      </c>
      <c r="I1107" s="5">
        <f>IF(G1107="nákup",VLOOKUP(E1107,Tabuľka6[#All],13,FALSE),IF(G1107="predaj",VLOOKUP(E1107,Tabuľka6[#All],12,FALSE),"zadany neplatny typ transakie"))</f>
        <v>11.9</v>
      </c>
      <c r="J1107">
        <f t="shared" si="17"/>
        <v>119</v>
      </c>
      <c r="K1107">
        <f>SUMIF($E$7:E1107,E1107,$H$7:H1107)</f>
        <v>226</v>
      </c>
    </row>
    <row r="1108" spans="4:11" x14ac:dyDescent="0.3">
      <c r="D1108">
        <v>1102</v>
      </c>
      <c r="E1108">
        <v>25</v>
      </c>
      <c r="F1108" s="4">
        <f>DATE(2020,4,3+INT(ROWS($1:221)/7))</f>
        <v>43955</v>
      </c>
      <c r="G1108" s="1" t="s">
        <v>167</v>
      </c>
      <c r="H1108">
        <v>-7</v>
      </c>
      <c r="I1108" s="5">
        <f>IF(G1108="nákup",VLOOKUP(E1108,Tabuľka6[#All],13,FALSE),IF(G1108="predaj",VLOOKUP(E1108,Tabuľka6[#All],12,FALSE),"zadany neplatny typ transakie"))</f>
        <v>14.95</v>
      </c>
      <c r="J1108">
        <f t="shared" si="17"/>
        <v>104.64999999999999</v>
      </c>
      <c r="K1108">
        <f>SUMIF($E$7:E1108,E1108,$H$7:H1108)</f>
        <v>171</v>
      </c>
    </row>
    <row r="1109" spans="4:11" x14ac:dyDescent="0.3">
      <c r="D1109">
        <v>1103</v>
      </c>
      <c r="E1109">
        <v>2</v>
      </c>
      <c r="F1109" s="4">
        <f>DATE(2020,4,3+INT(ROWS($1:222)/7))</f>
        <v>43955</v>
      </c>
      <c r="G1109" s="1" t="s">
        <v>167</v>
      </c>
      <c r="H1109">
        <v>-9</v>
      </c>
      <c r="I1109" s="5">
        <f>IF(G1109="nákup",VLOOKUP(E1109,Tabuľka6[#All],13,FALSE),IF(G1109="predaj",VLOOKUP(E1109,Tabuľka6[#All],12,FALSE),"zadany neplatny typ transakie"))</f>
        <v>16.11</v>
      </c>
      <c r="J1109">
        <f t="shared" si="17"/>
        <v>144.99</v>
      </c>
      <c r="K1109">
        <f>SUMIF($E$7:E1109,E1109,$H$7:H1109)</f>
        <v>322</v>
      </c>
    </row>
    <row r="1110" spans="4:11" x14ac:dyDescent="0.3">
      <c r="D1110">
        <v>1104</v>
      </c>
      <c r="E1110">
        <v>20</v>
      </c>
      <c r="F1110" s="4">
        <f>DATE(2020,4,3+INT(ROWS($1:223)/7))</f>
        <v>43955</v>
      </c>
      <c r="G1110" s="1" t="s">
        <v>167</v>
      </c>
      <c r="H1110">
        <v>-19</v>
      </c>
      <c r="I1110" s="5">
        <f>IF(G1110="nákup",VLOOKUP(E1110,Tabuľka6[#All],13,FALSE),IF(G1110="predaj",VLOOKUP(E1110,Tabuľka6[#All],12,FALSE),"zadany neplatny typ transakie"))</f>
        <v>10.050000000000001</v>
      </c>
      <c r="J1110">
        <f t="shared" si="17"/>
        <v>190.95000000000002</v>
      </c>
      <c r="K1110">
        <f>SUMIF($E$7:E1110,E1110,$H$7:H1110)</f>
        <v>196</v>
      </c>
    </row>
    <row r="1111" spans="4:11" x14ac:dyDescent="0.3">
      <c r="D1111">
        <v>1105</v>
      </c>
      <c r="E1111">
        <v>4</v>
      </c>
      <c r="F1111" s="4">
        <f>DATE(2020,4,3+INT(ROWS($1:224)/7))</f>
        <v>43956</v>
      </c>
      <c r="G1111" s="1" t="s">
        <v>167</v>
      </c>
      <c r="H1111">
        <v>-14</v>
      </c>
      <c r="I1111" s="5">
        <f>IF(G1111="nákup",VLOOKUP(E1111,Tabuľka6[#All],13,FALSE),IF(G1111="predaj",VLOOKUP(E1111,Tabuľka6[#All],12,FALSE),"zadany neplatny typ transakie"))</f>
        <v>16</v>
      </c>
      <c r="J1111">
        <f t="shared" si="17"/>
        <v>224</v>
      </c>
      <c r="K1111">
        <f>SUMIF($E$7:E1111,E1111,$H$7:H1111)</f>
        <v>192</v>
      </c>
    </row>
    <row r="1112" spans="4:11" x14ac:dyDescent="0.3">
      <c r="D1112">
        <v>1106</v>
      </c>
      <c r="E1112">
        <v>14</v>
      </c>
      <c r="F1112" s="4">
        <f>DATE(2020,4,3+INT(ROWS($1:225)/7))</f>
        <v>43956</v>
      </c>
      <c r="G1112" s="1" t="s">
        <v>167</v>
      </c>
      <c r="H1112">
        <v>-1</v>
      </c>
      <c r="I1112" s="5">
        <f>IF(G1112="nákup",VLOOKUP(E1112,Tabuľka6[#All],13,FALSE),IF(G1112="predaj",VLOOKUP(E1112,Tabuľka6[#All],12,FALSE),"zadany neplatny typ transakie"))</f>
        <v>7.8</v>
      </c>
      <c r="J1112">
        <f t="shared" si="17"/>
        <v>7.8</v>
      </c>
      <c r="K1112">
        <f>SUMIF($E$7:E1112,E1112,$H$7:H1112)</f>
        <v>135</v>
      </c>
    </row>
    <row r="1113" spans="4:11" x14ac:dyDescent="0.3">
      <c r="D1113">
        <v>1107</v>
      </c>
      <c r="E1113">
        <v>25</v>
      </c>
      <c r="F1113" s="4">
        <f>DATE(2020,4,3+INT(ROWS($1:226)/7))</f>
        <v>43956</v>
      </c>
      <c r="G1113" s="1" t="s">
        <v>167</v>
      </c>
      <c r="H1113">
        <v>-16</v>
      </c>
      <c r="I1113" s="5">
        <f>IF(G1113="nákup",VLOOKUP(E1113,Tabuľka6[#All],13,FALSE),IF(G1113="predaj",VLOOKUP(E1113,Tabuľka6[#All],12,FALSE),"zadany neplatny typ transakie"))</f>
        <v>14.95</v>
      </c>
      <c r="J1113">
        <f t="shared" si="17"/>
        <v>239.2</v>
      </c>
      <c r="K1113">
        <f>SUMIF($E$7:E1113,E1113,$H$7:H1113)</f>
        <v>155</v>
      </c>
    </row>
    <row r="1114" spans="4:11" x14ac:dyDescent="0.3">
      <c r="D1114">
        <v>1108</v>
      </c>
      <c r="E1114">
        <v>1</v>
      </c>
      <c r="F1114" s="4">
        <f>DATE(2020,4,3+INT(ROWS($1:227)/7))</f>
        <v>43956</v>
      </c>
      <c r="G1114" s="1" t="s">
        <v>167</v>
      </c>
      <c r="H1114">
        <v>-2</v>
      </c>
      <c r="I1114" s="5">
        <f>IF(G1114="nákup",VLOOKUP(E1114,Tabuľka6[#All],13,FALSE),IF(G1114="predaj",VLOOKUP(E1114,Tabuľka6[#All],12,FALSE),"zadany neplatny typ transakie"))</f>
        <v>11.9</v>
      </c>
      <c r="J1114">
        <f t="shared" si="17"/>
        <v>23.8</v>
      </c>
      <c r="K1114">
        <f>SUMIF($E$7:E1114,E1114,$H$7:H1114)</f>
        <v>224</v>
      </c>
    </row>
    <row r="1115" spans="4:11" x14ac:dyDescent="0.3">
      <c r="D1115">
        <v>1109</v>
      </c>
      <c r="E1115">
        <v>15</v>
      </c>
      <c r="F1115" s="4">
        <f>DATE(2020,4,3+INT(ROWS($1:228)/7))</f>
        <v>43956</v>
      </c>
      <c r="G1115" s="1" t="s">
        <v>167</v>
      </c>
      <c r="H1115">
        <v>-1</v>
      </c>
      <c r="I1115" s="5">
        <f>IF(G1115="nákup",VLOOKUP(E1115,Tabuľka6[#All],13,FALSE),IF(G1115="predaj",VLOOKUP(E1115,Tabuľka6[#All],12,FALSE),"zadany neplatny typ transakie"))</f>
        <v>9.65</v>
      </c>
      <c r="J1115">
        <f t="shared" si="17"/>
        <v>9.65</v>
      </c>
      <c r="K1115">
        <f>SUMIF($E$7:E1115,E1115,$H$7:H1115)</f>
        <v>391</v>
      </c>
    </row>
    <row r="1116" spans="4:11" x14ac:dyDescent="0.3">
      <c r="D1116">
        <v>1110</v>
      </c>
      <c r="E1116">
        <v>25</v>
      </c>
      <c r="F1116" s="4">
        <f>DATE(2020,4,3+INT(ROWS($1:229)/7))</f>
        <v>43956</v>
      </c>
      <c r="G1116" s="1" t="s">
        <v>167</v>
      </c>
      <c r="H1116">
        <v>-3</v>
      </c>
      <c r="I1116" s="5">
        <f>IF(G1116="nákup",VLOOKUP(E1116,Tabuľka6[#All],13,FALSE),IF(G1116="predaj",VLOOKUP(E1116,Tabuľka6[#All],12,FALSE),"zadany neplatny typ transakie"))</f>
        <v>14.95</v>
      </c>
      <c r="J1116">
        <f t="shared" si="17"/>
        <v>44.849999999999994</v>
      </c>
      <c r="K1116">
        <f>SUMIF($E$7:E1116,E1116,$H$7:H1116)</f>
        <v>152</v>
      </c>
    </row>
    <row r="1117" spans="4:11" x14ac:dyDescent="0.3">
      <c r="D1117">
        <v>1111</v>
      </c>
      <c r="E1117">
        <v>29</v>
      </c>
      <c r="F1117" s="4">
        <f>DATE(2020,4,3+INT(ROWS($1:230)/7))</f>
        <v>43956</v>
      </c>
      <c r="G1117" s="1" t="s">
        <v>167</v>
      </c>
      <c r="H1117">
        <v>-6</v>
      </c>
      <c r="I1117" s="5">
        <f>IF(G1117="nákup",VLOOKUP(E1117,Tabuľka6[#All],13,FALSE),IF(G1117="predaj",VLOOKUP(E1117,Tabuľka6[#All],12,FALSE),"zadany neplatny typ transakie"))</f>
        <v>24.99</v>
      </c>
      <c r="J1117">
        <f t="shared" si="17"/>
        <v>149.94</v>
      </c>
      <c r="K1117">
        <f>SUMIF($E$7:E1117,E1117,$H$7:H1117)</f>
        <v>163</v>
      </c>
    </row>
    <row r="1118" spans="4:11" x14ac:dyDescent="0.3">
      <c r="D1118">
        <v>1112</v>
      </c>
      <c r="E1118">
        <v>27</v>
      </c>
      <c r="F1118" s="4">
        <f>DATE(2020,4,3+INT(ROWS($1:231)/7))</f>
        <v>43957</v>
      </c>
      <c r="G1118" s="1" t="s">
        <v>167</v>
      </c>
      <c r="H1118">
        <v>-9</v>
      </c>
      <c r="I1118" s="5">
        <f>IF(G1118="nákup",VLOOKUP(E1118,Tabuľka6[#All],13,FALSE),IF(G1118="predaj",VLOOKUP(E1118,Tabuľka6[#All],12,FALSE),"zadany neplatny typ transakie"))</f>
        <v>16.36</v>
      </c>
      <c r="J1118">
        <f t="shared" si="17"/>
        <v>147.24</v>
      </c>
      <c r="K1118">
        <f>SUMIF($E$7:E1118,E1118,$H$7:H1118)</f>
        <v>127</v>
      </c>
    </row>
    <row r="1119" spans="4:11" x14ac:dyDescent="0.3">
      <c r="D1119">
        <v>1113</v>
      </c>
      <c r="E1119">
        <v>9</v>
      </c>
      <c r="F1119" s="4">
        <f>DATE(2020,4,3+INT(ROWS($1:232)/7))</f>
        <v>43957</v>
      </c>
      <c r="G1119" s="1" t="s">
        <v>167</v>
      </c>
      <c r="H1119">
        <v>-5</v>
      </c>
      <c r="I1119" s="5">
        <f>IF(G1119="nákup",VLOOKUP(E1119,Tabuľka6[#All],13,FALSE),IF(G1119="predaj",VLOOKUP(E1119,Tabuľka6[#All],12,FALSE),"zadany neplatny typ transakie"))</f>
        <v>41</v>
      </c>
      <c r="J1119">
        <f t="shared" si="17"/>
        <v>205</v>
      </c>
      <c r="K1119">
        <f>SUMIF($E$7:E1119,E1119,$H$7:H1119)</f>
        <v>113</v>
      </c>
    </row>
    <row r="1120" spans="4:11" x14ac:dyDescent="0.3">
      <c r="D1120">
        <v>1114</v>
      </c>
      <c r="E1120">
        <v>29</v>
      </c>
      <c r="F1120" s="4">
        <f>DATE(2020,4,3+INT(ROWS($1:233)/7))</f>
        <v>43957</v>
      </c>
      <c r="G1120" s="1" t="s">
        <v>167</v>
      </c>
      <c r="H1120">
        <v>-9</v>
      </c>
      <c r="I1120" s="5">
        <f>IF(G1120="nákup",VLOOKUP(E1120,Tabuľka6[#All],13,FALSE),IF(G1120="predaj",VLOOKUP(E1120,Tabuľka6[#All],12,FALSE),"zadany neplatny typ transakie"))</f>
        <v>24.99</v>
      </c>
      <c r="J1120">
        <f t="shared" si="17"/>
        <v>224.91</v>
      </c>
      <c r="K1120">
        <f>SUMIF($E$7:E1120,E1120,$H$7:H1120)</f>
        <v>154</v>
      </c>
    </row>
    <row r="1121" spans="4:11" x14ac:dyDescent="0.3">
      <c r="D1121">
        <v>1115</v>
      </c>
      <c r="E1121">
        <v>30</v>
      </c>
      <c r="F1121" s="4">
        <f>DATE(2020,4,3+INT(ROWS($1:234)/7))</f>
        <v>43957</v>
      </c>
      <c r="G1121" s="1" t="s">
        <v>167</v>
      </c>
      <c r="H1121">
        <v>-5</v>
      </c>
      <c r="I1121" s="5">
        <f>IF(G1121="nákup",VLOOKUP(E1121,Tabuľka6[#All],13,FALSE),IF(G1121="predaj",VLOOKUP(E1121,Tabuľka6[#All],12,FALSE),"zadany neplatny typ transakie"))</f>
        <v>11.5</v>
      </c>
      <c r="J1121">
        <f t="shared" si="17"/>
        <v>57.5</v>
      </c>
      <c r="K1121">
        <f>SUMIF($E$7:E1121,E1121,$H$7:H1121)</f>
        <v>224</v>
      </c>
    </row>
    <row r="1122" spans="4:11" x14ac:dyDescent="0.3">
      <c r="D1122">
        <v>1116</v>
      </c>
      <c r="E1122">
        <v>22</v>
      </c>
      <c r="F1122" s="4">
        <f>DATE(2020,4,3+INT(ROWS($1:235)/7))</f>
        <v>43957</v>
      </c>
      <c r="G1122" s="1" t="s">
        <v>167</v>
      </c>
      <c r="H1122">
        <v>-4</v>
      </c>
      <c r="I1122" s="5">
        <f>IF(G1122="nákup",VLOOKUP(E1122,Tabuľka6[#All],13,FALSE),IF(G1122="predaj",VLOOKUP(E1122,Tabuľka6[#All],12,FALSE),"zadany neplatny typ transakie"))</f>
        <v>22.58</v>
      </c>
      <c r="J1122">
        <f t="shared" si="17"/>
        <v>90.32</v>
      </c>
      <c r="K1122">
        <f>SUMIF($E$7:E1122,E1122,$H$7:H1122)</f>
        <v>88</v>
      </c>
    </row>
    <row r="1123" spans="4:11" x14ac:dyDescent="0.3">
      <c r="D1123">
        <v>1117</v>
      </c>
      <c r="E1123">
        <v>17</v>
      </c>
      <c r="F1123" s="4">
        <f>DATE(2020,4,3+INT(ROWS($1:236)/7))</f>
        <v>43957</v>
      </c>
      <c r="G1123" s="1" t="s">
        <v>167</v>
      </c>
      <c r="H1123">
        <v>-4</v>
      </c>
      <c r="I1123" s="5">
        <f>IF(G1123="nákup",VLOOKUP(E1123,Tabuľka6[#All],13,FALSE),IF(G1123="predaj",VLOOKUP(E1123,Tabuľka6[#All],12,FALSE),"zadany neplatny typ transakie"))</f>
        <v>14.46</v>
      </c>
      <c r="J1123">
        <f t="shared" si="17"/>
        <v>57.84</v>
      </c>
      <c r="K1123">
        <f>SUMIF($E$7:E1123,E1123,$H$7:H1123)</f>
        <v>298</v>
      </c>
    </row>
    <row r="1124" spans="4:11" x14ac:dyDescent="0.3">
      <c r="D1124">
        <v>1118</v>
      </c>
      <c r="E1124">
        <v>5</v>
      </c>
      <c r="F1124" s="4">
        <f>DATE(2020,4,3+INT(ROWS($1:237)/7))</f>
        <v>43957</v>
      </c>
      <c r="G1124" s="1" t="s">
        <v>167</v>
      </c>
      <c r="H1124">
        <v>-5</v>
      </c>
      <c r="I1124" s="5">
        <f>IF(G1124="nákup",VLOOKUP(E1124,Tabuľka6[#All],13,FALSE),IF(G1124="predaj",VLOOKUP(E1124,Tabuľka6[#All],12,FALSE),"zadany neplatny typ transakie"))</f>
        <v>15.56</v>
      </c>
      <c r="J1124">
        <f t="shared" si="17"/>
        <v>77.8</v>
      </c>
      <c r="K1124">
        <f>SUMIF($E$7:E1124,E1124,$H$7:H1124)</f>
        <v>157</v>
      </c>
    </row>
    <row r="1125" spans="4:11" x14ac:dyDescent="0.3">
      <c r="D1125">
        <v>1119</v>
      </c>
      <c r="E1125">
        <v>16</v>
      </c>
      <c r="F1125" s="4">
        <f>DATE(2020,4,3+INT(ROWS($1:238)/7))</f>
        <v>43958</v>
      </c>
      <c r="G1125" s="1" t="s">
        <v>167</v>
      </c>
      <c r="H1125">
        <v>-6</v>
      </c>
      <c r="I1125" s="5">
        <f>IF(G1125="nákup",VLOOKUP(E1125,Tabuľka6[#All],13,FALSE),IF(G1125="predaj",VLOOKUP(E1125,Tabuľka6[#All],12,FALSE),"zadany neplatny typ transakie"))</f>
        <v>14.49</v>
      </c>
      <c r="J1125">
        <f t="shared" si="17"/>
        <v>86.94</v>
      </c>
      <c r="K1125">
        <f>SUMIF($E$7:E1125,E1125,$H$7:H1125)</f>
        <v>173</v>
      </c>
    </row>
    <row r="1126" spans="4:11" x14ac:dyDescent="0.3">
      <c r="D1126">
        <v>1120</v>
      </c>
      <c r="E1126">
        <v>28</v>
      </c>
      <c r="F1126" s="4">
        <f>DATE(2020,4,3+INT(ROWS($1:239)/7))</f>
        <v>43958</v>
      </c>
      <c r="G1126" s="1" t="s">
        <v>167</v>
      </c>
      <c r="H1126">
        <v>-8</v>
      </c>
      <c r="I1126" s="5">
        <f>IF(G1126="nákup",VLOOKUP(E1126,Tabuľka6[#All],13,FALSE),IF(G1126="predaj",VLOOKUP(E1126,Tabuľka6[#All],12,FALSE),"zadany neplatny typ transakie"))</f>
        <v>14.38</v>
      </c>
      <c r="J1126">
        <f t="shared" si="17"/>
        <v>115.04</v>
      </c>
      <c r="K1126">
        <f>SUMIF($E$7:E1126,E1126,$H$7:H1126)</f>
        <v>161</v>
      </c>
    </row>
    <row r="1127" spans="4:11" x14ac:dyDescent="0.3">
      <c r="D1127">
        <v>1121</v>
      </c>
      <c r="E1127">
        <v>17</v>
      </c>
      <c r="F1127" s="4">
        <f>DATE(2020,4,3+INT(ROWS($1:240)/7))</f>
        <v>43958</v>
      </c>
      <c r="G1127" s="1" t="s">
        <v>167</v>
      </c>
      <c r="H1127">
        <v>-3</v>
      </c>
      <c r="I1127" s="5">
        <f>IF(G1127="nákup",VLOOKUP(E1127,Tabuľka6[#All],13,FALSE),IF(G1127="predaj",VLOOKUP(E1127,Tabuľka6[#All],12,FALSE),"zadany neplatny typ transakie"))</f>
        <v>14.46</v>
      </c>
      <c r="J1127">
        <f t="shared" si="17"/>
        <v>43.38</v>
      </c>
      <c r="K1127">
        <f>SUMIF($E$7:E1127,E1127,$H$7:H1127)</f>
        <v>295</v>
      </c>
    </row>
    <row r="1128" spans="4:11" x14ac:dyDescent="0.3">
      <c r="D1128">
        <v>1122</v>
      </c>
      <c r="E1128">
        <v>7</v>
      </c>
      <c r="F1128" s="4">
        <f>DATE(2020,4,3+INT(ROWS($1:241)/7))</f>
        <v>43958</v>
      </c>
      <c r="G1128" s="1" t="s">
        <v>167</v>
      </c>
      <c r="H1128">
        <v>-7</v>
      </c>
      <c r="I1128" s="5">
        <f>IF(G1128="nákup",VLOOKUP(E1128,Tabuľka6[#All],13,FALSE),IF(G1128="predaj",VLOOKUP(E1128,Tabuľka6[#All],12,FALSE),"zadany neplatny typ transakie"))</f>
        <v>14.75</v>
      </c>
      <c r="J1128">
        <f t="shared" si="17"/>
        <v>103.25</v>
      </c>
      <c r="K1128">
        <f>SUMIF($E$7:E1128,E1128,$H$7:H1128)</f>
        <v>90</v>
      </c>
    </row>
    <row r="1129" spans="4:11" x14ac:dyDescent="0.3">
      <c r="D1129">
        <v>1123</v>
      </c>
      <c r="E1129">
        <v>29</v>
      </c>
      <c r="F1129" s="4">
        <f>DATE(2020,4,3+INT(ROWS($1:242)/7))</f>
        <v>43958</v>
      </c>
      <c r="G1129" s="1" t="s">
        <v>167</v>
      </c>
      <c r="H1129">
        <v>-9</v>
      </c>
      <c r="I1129" s="5">
        <f>IF(G1129="nákup",VLOOKUP(E1129,Tabuľka6[#All],13,FALSE),IF(G1129="predaj",VLOOKUP(E1129,Tabuľka6[#All],12,FALSE),"zadany neplatny typ transakie"))</f>
        <v>24.99</v>
      </c>
      <c r="J1129">
        <f t="shared" si="17"/>
        <v>224.91</v>
      </c>
      <c r="K1129">
        <f>SUMIF($E$7:E1129,E1129,$H$7:H1129)</f>
        <v>145</v>
      </c>
    </row>
    <row r="1130" spans="4:11" x14ac:dyDescent="0.3">
      <c r="D1130">
        <v>1124</v>
      </c>
      <c r="E1130">
        <v>15</v>
      </c>
      <c r="F1130" s="4">
        <f>DATE(2020,4,3+INT(ROWS($1:243)/7))</f>
        <v>43958</v>
      </c>
      <c r="G1130" s="1" t="s">
        <v>167</v>
      </c>
      <c r="H1130">
        <v>-6</v>
      </c>
      <c r="I1130" s="5">
        <f>IF(G1130="nákup",VLOOKUP(E1130,Tabuľka6[#All],13,FALSE),IF(G1130="predaj",VLOOKUP(E1130,Tabuľka6[#All],12,FALSE),"zadany neplatny typ transakie"))</f>
        <v>9.65</v>
      </c>
      <c r="J1130">
        <f t="shared" si="17"/>
        <v>57.900000000000006</v>
      </c>
      <c r="K1130">
        <f>SUMIF($E$7:E1130,E1130,$H$7:H1130)</f>
        <v>385</v>
      </c>
    </row>
    <row r="1131" spans="4:11" x14ac:dyDescent="0.3">
      <c r="D1131">
        <v>1125</v>
      </c>
      <c r="E1131">
        <v>29</v>
      </c>
      <c r="F1131" s="4">
        <f>DATE(2020,4,3+INT(ROWS($1:244)/7))</f>
        <v>43958</v>
      </c>
      <c r="G1131" s="1" t="s">
        <v>167</v>
      </c>
      <c r="H1131">
        <v>-4</v>
      </c>
      <c r="I1131" s="5">
        <f>IF(G1131="nákup",VLOOKUP(E1131,Tabuľka6[#All],13,FALSE),IF(G1131="predaj",VLOOKUP(E1131,Tabuľka6[#All],12,FALSE),"zadany neplatny typ transakie"))</f>
        <v>24.99</v>
      </c>
      <c r="J1131">
        <f t="shared" si="17"/>
        <v>99.96</v>
      </c>
      <c r="K1131">
        <f>SUMIF($E$7:E1131,E1131,$H$7:H1131)</f>
        <v>141</v>
      </c>
    </row>
    <row r="1132" spans="4:11" x14ac:dyDescent="0.3">
      <c r="D1132">
        <v>1126</v>
      </c>
      <c r="E1132">
        <v>21</v>
      </c>
      <c r="F1132" s="4">
        <f>DATE(2020,4,3+INT(ROWS($1:245)/7))</f>
        <v>43959</v>
      </c>
      <c r="G1132" s="1" t="s">
        <v>167</v>
      </c>
      <c r="H1132">
        <v>-10</v>
      </c>
      <c r="I1132" s="5">
        <f>IF(G1132="nákup",VLOOKUP(E1132,Tabuľka6[#All],13,FALSE),IF(G1132="predaj",VLOOKUP(E1132,Tabuľka6[#All],12,FALSE),"zadany neplatny typ transakie"))</f>
        <v>22.5</v>
      </c>
      <c r="J1132">
        <f t="shared" si="17"/>
        <v>225</v>
      </c>
      <c r="K1132">
        <f>SUMIF($E$7:E1132,E1132,$H$7:H1132)</f>
        <v>198</v>
      </c>
    </row>
    <row r="1133" spans="4:11" x14ac:dyDescent="0.3">
      <c r="D1133">
        <v>1127</v>
      </c>
      <c r="E1133">
        <v>25</v>
      </c>
      <c r="F1133" s="4">
        <f>DATE(2020,4,3+INT(ROWS($1:246)/7))</f>
        <v>43959</v>
      </c>
      <c r="G1133" s="1" t="s">
        <v>167</v>
      </c>
      <c r="H1133">
        <v>-9</v>
      </c>
      <c r="I1133" s="5">
        <f>IF(G1133="nákup",VLOOKUP(E1133,Tabuľka6[#All],13,FALSE),IF(G1133="predaj",VLOOKUP(E1133,Tabuľka6[#All],12,FALSE),"zadany neplatny typ transakie"))</f>
        <v>14.95</v>
      </c>
      <c r="J1133">
        <f t="shared" si="17"/>
        <v>134.54999999999998</v>
      </c>
      <c r="K1133">
        <f>SUMIF($E$7:E1133,E1133,$H$7:H1133)</f>
        <v>143</v>
      </c>
    </row>
    <row r="1134" spans="4:11" x14ac:dyDescent="0.3">
      <c r="D1134">
        <v>1128</v>
      </c>
      <c r="E1134">
        <v>28</v>
      </c>
      <c r="F1134" s="4">
        <f>DATE(2020,4,3+INT(ROWS($1:247)/7))</f>
        <v>43959</v>
      </c>
      <c r="G1134" s="1" t="s">
        <v>167</v>
      </c>
      <c r="H1134">
        <v>-5</v>
      </c>
      <c r="I1134" s="5">
        <f>IF(G1134="nákup",VLOOKUP(E1134,Tabuľka6[#All],13,FALSE),IF(G1134="predaj",VLOOKUP(E1134,Tabuľka6[#All],12,FALSE),"zadany neplatny typ transakie"))</f>
        <v>14.38</v>
      </c>
      <c r="J1134">
        <f t="shared" si="17"/>
        <v>71.900000000000006</v>
      </c>
      <c r="K1134">
        <f>SUMIF($E$7:E1134,E1134,$H$7:H1134)</f>
        <v>156</v>
      </c>
    </row>
    <row r="1135" spans="4:11" x14ac:dyDescent="0.3">
      <c r="D1135">
        <v>1129</v>
      </c>
      <c r="E1135">
        <v>25</v>
      </c>
      <c r="F1135" s="4">
        <f>DATE(2020,4,3+INT(ROWS($1:248)/7))</f>
        <v>43959</v>
      </c>
      <c r="G1135" s="1" t="s">
        <v>167</v>
      </c>
      <c r="H1135">
        <v>-2</v>
      </c>
      <c r="I1135" s="5">
        <f>IF(G1135="nákup",VLOOKUP(E1135,Tabuľka6[#All],13,FALSE),IF(G1135="predaj",VLOOKUP(E1135,Tabuľka6[#All],12,FALSE),"zadany neplatny typ transakie"))</f>
        <v>14.95</v>
      </c>
      <c r="J1135">
        <f t="shared" si="17"/>
        <v>29.9</v>
      </c>
      <c r="K1135">
        <f>SUMIF($E$7:E1135,E1135,$H$7:H1135)</f>
        <v>141</v>
      </c>
    </row>
    <row r="1136" spans="4:11" x14ac:dyDescent="0.3">
      <c r="D1136">
        <v>1130</v>
      </c>
      <c r="E1136">
        <v>15</v>
      </c>
      <c r="F1136" s="4">
        <f>DATE(2020,4,3+INT(ROWS($1:249)/7))</f>
        <v>43959</v>
      </c>
      <c r="G1136" s="1" t="s">
        <v>167</v>
      </c>
      <c r="H1136">
        <v>-6</v>
      </c>
      <c r="I1136" s="5">
        <f>IF(G1136="nákup",VLOOKUP(E1136,Tabuľka6[#All],13,FALSE),IF(G1136="predaj",VLOOKUP(E1136,Tabuľka6[#All],12,FALSE),"zadany neplatny typ transakie"))</f>
        <v>9.65</v>
      </c>
      <c r="J1136">
        <f t="shared" si="17"/>
        <v>57.900000000000006</v>
      </c>
      <c r="K1136">
        <f>SUMIF($E$7:E1136,E1136,$H$7:H1136)</f>
        <v>379</v>
      </c>
    </row>
    <row r="1137" spans="4:11" x14ac:dyDescent="0.3">
      <c r="D1137">
        <v>1131</v>
      </c>
      <c r="E1137">
        <v>27</v>
      </c>
      <c r="F1137" s="4">
        <f>DATE(2020,4,3+INT(ROWS($1:250)/7))</f>
        <v>43959</v>
      </c>
      <c r="G1137" s="1" t="s">
        <v>167</v>
      </c>
      <c r="H1137">
        <v>-5</v>
      </c>
      <c r="I1137" s="5">
        <f>IF(G1137="nákup",VLOOKUP(E1137,Tabuľka6[#All],13,FALSE),IF(G1137="predaj",VLOOKUP(E1137,Tabuľka6[#All],12,FALSE),"zadany neplatny typ transakie"))</f>
        <v>16.36</v>
      </c>
      <c r="J1137">
        <f t="shared" si="17"/>
        <v>81.8</v>
      </c>
      <c r="K1137">
        <f>SUMIF($E$7:E1137,E1137,$H$7:H1137)</f>
        <v>122</v>
      </c>
    </row>
    <row r="1138" spans="4:11" x14ac:dyDescent="0.3">
      <c r="D1138">
        <v>1132</v>
      </c>
      <c r="E1138">
        <v>3</v>
      </c>
      <c r="F1138" s="4">
        <f>DATE(2020,4,3+INT(ROWS($1:251)/7))</f>
        <v>43959</v>
      </c>
      <c r="G1138" s="1" t="s">
        <v>167</v>
      </c>
      <c r="H1138">
        <v>-9</v>
      </c>
      <c r="I1138" s="5">
        <f>IF(G1138="nákup",VLOOKUP(E1138,Tabuľka6[#All],13,FALSE),IF(G1138="predaj",VLOOKUP(E1138,Tabuľka6[#All],12,FALSE),"zadany neplatny typ transakie"))</f>
        <v>9.64</v>
      </c>
      <c r="J1138">
        <f t="shared" si="17"/>
        <v>86.76</v>
      </c>
      <c r="K1138">
        <f>SUMIF($E$7:E1138,E1138,$H$7:H1138)</f>
        <v>118</v>
      </c>
    </row>
    <row r="1139" spans="4:11" x14ac:dyDescent="0.3">
      <c r="D1139">
        <v>1133</v>
      </c>
      <c r="E1139">
        <v>13</v>
      </c>
      <c r="F1139" s="4">
        <f>DATE(2020,4,3+INT(ROWS($1:252)/7))</f>
        <v>43960</v>
      </c>
      <c r="G1139" s="1" t="s">
        <v>167</v>
      </c>
      <c r="H1139">
        <v>-5</v>
      </c>
      <c r="I1139" s="5">
        <f>IF(G1139="nákup",VLOOKUP(E1139,Tabuľka6[#All],13,FALSE),IF(G1139="predaj",VLOOKUP(E1139,Tabuľka6[#All],12,FALSE),"zadany neplatny typ transakie"))</f>
        <v>14.95</v>
      </c>
      <c r="J1139">
        <f t="shared" si="17"/>
        <v>74.75</v>
      </c>
      <c r="K1139">
        <f>SUMIF($E$7:E1139,E1139,$H$7:H1139)</f>
        <v>107</v>
      </c>
    </row>
    <row r="1140" spans="4:11" x14ac:dyDescent="0.3">
      <c r="D1140">
        <v>1134</v>
      </c>
      <c r="E1140">
        <v>21</v>
      </c>
      <c r="F1140" s="4">
        <f>DATE(2020,4,3+INT(ROWS($1:253)/7))</f>
        <v>43960</v>
      </c>
      <c r="G1140" s="1" t="s">
        <v>167</v>
      </c>
      <c r="H1140">
        <v>-2</v>
      </c>
      <c r="I1140" s="5">
        <f>IF(G1140="nákup",VLOOKUP(E1140,Tabuľka6[#All],13,FALSE),IF(G1140="predaj",VLOOKUP(E1140,Tabuľka6[#All],12,FALSE),"zadany neplatny typ transakie"))</f>
        <v>22.5</v>
      </c>
      <c r="J1140">
        <f t="shared" si="17"/>
        <v>45</v>
      </c>
      <c r="K1140">
        <f>SUMIF($E$7:E1140,E1140,$H$7:H1140)</f>
        <v>196</v>
      </c>
    </row>
    <row r="1141" spans="4:11" x14ac:dyDescent="0.3">
      <c r="D1141">
        <v>1135</v>
      </c>
      <c r="E1141">
        <v>15</v>
      </c>
      <c r="F1141" s="4">
        <f>DATE(2020,4,3+INT(ROWS($1:254)/7))</f>
        <v>43960</v>
      </c>
      <c r="G1141" s="1" t="s">
        <v>167</v>
      </c>
      <c r="H1141">
        <v>-10</v>
      </c>
      <c r="I1141" s="5">
        <f>IF(G1141="nákup",VLOOKUP(E1141,Tabuľka6[#All],13,FALSE),IF(G1141="predaj",VLOOKUP(E1141,Tabuľka6[#All],12,FALSE),"zadany neplatny typ transakie"))</f>
        <v>9.65</v>
      </c>
      <c r="J1141">
        <f t="shared" si="17"/>
        <v>96.5</v>
      </c>
      <c r="K1141">
        <f>SUMIF($E$7:E1141,E1141,$H$7:H1141)</f>
        <v>369</v>
      </c>
    </row>
    <row r="1142" spans="4:11" x14ac:dyDescent="0.3">
      <c r="D1142">
        <v>1136</v>
      </c>
      <c r="E1142">
        <v>23</v>
      </c>
      <c r="F1142" s="4">
        <f>DATE(2020,4,3+INT(ROWS($1:255)/7))</f>
        <v>43960</v>
      </c>
      <c r="G1142" s="1" t="s">
        <v>167</v>
      </c>
      <c r="H1142">
        <v>-1</v>
      </c>
      <c r="I1142" s="5">
        <f>IF(G1142="nákup",VLOOKUP(E1142,Tabuľka6[#All],13,FALSE),IF(G1142="predaj",VLOOKUP(E1142,Tabuľka6[#All],12,FALSE),"zadany neplatny typ transakie"))</f>
        <v>22.55</v>
      </c>
      <c r="J1142">
        <f t="shared" si="17"/>
        <v>22.55</v>
      </c>
      <c r="K1142">
        <f>SUMIF($E$7:E1142,E1142,$H$7:H1142)</f>
        <v>201</v>
      </c>
    </row>
    <row r="1143" spans="4:11" x14ac:dyDescent="0.3">
      <c r="D1143">
        <v>1137</v>
      </c>
      <c r="E1143">
        <v>17</v>
      </c>
      <c r="F1143" s="4">
        <f>DATE(2020,4,3+INT(ROWS($1:256)/7))</f>
        <v>43960</v>
      </c>
      <c r="G1143" s="1" t="s">
        <v>167</v>
      </c>
      <c r="H1143">
        <v>-30</v>
      </c>
      <c r="I1143" s="5">
        <f>IF(G1143="nákup",VLOOKUP(E1143,Tabuľka6[#All],13,FALSE),IF(G1143="predaj",VLOOKUP(E1143,Tabuľka6[#All],12,FALSE),"zadany neplatny typ transakie"))</f>
        <v>14.46</v>
      </c>
      <c r="J1143">
        <f t="shared" si="17"/>
        <v>433.8</v>
      </c>
      <c r="K1143">
        <f>SUMIF($E$7:E1143,E1143,$H$7:H1143)</f>
        <v>265</v>
      </c>
    </row>
    <row r="1144" spans="4:11" x14ac:dyDescent="0.3">
      <c r="D1144">
        <v>1138</v>
      </c>
      <c r="E1144">
        <v>23</v>
      </c>
      <c r="F1144" s="4">
        <f>DATE(2020,4,3+INT(ROWS($1:257)/7))</f>
        <v>43960</v>
      </c>
      <c r="G1144" s="1" t="s">
        <v>167</v>
      </c>
      <c r="H1144">
        <v>-3</v>
      </c>
      <c r="I1144" s="5">
        <f>IF(G1144="nákup",VLOOKUP(E1144,Tabuľka6[#All],13,FALSE),IF(G1144="predaj",VLOOKUP(E1144,Tabuľka6[#All],12,FALSE),"zadany neplatny typ transakie"))</f>
        <v>22.55</v>
      </c>
      <c r="J1144">
        <f t="shared" si="17"/>
        <v>67.650000000000006</v>
      </c>
      <c r="K1144">
        <f>SUMIF($E$7:E1144,E1144,$H$7:H1144)</f>
        <v>198</v>
      </c>
    </row>
    <row r="1145" spans="4:11" x14ac:dyDescent="0.3">
      <c r="D1145">
        <v>1139</v>
      </c>
      <c r="E1145">
        <v>29</v>
      </c>
      <c r="F1145" s="4">
        <f>DATE(2020,5,9+INT(ROWS($1:1)/9))</f>
        <v>43960</v>
      </c>
      <c r="G1145" s="1" t="s">
        <v>167</v>
      </c>
      <c r="H1145">
        <v>-2</v>
      </c>
      <c r="I1145" s="5">
        <f>IF(G1145="nákup",VLOOKUP(E1145,Tabuľka6[#All],13,FALSE),IF(G1145="predaj",VLOOKUP(E1145,Tabuľka6[#All],12,FALSE),"zadany neplatny typ transakie"))</f>
        <v>24.99</v>
      </c>
      <c r="J1145">
        <f t="shared" si="17"/>
        <v>49.98</v>
      </c>
      <c r="K1145">
        <f>SUMIF($E$7:E1145,E1145,$H$7:H1145)</f>
        <v>139</v>
      </c>
    </row>
    <row r="1146" spans="4:11" x14ac:dyDescent="0.3">
      <c r="D1146">
        <v>1140</v>
      </c>
      <c r="E1146">
        <v>26</v>
      </c>
      <c r="F1146" s="4">
        <f>DATE(2020,5,9+INT(ROWS($1:2)/9))</f>
        <v>43960</v>
      </c>
      <c r="G1146" s="1" t="s">
        <v>167</v>
      </c>
      <c r="H1146">
        <v>-3</v>
      </c>
      <c r="I1146" s="5">
        <f>IF(G1146="nákup",VLOOKUP(E1146,Tabuľka6[#All],13,FALSE),IF(G1146="predaj",VLOOKUP(E1146,Tabuľka6[#All],12,FALSE),"zadany neplatny typ transakie"))</f>
        <v>12.85</v>
      </c>
      <c r="J1146">
        <f t="shared" si="17"/>
        <v>38.549999999999997</v>
      </c>
      <c r="K1146">
        <f>SUMIF($E$7:E1146,E1146,$H$7:H1146)</f>
        <v>223</v>
      </c>
    </row>
    <row r="1147" spans="4:11" x14ac:dyDescent="0.3">
      <c r="D1147">
        <v>1141</v>
      </c>
      <c r="E1147">
        <v>3</v>
      </c>
      <c r="F1147" s="4">
        <f>DATE(2020,5,9+INT(ROWS($1:3)/9))</f>
        <v>43960</v>
      </c>
      <c r="G1147" s="1" t="s">
        <v>167</v>
      </c>
      <c r="H1147">
        <v>-9</v>
      </c>
      <c r="I1147" s="5">
        <f>IF(G1147="nákup",VLOOKUP(E1147,Tabuľka6[#All],13,FALSE),IF(G1147="predaj",VLOOKUP(E1147,Tabuľka6[#All],12,FALSE),"zadany neplatny typ transakie"))</f>
        <v>9.64</v>
      </c>
      <c r="J1147">
        <f t="shared" si="17"/>
        <v>86.76</v>
      </c>
      <c r="K1147">
        <f>SUMIF($E$7:E1147,E1147,$H$7:H1147)</f>
        <v>109</v>
      </c>
    </row>
    <row r="1148" spans="4:11" x14ac:dyDescent="0.3">
      <c r="D1148">
        <v>1142</v>
      </c>
      <c r="E1148">
        <v>27</v>
      </c>
      <c r="F1148" s="4">
        <f>DATE(2020,5,9+INT(ROWS($1:4)/9))</f>
        <v>43960</v>
      </c>
      <c r="G1148" s="1" t="s">
        <v>167</v>
      </c>
      <c r="H1148">
        <v>-3</v>
      </c>
      <c r="I1148" s="5">
        <f>IF(G1148="nákup",VLOOKUP(E1148,Tabuľka6[#All],13,FALSE),IF(G1148="predaj",VLOOKUP(E1148,Tabuľka6[#All],12,FALSE),"zadany neplatny typ transakie"))</f>
        <v>16.36</v>
      </c>
      <c r="J1148">
        <f t="shared" si="17"/>
        <v>49.08</v>
      </c>
      <c r="K1148">
        <f>SUMIF($E$7:E1148,E1148,$H$7:H1148)</f>
        <v>119</v>
      </c>
    </row>
    <row r="1149" spans="4:11" x14ac:dyDescent="0.3">
      <c r="D1149">
        <v>1143</v>
      </c>
      <c r="E1149">
        <v>5</v>
      </c>
      <c r="F1149" s="4">
        <f>DATE(2020,5,9+INT(ROWS($1:5)/9))</f>
        <v>43960</v>
      </c>
      <c r="G1149" s="1" t="s">
        <v>167</v>
      </c>
      <c r="H1149">
        <v>-3</v>
      </c>
      <c r="I1149" s="5">
        <f>IF(G1149="nákup",VLOOKUP(E1149,Tabuľka6[#All],13,FALSE),IF(G1149="predaj",VLOOKUP(E1149,Tabuľka6[#All],12,FALSE),"zadany neplatny typ transakie"))</f>
        <v>15.56</v>
      </c>
      <c r="J1149">
        <f t="shared" si="17"/>
        <v>46.68</v>
      </c>
      <c r="K1149">
        <f>SUMIF($E$7:E1149,E1149,$H$7:H1149)</f>
        <v>154</v>
      </c>
    </row>
    <row r="1150" spans="4:11" x14ac:dyDescent="0.3">
      <c r="D1150">
        <v>1144</v>
      </c>
      <c r="E1150">
        <v>28</v>
      </c>
      <c r="F1150" s="4">
        <f>DATE(2020,5,9+INT(ROWS($1:6)/9))</f>
        <v>43960</v>
      </c>
      <c r="G1150" s="1" t="s">
        <v>167</v>
      </c>
      <c r="H1150">
        <v>-4</v>
      </c>
      <c r="I1150" s="5">
        <f>IF(G1150="nákup",VLOOKUP(E1150,Tabuľka6[#All],13,FALSE),IF(G1150="predaj",VLOOKUP(E1150,Tabuľka6[#All],12,FALSE),"zadany neplatny typ transakie"))</f>
        <v>14.38</v>
      </c>
      <c r="J1150">
        <f t="shared" si="17"/>
        <v>57.52</v>
      </c>
      <c r="K1150">
        <f>SUMIF($E$7:E1150,E1150,$H$7:H1150)</f>
        <v>152</v>
      </c>
    </row>
    <row r="1151" spans="4:11" x14ac:dyDescent="0.3">
      <c r="D1151">
        <v>1145</v>
      </c>
      <c r="E1151">
        <v>3</v>
      </c>
      <c r="F1151" s="4">
        <f>DATE(2020,5,9+INT(ROWS($1:7)/9))</f>
        <v>43960</v>
      </c>
      <c r="G1151" s="1" t="s">
        <v>167</v>
      </c>
      <c r="H1151">
        <v>-10</v>
      </c>
      <c r="I1151" s="5">
        <f>IF(G1151="nákup",VLOOKUP(E1151,Tabuľka6[#All],13,FALSE),IF(G1151="predaj",VLOOKUP(E1151,Tabuľka6[#All],12,FALSE),"zadany neplatny typ transakie"))</f>
        <v>9.64</v>
      </c>
      <c r="J1151">
        <f t="shared" si="17"/>
        <v>96.4</v>
      </c>
      <c r="K1151">
        <f>SUMIF($E$7:E1151,E1151,$H$7:H1151)</f>
        <v>99</v>
      </c>
    </row>
    <row r="1152" spans="4:11" x14ac:dyDescent="0.3">
      <c r="D1152">
        <v>1146</v>
      </c>
      <c r="E1152">
        <v>6</v>
      </c>
      <c r="F1152" s="4">
        <f>DATE(2020,5,9+INT(ROWS($1:8)/9))</f>
        <v>43960</v>
      </c>
      <c r="G1152" s="1" t="s">
        <v>167</v>
      </c>
      <c r="H1152">
        <v>-7</v>
      </c>
      <c r="I1152" s="5">
        <f>IF(G1152="nákup",VLOOKUP(E1152,Tabuľka6[#All],13,FALSE),IF(G1152="predaj",VLOOKUP(E1152,Tabuľka6[#All],12,FALSE),"zadany neplatny typ transakie"))</f>
        <v>13.24</v>
      </c>
      <c r="J1152">
        <f t="shared" si="17"/>
        <v>92.68</v>
      </c>
      <c r="K1152">
        <f>SUMIF($E$7:E1152,E1152,$H$7:H1152)</f>
        <v>340</v>
      </c>
    </row>
    <row r="1153" spans="4:11" x14ac:dyDescent="0.3">
      <c r="D1153">
        <v>1147</v>
      </c>
      <c r="E1153">
        <v>25</v>
      </c>
      <c r="F1153" s="4">
        <f>DATE(2020,5,9+INT(ROWS($1:9)/9))</f>
        <v>43961</v>
      </c>
      <c r="G1153" s="1" t="s">
        <v>167</v>
      </c>
      <c r="H1153">
        <v>-2</v>
      </c>
      <c r="I1153" s="5">
        <f>IF(G1153="nákup",VLOOKUP(E1153,Tabuľka6[#All],13,FALSE),IF(G1153="predaj",VLOOKUP(E1153,Tabuľka6[#All],12,FALSE),"zadany neplatny typ transakie"))</f>
        <v>14.95</v>
      </c>
      <c r="J1153">
        <f t="shared" si="17"/>
        <v>29.9</v>
      </c>
      <c r="K1153">
        <f>SUMIF($E$7:E1153,E1153,$H$7:H1153)</f>
        <v>139</v>
      </c>
    </row>
    <row r="1154" spans="4:11" x14ac:dyDescent="0.3">
      <c r="D1154">
        <v>1148</v>
      </c>
      <c r="E1154">
        <v>9</v>
      </c>
      <c r="F1154" s="4">
        <f>DATE(2020,5,9+INT(ROWS($1:10)/9))</f>
        <v>43961</v>
      </c>
      <c r="G1154" s="1" t="s">
        <v>167</v>
      </c>
      <c r="H1154">
        <v>-2</v>
      </c>
      <c r="I1154" s="5">
        <f>IF(G1154="nákup",VLOOKUP(E1154,Tabuľka6[#All],13,FALSE),IF(G1154="predaj",VLOOKUP(E1154,Tabuľka6[#All],12,FALSE),"zadany neplatny typ transakie"))</f>
        <v>41</v>
      </c>
      <c r="J1154">
        <f t="shared" si="17"/>
        <v>82</v>
      </c>
      <c r="K1154">
        <f>SUMIF($E$7:E1154,E1154,$H$7:H1154)</f>
        <v>111</v>
      </c>
    </row>
    <row r="1155" spans="4:11" x14ac:dyDescent="0.3">
      <c r="D1155">
        <v>1149</v>
      </c>
      <c r="E1155">
        <v>4</v>
      </c>
      <c r="F1155" s="4">
        <f>DATE(2020,5,9+INT(ROWS($1:11)/9))</f>
        <v>43961</v>
      </c>
      <c r="G1155" s="1" t="s">
        <v>167</v>
      </c>
      <c r="H1155">
        <v>-2</v>
      </c>
      <c r="I1155" s="5">
        <f>IF(G1155="nákup",VLOOKUP(E1155,Tabuľka6[#All],13,FALSE),IF(G1155="predaj",VLOOKUP(E1155,Tabuľka6[#All],12,FALSE),"zadany neplatny typ transakie"))</f>
        <v>16</v>
      </c>
      <c r="J1155">
        <f t="shared" si="17"/>
        <v>32</v>
      </c>
      <c r="K1155">
        <f>SUMIF($E$7:E1155,E1155,$H$7:H1155)</f>
        <v>190</v>
      </c>
    </row>
    <row r="1156" spans="4:11" x14ac:dyDescent="0.3">
      <c r="D1156">
        <v>1150</v>
      </c>
      <c r="E1156">
        <v>10</v>
      </c>
      <c r="F1156" s="4">
        <f>DATE(2020,5,9+INT(ROWS($1:12)/9))</f>
        <v>43961</v>
      </c>
      <c r="G1156" s="1" t="s">
        <v>167</v>
      </c>
      <c r="H1156">
        <v>-3</v>
      </c>
      <c r="I1156" s="5">
        <f>IF(G1156="nákup",VLOOKUP(E1156,Tabuľka6[#All],13,FALSE),IF(G1156="predaj",VLOOKUP(E1156,Tabuľka6[#All],12,FALSE),"zadany neplatny typ transakie"))</f>
        <v>18.5</v>
      </c>
      <c r="J1156">
        <f t="shared" si="17"/>
        <v>55.5</v>
      </c>
      <c r="K1156">
        <f>SUMIF($E$7:E1156,E1156,$H$7:H1156)</f>
        <v>150</v>
      </c>
    </row>
    <row r="1157" spans="4:11" x14ac:dyDescent="0.3">
      <c r="D1157">
        <v>1151</v>
      </c>
      <c r="E1157">
        <v>9</v>
      </c>
      <c r="F1157" s="4">
        <f>DATE(2020,5,9+INT(ROWS($1:13)/9))</f>
        <v>43961</v>
      </c>
      <c r="G1157" s="1" t="s">
        <v>167</v>
      </c>
      <c r="H1157">
        <v>-10</v>
      </c>
      <c r="I1157" s="5">
        <f>IF(G1157="nákup",VLOOKUP(E1157,Tabuľka6[#All],13,FALSE),IF(G1157="predaj",VLOOKUP(E1157,Tabuľka6[#All],12,FALSE),"zadany neplatny typ transakie"))</f>
        <v>41</v>
      </c>
      <c r="J1157">
        <f t="shared" si="17"/>
        <v>410</v>
      </c>
      <c r="K1157">
        <f>SUMIF($E$7:E1157,E1157,$H$7:H1157)</f>
        <v>101</v>
      </c>
    </row>
    <row r="1158" spans="4:11" x14ac:dyDescent="0.3">
      <c r="D1158">
        <v>1152</v>
      </c>
      <c r="E1158">
        <v>7</v>
      </c>
      <c r="F1158" s="4">
        <f>DATE(2020,5,9+INT(ROWS($1:14)/9))</f>
        <v>43961</v>
      </c>
      <c r="G1158" s="1" t="s">
        <v>167</v>
      </c>
      <c r="H1158">
        <v>-2</v>
      </c>
      <c r="I1158" s="5">
        <f>IF(G1158="nákup",VLOOKUP(E1158,Tabuľka6[#All],13,FALSE),IF(G1158="predaj",VLOOKUP(E1158,Tabuľka6[#All],12,FALSE),"zadany neplatny typ transakie"))</f>
        <v>14.75</v>
      </c>
      <c r="J1158">
        <f t="shared" si="17"/>
        <v>29.5</v>
      </c>
      <c r="K1158">
        <f>SUMIF($E$7:E1158,E1158,$H$7:H1158)</f>
        <v>88</v>
      </c>
    </row>
    <row r="1159" spans="4:11" x14ac:dyDescent="0.3">
      <c r="D1159">
        <v>1153</v>
      </c>
      <c r="E1159">
        <v>14</v>
      </c>
      <c r="F1159" s="4">
        <f>DATE(2020,5,9+INT(ROWS($1:15)/9))</f>
        <v>43961</v>
      </c>
      <c r="G1159" s="1" t="s">
        <v>167</v>
      </c>
      <c r="H1159">
        <v>-3</v>
      </c>
      <c r="I1159" s="5">
        <f>IF(G1159="nákup",VLOOKUP(E1159,Tabuľka6[#All],13,FALSE),IF(G1159="predaj",VLOOKUP(E1159,Tabuľka6[#All],12,FALSE),"zadany neplatny typ transakie"))</f>
        <v>7.8</v>
      </c>
      <c r="J1159">
        <f t="shared" si="17"/>
        <v>23.4</v>
      </c>
      <c r="K1159">
        <f>SUMIF($E$7:E1159,E1159,$H$7:H1159)</f>
        <v>132</v>
      </c>
    </row>
    <row r="1160" spans="4:11" x14ac:dyDescent="0.3">
      <c r="D1160">
        <v>1154</v>
      </c>
      <c r="E1160">
        <v>8</v>
      </c>
      <c r="F1160" s="4">
        <f>DATE(2020,5,9+INT(ROWS($1:16)/9))</f>
        <v>43961</v>
      </c>
      <c r="G1160" s="1" t="s">
        <v>167</v>
      </c>
      <c r="H1160">
        <v>-6</v>
      </c>
      <c r="I1160" s="5">
        <f>IF(G1160="nákup",VLOOKUP(E1160,Tabuľka6[#All],13,FALSE),IF(G1160="predaj",VLOOKUP(E1160,Tabuľka6[#All],12,FALSE),"zadany neplatny typ transakie"))</f>
        <v>17.89</v>
      </c>
      <c r="J1160">
        <f t="shared" ref="J1160:J1223" si="18">ABS(H1160*I1160)</f>
        <v>107.34</v>
      </c>
      <c r="K1160">
        <f>SUMIF($E$7:E1160,E1160,$H$7:H1160)</f>
        <v>267</v>
      </c>
    </row>
    <row r="1161" spans="4:11" x14ac:dyDescent="0.3">
      <c r="D1161">
        <v>1155</v>
      </c>
      <c r="E1161">
        <v>28</v>
      </c>
      <c r="F1161" s="4">
        <f>DATE(2020,5,9+INT(ROWS($1:17)/9))</f>
        <v>43961</v>
      </c>
      <c r="G1161" s="1" t="s">
        <v>167</v>
      </c>
      <c r="H1161">
        <v>-4</v>
      </c>
      <c r="I1161" s="5">
        <f>IF(G1161="nákup",VLOOKUP(E1161,Tabuľka6[#All],13,FALSE),IF(G1161="predaj",VLOOKUP(E1161,Tabuľka6[#All],12,FALSE),"zadany neplatny typ transakie"))</f>
        <v>14.38</v>
      </c>
      <c r="J1161">
        <f t="shared" si="18"/>
        <v>57.52</v>
      </c>
      <c r="K1161">
        <f>SUMIF($E$7:E1161,E1161,$H$7:H1161)</f>
        <v>148</v>
      </c>
    </row>
    <row r="1162" spans="4:11" x14ac:dyDescent="0.3">
      <c r="D1162">
        <v>1156</v>
      </c>
      <c r="E1162">
        <v>21</v>
      </c>
      <c r="F1162" s="4">
        <f>DATE(2020,5,9+INT(ROWS($1:18)/9))</f>
        <v>43962</v>
      </c>
      <c r="G1162" s="1" t="s">
        <v>167</v>
      </c>
      <c r="H1162">
        <v>-7</v>
      </c>
      <c r="I1162" s="5">
        <f>IF(G1162="nákup",VLOOKUP(E1162,Tabuľka6[#All],13,FALSE),IF(G1162="predaj",VLOOKUP(E1162,Tabuľka6[#All],12,FALSE),"zadany neplatny typ transakie"))</f>
        <v>22.5</v>
      </c>
      <c r="J1162">
        <f t="shared" si="18"/>
        <v>157.5</v>
      </c>
      <c r="K1162">
        <f>SUMIF($E$7:E1162,E1162,$H$7:H1162)</f>
        <v>189</v>
      </c>
    </row>
    <row r="1163" spans="4:11" x14ac:dyDescent="0.3">
      <c r="D1163">
        <v>1157</v>
      </c>
      <c r="E1163">
        <v>21</v>
      </c>
      <c r="F1163" s="4">
        <f>DATE(2020,5,9+INT(ROWS($1:19)/9))</f>
        <v>43962</v>
      </c>
      <c r="G1163" s="1" t="s">
        <v>167</v>
      </c>
      <c r="H1163">
        <v>-6</v>
      </c>
      <c r="I1163" s="5">
        <f>IF(G1163="nákup",VLOOKUP(E1163,Tabuľka6[#All],13,FALSE),IF(G1163="predaj",VLOOKUP(E1163,Tabuľka6[#All],12,FALSE),"zadany neplatny typ transakie"))</f>
        <v>22.5</v>
      </c>
      <c r="J1163">
        <f t="shared" si="18"/>
        <v>135</v>
      </c>
      <c r="K1163">
        <f>SUMIF($E$7:E1163,E1163,$H$7:H1163)</f>
        <v>183</v>
      </c>
    </row>
    <row r="1164" spans="4:11" x14ac:dyDescent="0.3">
      <c r="D1164">
        <v>1158</v>
      </c>
      <c r="E1164">
        <v>23</v>
      </c>
      <c r="F1164" s="4">
        <f>DATE(2020,5,9+INT(ROWS($1:20)/9))</f>
        <v>43962</v>
      </c>
      <c r="G1164" s="1" t="s">
        <v>167</v>
      </c>
      <c r="H1164">
        <v>-9</v>
      </c>
      <c r="I1164" s="5">
        <f>IF(G1164="nákup",VLOOKUP(E1164,Tabuľka6[#All],13,FALSE),IF(G1164="predaj",VLOOKUP(E1164,Tabuľka6[#All],12,FALSE),"zadany neplatny typ transakie"))</f>
        <v>22.55</v>
      </c>
      <c r="J1164">
        <f t="shared" si="18"/>
        <v>202.95000000000002</v>
      </c>
      <c r="K1164">
        <f>SUMIF($E$7:E1164,E1164,$H$7:H1164)</f>
        <v>189</v>
      </c>
    </row>
    <row r="1165" spans="4:11" x14ac:dyDescent="0.3">
      <c r="D1165">
        <v>1159</v>
      </c>
      <c r="E1165">
        <v>15</v>
      </c>
      <c r="F1165" s="4">
        <f>DATE(2020,5,9+INT(ROWS($1:21)/9))</f>
        <v>43962</v>
      </c>
      <c r="G1165" s="1" t="s">
        <v>167</v>
      </c>
      <c r="H1165">
        <v>-1</v>
      </c>
      <c r="I1165" s="5">
        <f>IF(G1165="nákup",VLOOKUP(E1165,Tabuľka6[#All],13,FALSE),IF(G1165="predaj",VLOOKUP(E1165,Tabuľka6[#All],12,FALSE),"zadany neplatny typ transakie"))</f>
        <v>9.65</v>
      </c>
      <c r="J1165">
        <f t="shared" si="18"/>
        <v>9.65</v>
      </c>
      <c r="K1165">
        <f>SUMIF($E$7:E1165,E1165,$H$7:H1165)</f>
        <v>368</v>
      </c>
    </row>
    <row r="1166" spans="4:11" x14ac:dyDescent="0.3">
      <c r="D1166">
        <v>1160</v>
      </c>
      <c r="E1166">
        <v>28</v>
      </c>
      <c r="F1166" s="4">
        <f>DATE(2020,5,9+INT(ROWS($1:22)/9))</f>
        <v>43962</v>
      </c>
      <c r="G1166" s="1" t="s">
        <v>167</v>
      </c>
      <c r="H1166">
        <v>-7</v>
      </c>
      <c r="I1166" s="5">
        <f>IF(G1166="nákup",VLOOKUP(E1166,Tabuľka6[#All],13,FALSE),IF(G1166="predaj",VLOOKUP(E1166,Tabuľka6[#All],12,FALSE),"zadany neplatny typ transakie"))</f>
        <v>14.38</v>
      </c>
      <c r="J1166">
        <f t="shared" si="18"/>
        <v>100.66000000000001</v>
      </c>
      <c r="K1166">
        <f>SUMIF($E$7:E1166,E1166,$H$7:H1166)</f>
        <v>141</v>
      </c>
    </row>
    <row r="1167" spans="4:11" x14ac:dyDescent="0.3">
      <c r="D1167">
        <v>1161</v>
      </c>
      <c r="E1167">
        <v>2</v>
      </c>
      <c r="F1167" s="4">
        <f>DATE(2020,5,9+INT(ROWS($1:23)/9))</f>
        <v>43962</v>
      </c>
      <c r="G1167" s="1" t="s">
        <v>167</v>
      </c>
      <c r="H1167">
        <v>-3</v>
      </c>
      <c r="I1167" s="5">
        <f>IF(G1167="nákup",VLOOKUP(E1167,Tabuľka6[#All],13,FALSE),IF(G1167="predaj",VLOOKUP(E1167,Tabuľka6[#All],12,FALSE),"zadany neplatny typ transakie"))</f>
        <v>16.11</v>
      </c>
      <c r="J1167">
        <f t="shared" si="18"/>
        <v>48.33</v>
      </c>
      <c r="K1167">
        <f>SUMIF($E$7:E1167,E1167,$H$7:H1167)</f>
        <v>319</v>
      </c>
    </row>
    <row r="1168" spans="4:11" x14ac:dyDescent="0.3">
      <c r="D1168">
        <v>1162</v>
      </c>
      <c r="E1168">
        <v>21</v>
      </c>
      <c r="F1168" s="4">
        <f>DATE(2020,5,9+INT(ROWS($1:24)/9))</f>
        <v>43962</v>
      </c>
      <c r="G1168" s="1" t="s">
        <v>167</v>
      </c>
      <c r="H1168">
        <v>-6</v>
      </c>
      <c r="I1168" s="5">
        <f>IF(G1168="nákup",VLOOKUP(E1168,Tabuľka6[#All],13,FALSE),IF(G1168="predaj",VLOOKUP(E1168,Tabuľka6[#All],12,FALSE),"zadany neplatny typ transakie"))</f>
        <v>22.5</v>
      </c>
      <c r="J1168">
        <f t="shared" si="18"/>
        <v>135</v>
      </c>
      <c r="K1168">
        <f>SUMIF($E$7:E1168,E1168,$H$7:H1168)</f>
        <v>177</v>
      </c>
    </row>
    <row r="1169" spans="4:11" x14ac:dyDescent="0.3">
      <c r="D1169">
        <v>1163</v>
      </c>
      <c r="E1169">
        <v>4</v>
      </c>
      <c r="F1169" s="4">
        <f>DATE(2020,5,9+INT(ROWS($1:25)/9))</f>
        <v>43962</v>
      </c>
      <c r="G1169" s="1" t="s">
        <v>167</v>
      </c>
      <c r="H1169">
        <v>-9</v>
      </c>
      <c r="I1169" s="5">
        <f>IF(G1169="nákup",VLOOKUP(E1169,Tabuľka6[#All],13,FALSE),IF(G1169="predaj",VLOOKUP(E1169,Tabuľka6[#All],12,FALSE),"zadany neplatny typ transakie"))</f>
        <v>16</v>
      </c>
      <c r="J1169">
        <f t="shared" si="18"/>
        <v>144</v>
      </c>
      <c r="K1169">
        <f>SUMIF($E$7:E1169,E1169,$H$7:H1169)</f>
        <v>181</v>
      </c>
    </row>
    <row r="1170" spans="4:11" x14ac:dyDescent="0.3">
      <c r="D1170">
        <v>1164</v>
      </c>
      <c r="E1170">
        <v>4</v>
      </c>
      <c r="F1170" s="4">
        <f>DATE(2020,5,9+INT(ROWS($1:26)/9))</f>
        <v>43962</v>
      </c>
      <c r="G1170" s="1" t="s">
        <v>167</v>
      </c>
      <c r="H1170">
        <v>-1</v>
      </c>
      <c r="I1170" s="5">
        <f>IF(G1170="nákup",VLOOKUP(E1170,Tabuľka6[#All],13,FALSE),IF(G1170="predaj",VLOOKUP(E1170,Tabuľka6[#All],12,FALSE),"zadany neplatny typ transakie"))</f>
        <v>16</v>
      </c>
      <c r="J1170">
        <f t="shared" si="18"/>
        <v>16</v>
      </c>
      <c r="K1170">
        <f>SUMIF($E$7:E1170,E1170,$H$7:H1170)</f>
        <v>180</v>
      </c>
    </row>
    <row r="1171" spans="4:11" x14ac:dyDescent="0.3">
      <c r="D1171">
        <v>1165</v>
      </c>
      <c r="E1171">
        <v>22</v>
      </c>
      <c r="F1171" s="4">
        <f>DATE(2020,5,9+INT(ROWS($1:27)/9))</f>
        <v>43963</v>
      </c>
      <c r="G1171" s="1" t="s">
        <v>167</v>
      </c>
      <c r="H1171">
        <v>-1</v>
      </c>
      <c r="I1171" s="5">
        <f>IF(G1171="nákup",VLOOKUP(E1171,Tabuľka6[#All],13,FALSE),IF(G1171="predaj",VLOOKUP(E1171,Tabuľka6[#All],12,FALSE),"zadany neplatny typ transakie"))</f>
        <v>22.58</v>
      </c>
      <c r="J1171">
        <f t="shared" si="18"/>
        <v>22.58</v>
      </c>
      <c r="K1171">
        <f>SUMIF($E$7:E1171,E1171,$H$7:H1171)</f>
        <v>87</v>
      </c>
    </row>
    <row r="1172" spans="4:11" x14ac:dyDescent="0.3">
      <c r="D1172">
        <v>1166</v>
      </c>
      <c r="E1172">
        <v>22</v>
      </c>
      <c r="F1172" s="4">
        <f>DATE(2020,5,9+INT(ROWS($1:28)/9))</f>
        <v>43963</v>
      </c>
      <c r="G1172" s="1" t="s">
        <v>167</v>
      </c>
      <c r="H1172">
        <v>-7</v>
      </c>
      <c r="I1172" s="5">
        <f>IF(G1172="nákup",VLOOKUP(E1172,Tabuľka6[#All],13,FALSE),IF(G1172="predaj",VLOOKUP(E1172,Tabuľka6[#All],12,FALSE),"zadany neplatny typ transakie"))</f>
        <v>22.58</v>
      </c>
      <c r="J1172">
        <f t="shared" si="18"/>
        <v>158.06</v>
      </c>
      <c r="K1172">
        <f>SUMIF($E$7:E1172,E1172,$H$7:H1172)</f>
        <v>80</v>
      </c>
    </row>
    <row r="1173" spans="4:11" x14ac:dyDescent="0.3">
      <c r="D1173">
        <v>1167</v>
      </c>
      <c r="E1173">
        <v>18</v>
      </c>
      <c r="F1173" s="4">
        <f>DATE(2020,5,9+INT(ROWS($1:29)/9))</f>
        <v>43963</v>
      </c>
      <c r="G1173" s="1" t="s">
        <v>167</v>
      </c>
      <c r="H1173">
        <v>-5</v>
      </c>
      <c r="I1173" s="5">
        <f>IF(G1173="nákup",VLOOKUP(E1173,Tabuľka6[#All],13,FALSE),IF(G1173="predaj",VLOOKUP(E1173,Tabuľka6[#All],12,FALSE),"zadany neplatny typ transakie"))</f>
        <v>13.99</v>
      </c>
      <c r="J1173">
        <f t="shared" si="18"/>
        <v>69.95</v>
      </c>
      <c r="K1173">
        <f>SUMIF($E$7:E1173,E1173,$H$7:H1173)</f>
        <v>82</v>
      </c>
    </row>
    <row r="1174" spans="4:11" x14ac:dyDescent="0.3">
      <c r="D1174">
        <v>1168</v>
      </c>
      <c r="E1174">
        <v>12</v>
      </c>
      <c r="F1174" s="4">
        <f>DATE(2020,5,9+INT(ROWS($1:30)/9))</f>
        <v>43963</v>
      </c>
      <c r="G1174" s="1" t="s">
        <v>167</v>
      </c>
      <c r="H1174">
        <v>-60</v>
      </c>
      <c r="I1174" s="5">
        <f>IF(G1174="nákup",VLOOKUP(E1174,Tabuľka6[#All],13,FALSE),IF(G1174="predaj",VLOOKUP(E1174,Tabuľka6[#All],12,FALSE),"zadany neplatny typ transakie"))</f>
        <v>13.25</v>
      </c>
      <c r="J1174">
        <f t="shared" si="18"/>
        <v>795</v>
      </c>
      <c r="K1174">
        <f>SUMIF($E$7:E1174,E1174,$H$7:H1174)</f>
        <v>211</v>
      </c>
    </row>
    <row r="1175" spans="4:11" x14ac:dyDescent="0.3">
      <c r="D1175">
        <v>1169</v>
      </c>
      <c r="E1175">
        <v>18</v>
      </c>
      <c r="F1175" s="4">
        <f>DATE(2020,5,9+INT(ROWS($1:31)/9))</f>
        <v>43963</v>
      </c>
      <c r="G1175" s="1" t="s">
        <v>167</v>
      </c>
      <c r="H1175">
        <v>-1</v>
      </c>
      <c r="I1175" s="5">
        <f>IF(G1175="nákup",VLOOKUP(E1175,Tabuľka6[#All],13,FALSE),IF(G1175="predaj",VLOOKUP(E1175,Tabuľka6[#All],12,FALSE),"zadany neplatny typ transakie"))</f>
        <v>13.99</v>
      </c>
      <c r="J1175">
        <f t="shared" si="18"/>
        <v>13.99</v>
      </c>
      <c r="K1175">
        <f>SUMIF($E$7:E1175,E1175,$H$7:H1175)</f>
        <v>81</v>
      </c>
    </row>
    <row r="1176" spans="4:11" x14ac:dyDescent="0.3">
      <c r="D1176">
        <v>1170</v>
      </c>
      <c r="E1176">
        <v>21</v>
      </c>
      <c r="F1176" s="4">
        <f>DATE(2020,5,9+INT(ROWS($1:32)/9))</f>
        <v>43963</v>
      </c>
      <c r="G1176" s="1" t="s">
        <v>167</v>
      </c>
      <c r="H1176">
        <v>-2</v>
      </c>
      <c r="I1176" s="5">
        <f>IF(G1176="nákup",VLOOKUP(E1176,Tabuľka6[#All],13,FALSE),IF(G1176="predaj",VLOOKUP(E1176,Tabuľka6[#All],12,FALSE),"zadany neplatny typ transakie"))</f>
        <v>22.5</v>
      </c>
      <c r="J1176">
        <f t="shared" si="18"/>
        <v>45</v>
      </c>
      <c r="K1176">
        <f>SUMIF($E$7:E1176,E1176,$H$7:H1176)</f>
        <v>175</v>
      </c>
    </row>
    <row r="1177" spans="4:11" x14ac:dyDescent="0.3">
      <c r="D1177">
        <v>1171</v>
      </c>
      <c r="E1177">
        <v>17</v>
      </c>
      <c r="F1177" s="4">
        <f>DATE(2020,5,9+INT(ROWS($1:33)/9))</f>
        <v>43963</v>
      </c>
      <c r="G1177" s="1" t="s">
        <v>167</v>
      </c>
      <c r="H1177">
        <v>-3</v>
      </c>
      <c r="I1177" s="5">
        <f>IF(G1177="nákup",VLOOKUP(E1177,Tabuľka6[#All],13,FALSE),IF(G1177="predaj",VLOOKUP(E1177,Tabuľka6[#All],12,FALSE),"zadany neplatny typ transakie"))</f>
        <v>14.46</v>
      </c>
      <c r="J1177">
        <f t="shared" si="18"/>
        <v>43.38</v>
      </c>
      <c r="K1177">
        <f>SUMIF($E$7:E1177,E1177,$H$7:H1177)</f>
        <v>262</v>
      </c>
    </row>
    <row r="1178" spans="4:11" x14ac:dyDescent="0.3">
      <c r="D1178">
        <v>1172</v>
      </c>
      <c r="E1178">
        <v>2</v>
      </c>
      <c r="F1178" s="4">
        <f>DATE(2020,5,9+INT(ROWS($1:34)/9))</f>
        <v>43963</v>
      </c>
      <c r="G1178" s="1" t="s">
        <v>167</v>
      </c>
      <c r="H1178">
        <v>-6</v>
      </c>
      <c r="I1178" s="5">
        <f>IF(G1178="nákup",VLOOKUP(E1178,Tabuľka6[#All],13,FALSE),IF(G1178="predaj",VLOOKUP(E1178,Tabuľka6[#All],12,FALSE),"zadany neplatny typ transakie"))</f>
        <v>16.11</v>
      </c>
      <c r="J1178">
        <f t="shared" si="18"/>
        <v>96.66</v>
      </c>
      <c r="K1178">
        <f>SUMIF($E$7:E1178,E1178,$H$7:H1178)</f>
        <v>313</v>
      </c>
    </row>
    <row r="1179" spans="4:11" x14ac:dyDescent="0.3">
      <c r="D1179">
        <v>1173</v>
      </c>
      <c r="E1179">
        <v>8</v>
      </c>
      <c r="F1179" s="4">
        <f>DATE(2020,5,9+INT(ROWS($1:35)/9))</f>
        <v>43963</v>
      </c>
      <c r="G1179" s="1" t="s">
        <v>167</v>
      </c>
      <c r="H1179">
        <v>-8</v>
      </c>
      <c r="I1179" s="5">
        <f>IF(G1179="nákup",VLOOKUP(E1179,Tabuľka6[#All],13,FALSE),IF(G1179="predaj",VLOOKUP(E1179,Tabuľka6[#All],12,FALSE),"zadany neplatny typ transakie"))</f>
        <v>17.89</v>
      </c>
      <c r="J1179">
        <f t="shared" si="18"/>
        <v>143.12</v>
      </c>
      <c r="K1179">
        <f>SUMIF($E$7:E1179,E1179,$H$7:H1179)</f>
        <v>259</v>
      </c>
    </row>
    <row r="1180" spans="4:11" x14ac:dyDescent="0.3">
      <c r="D1180">
        <v>1174</v>
      </c>
      <c r="E1180">
        <v>1</v>
      </c>
      <c r="F1180" s="4">
        <f>DATE(2020,5,9+INT(ROWS($1:36)/9))</f>
        <v>43964</v>
      </c>
      <c r="G1180" s="1" t="s">
        <v>167</v>
      </c>
      <c r="H1180">
        <v>-3</v>
      </c>
      <c r="I1180" s="5">
        <f>IF(G1180="nákup",VLOOKUP(E1180,Tabuľka6[#All],13,FALSE),IF(G1180="predaj",VLOOKUP(E1180,Tabuľka6[#All],12,FALSE),"zadany neplatny typ transakie"))</f>
        <v>11.9</v>
      </c>
      <c r="J1180">
        <f t="shared" si="18"/>
        <v>35.700000000000003</v>
      </c>
      <c r="K1180">
        <f>SUMIF($E$7:E1180,E1180,$H$7:H1180)</f>
        <v>221</v>
      </c>
    </row>
    <row r="1181" spans="4:11" x14ac:dyDescent="0.3">
      <c r="D1181">
        <v>1175</v>
      </c>
      <c r="E1181">
        <v>11</v>
      </c>
      <c r="F1181" s="4">
        <f>DATE(2020,5,9+INT(ROWS($1:37)/9))</f>
        <v>43964</v>
      </c>
      <c r="G1181" s="1" t="s">
        <v>167</v>
      </c>
      <c r="H1181">
        <v>-5</v>
      </c>
      <c r="I1181" s="5">
        <f>IF(G1181="nákup",VLOOKUP(E1181,Tabuľka6[#All],13,FALSE),IF(G1181="predaj",VLOOKUP(E1181,Tabuľka6[#All],12,FALSE),"zadany neplatny typ transakie"))</f>
        <v>5</v>
      </c>
      <c r="J1181">
        <f t="shared" si="18"/>
        <v>25</v>
      </c>
      <c r="K1181">
        <f>SUMIF($E$7:E1181,E1181,$H$7:H1181)</f>
        <v>274</v>
      </c>
    </row>
    <row r="1182" spans="4:11" x14ac:dyDescent="0.3">
      <c r="D1182">
        <v>1176</v>
      </c>
      <c r="E1182">
        <v>9</v>
      </c>
      <c r="F1182" s="4">
        <f>DATE(2020,5,9+INT(ROWS($1:38)/9))</f>
        <v>43964</v>
      </c>
      <c r="G1182" s="1" t="s">
        <v>167</v>
      </c>
      <c r="H1182">
        <v>-6</v>
      </c>
      <c r="I1182" s="5">
        <f>IF(G1182="nákup",VLOOKUP(E1182,Tabuľka6[#All],13,FALSE),IF(G1182="predaj",VLOOKUP(E1182,Tabuľka6[#All],12,FALSE),"zadany neplatny typ transakie"))</f>
        <v>41</v>
      </c>
      <c r="J1182">
        <f t="shared" si="18"/>
        <v>246</v>
      </c>
      <c r="K1182">
        <f>SUMIF($E$7:E1182,E1182,$H$7:H1182)</f>
        <v>95</v>
      </c>
    </row>
    <row r="1183" spans="4:11" x14ac:dyDescent="0.3">
      <c r="D1183">
        <v>1177</v>
      </c>
      <c r="E1183">
        <v>1</v>
      </c>
      <c r="F1183" s="4">
        <f>DATE(2020,5,13+INT(ROWS($1:1)/5))</f>
        <v>43964</v>
      </c>
      <c r="G1183" s="1" t="s">
        <v>167</v>
      </c>
      <c r="H1183">
        <v>-9</v>
      </c>
      <c r="I1183" s="5">
        <f>IF(G1183="nákup",VLOOKUP(E1183,Tabuľka6[#All],13,FALSE),IF(G1183="predaj",VLOOKUP(E1183,Tabuľka6[#All],12,FALSE),"zadany neplatny typ transakie"))</f>
        <v>11.9</v>
      </c>
      <c r="J1183">
        <f t="shared" si="18"/>
        <v>107.10000000000001</v>
      </c>
      <c r="K1183">
        <f>SUMIF($E$7:E1183,E1183,$H$7:H1183)</f>
        <v>212</v>
      </c>
    </row>
    <row r="1184" spans="4:11" x14ac:dyDescent="0.3">
      <c r="D1184">
        <v>1178</v>
      </c>
      <c r="E1184">
        <v>14</v>
      </c>
      <c r="F1184" s="4">
        <f>DATE(2020,5,13+INT(ROWS($1:2)/5))</f>
        <v>43964</v>
      </c>
      <c r="G1184" s="1" t="s">
        <v>167</v>
      </c>
      <c r="H1184">
        <v>-4</v>
      </c>
      <c r="I1184" s="5">
        <f>IF(G1184="nákup",VLOOKUP(E1184,Tabuľka6[#All],13,FALSE),IF(G1184="predaj",VLOOKUP(E1184,Tabuľka6[#All],12,FALSE),"zadany neplatny typ transakie"))</f>
        <v>7.8</v>
      </c>
      <c r="J1184">
        <f t="shared" si="18"/>
        <v>31.2</v>
      </c>
      <c r="K1184">
        <f>SUMIF($E$7:E1184,E1184,$H$7:H1184)</f>
        <v>128</v>
      </c>
    </row>
    <row r="1185" spans="4:11" x14ac:dyDescent="0.3">
      <c r="D1185">
        <v>1179</v>
      </c>
      <c r="E1185">
        <v>27</v>
      </c>
      <c r="F1185" s="4">
        <f>DATE(2020,5,13+INT(ROWS($1:3)/5))</f>
        <v>43964</v>
      </c>
      <c r="G1185" s="1" t="s">
        <v>167</v>
      </c>
      <c r="H1185">
        <v>-1</v>
      </c>
      <c r="I1185" s="5">
        <f>IF(G1185="nákup",VLOOKUP(E1185,Tabuľka6[#All],13,FALSE),IF(G1185="predaj",VLOOKUP(E1185,Tabuľka6[#All],12,FALSE),"zadany neplatny typ transakie"))</f>
        <v>16.36</v>
      </c>
      <c r="J1185">
        <f t="shared" si="18"/>
        <v>16.36</v>
      </c>
      <c r="K1185">
        <f>SUMIF($E$7:E1185,E1185,$H$7:H1185)</f>
        <v>118</v>
      </c>
    </row>
    <row r="1186" spans="4:11" x14ac:dyDescent="0.3">
      <c r="D1186">
        <v>1180</v>
      </c>
      <c r="E1186">
        <v>23</v>
      </c>
      <c r="F1186" s="4">
        <f>DATE(2020,5,13+INT(ROWS($1:4)/5))</f>
        <v>43964</v>
      </c>
      <c r="G1186" s="1" t="s">
        <v>167</v>
      </c>
      <c r="H1186">
        <v>-7</v>
      </c>
      <c r="I1186" s="5">
        <f>IF(G1186="nákup",VLOOKUP(E1186,Tabuľka6[#All],13,FALSE),IF(G1186="predaj",VLOOKUP(E1186,Tabuľka6[#All],12,FALSE),"zadany neplatny typ transakie"))</f>
        <v>22.55</v>
      </c>
      <c r="J1186">
        <f t="shared" si="18"/>
        <v>157.85</v>
      </c>
      <c r="K1186">
        <f>SUMIF($E$7:E1186,E1186,$H$7:H1186)</f>
        <v>182</v>
      </c>
    </row>
    <row r="1187" spans="4:11" x14ac:dyDescent="0.3">
      <c r="D1187">
        <v>1181</v>
      </c>
      <c r="E1187">
        <v>23</v>
      </c>
      <c r="F1187" s="4">
        <f>DATE(2020,5,13+INT(ROWS($1:5)/5))</f>
        <v>43965</v>
      </c>
      <c r="G1187" s="1" t="s">
        <v>167</v>
      </c>
      <c r="H1187">
        <v>-7</v>
      </c>
      <c r="I1187" s="5">
        <f>IF(G1187="nákup",VLOOKUP(E1187,Tabuľka6[#All],13,FALSE),IF(G1187="predaj",VLOOKUP(E1187,Tabuľka6[#All],12,FALSE),"zadany neplatny typ transakie"))</f>
        <v>22.55</v>
      </c>
      <c r="J1187">
        <f t="shared" si="18"/>
        <v>157.85</v>
      </c>
      <c r="K1187">
        <f>SUMIF($E$7:E1187,E1187,$H$7:H1187)</f>
        <v>175</v>
      </c>
    </row>
    <row r="1188" spans="4:11" x14ac:dyDescent="0.3">
      <c r="D1188">
        <v>1182</v>
      </c>
      <c r="E1188">
        <v>5</v>
      </c>
      <c r="F1188" s="4">
        <f>DATE(2020,5,13+INT(ROWS($1:6)/5))</f>
        <v>43965</v>
      </c>
      <c r="G1188" s="1" t="s">
        <v>167</v>
      </c>
      <c r="H1188">
        <v>-7</v>
      </c>
      <c r="I1188" s="5">
        <f>IF(G1188="nákup",VLOOKUP(E1188,Tabuľka6[#All],13,FALSE),IF(G1188="predaj",VLOOKUP(E1188,Tabuľka6[#All],12,FALSE),"zadany neplatny typ transakie"))</f>
        <v>15.56</v>
      </c>
      <c r="J1188">
        <f t="shared" si="18"/>
        <v>108.92</v>
      </c>
      <c r="K1188">
        <f>SUMIF($E$7:E1188,E1188,$H$7:H1188)</f>
        <v>147</v>
      </c>
    </row>
    <row r="1189" spans="4:11" x14ac:dyDescent="0.3">
      <c r="D1189">
        <v>1183</v>
      </c>
      <c r="E1189">
        <v>10</v>
      </c>
      <c r="F1189" s="4">
        <f>DATE(2020,5,13+INT(ROWS($1:7)/5))</f>
        <v>43965</v>
      </c>
      <c r="G1189" s="1" t="s">
        <v>167</v>
      </c>
      <c r="H1189">
        <v>-10</v>
      </c>
      <c r="I1189" s="5">
        <f>IF(G1189="nákup",VLOOKUP(E1189,Tabuľka6[#All],13,FALSE),IF(G1189="predaj",VLOOKUP(E1189,Tabuľka6[#All],12,FALSE),"zadany neplatny typ transakie"))</f>
        <v>18.5</v>
      </c>
      <c r="J1189">
        <f t="shared" si="18"/>
        <v>185</v>
      </c>
      <c r="K1189">
        <f>SUMIF($E$7:E1189,E1189,$H$7:H1189)</f>
        <v>140</v>
      </c>
    </row>
    <row r="1190" spans="4:11" x14ac:dyDescent="0.3">
      <c r="D1190">
        <v>1184</v>
      </c>
      <c r="E1190">
        <v>26</v>
      </c>
      <c r="F1190" s="4">
        <f>DATE(2020,5,13+INT(ROWS($1:8)/5))</f>
        <v>43965</v>
      </c>
      <c r="G1190" s="1" t="s">
        <v>167</v>
      </c>
      <c r="H1190">
        <v>-1</v>
      </c>
      <c r="I1190" s="5">
        <f>IF(G1190="nákup",VLOOKUP(E1190,Tabuľka6[#All],13,FALSE),IF(G1190="predaj",VLOOKUP(E1190,Tabuľka6[#All],12,FALSE),"zadany neplatny typ transakie"))</f>
        <v>12.85</v>
      </c>
      <c r="J1190">
        <f t="shared" si="18"/>
        <v>12.85</v>
      </c>
      <c r="K1190">
        <f>SUMIF($E$7:E1190,E1190,$H$7:H1190)</f>
        <v>222</v>
      </c>
    </row>
    <row r="1191" spans="4:11" x14ac:dyDescent="0.3">
      <c r="D1191">
        <v>1185</v>
      </c>
      <c r="E1191">
        <v>28</v>
      </c>
      <c r="F1191" s="4">
        <f>DATE(2020,5,13+INT(ROWS($1:9)/5))</f>
        <v>43965</v>
      </c>
      <c r="G1191" s="1" t="s">
        <v>167</v>
      </c>
      <c r="H1191">
        <v>-8</v>
      </c>
      <c r="I1191" s="5">
        <f>IF(G1191="nákup",VLOOKUP(E1191,Tabuľka6[#All],13,FALSE),IF(G1191="predaj",VLOOKUP(E1191,Tabuľka6[#All],12,FALSE),"zadany neplatny typ transakie"))</f>
        <v>14.38</v>
      </c>
      <c r="J1191">
        <f t="shared" si="18"/>
        <v>115.04</v>
      </c>
      <c r="K1191">
        <f>SUMIF($E$7:E1191,E1191,$H$7:H1191)</f>
        <v>133</v>
      </c>
    </row>
    <row r="1192" spans="4:11" x14ac:dyDescent="0.3">
      <c r="D1192">
        <v>1186</v>
      </c>
      <c r="E1192">
        <v>14</v>
      </c>
      <c r="F1192" s="4">
        <f>DATE(2020,5,13+INT(ROWS($1:10)/5))</f>
        <v>43966</v>
      </c>
      <c r="G1192" s="1" t="s">
        <v>167</v>
      </c>
      <c r="H1192">
        <v>-5</v>
      </c>
      <c r="I1192" s="5">
        <f>IF(G1192="nákup",VLOOKUP(E1192,Tabuľka6[#All],13,FALSE),IF(G1192="predaj",VLOOKUP(E1192,Tabuľka6[#All],12,FALSE),"zadany neplatny typ transakie"))</f>
        <v>7.8</v>
      </c>
      <c r="J1192">
        <f t="shared" si="18"/>
        <v>39</v>
      </c>
      <c r="K1192">
        <f>SUMIF($E$7:E1192,E1192,$H$7:H1192)</f>
        <v>123</v>
      </c>
    </row>
    <row r="1193" spans="4:11" x14ac:dyDescent="0.3">
      <c r="D1193">
        <v>1187</v>
      </c>
      <c r="E1193">
        <v>11</v>
      </c>
      <c r="F1193" s="4">
        <f>DATE(2020,5,13+INT(ROWS($1:11)/5))</f>
        <v>43966</v>
      </c>
      <c r="G1193" s="1" t="s">
        <v>167</v>
      </c>
      <c r="H1193">
        <v>-5</v>
      </c>
      <c r="I1193" s="5">
        <f>IF(G1193="nákup",VLOOKUP(E1193,Tabuľka6[#All],13,FALSE),IF(G1193="predaj",VLOOKUP(E1193,Tabuľka6[#All],12,FALSE),"zadany neplatny typ transakie"))</f>
        <v>5</v>
      </c>
      <c r="J1193">
        <f t="shared" si="18"/>
        <v>25</v>
      </c>
      <c r="K1193">
        <f>SUMIF($E$7:E1193,E1193,$H$7:H1193)</f>
        <v>269</v>
      </c>
    </row>
    <row r="1194" spans="4:11" x14ac:dyDescent="0.3">
      <c r="D1194">
        <v>1188</v>
      </c>
      <c r="E1194">
        <v>3</v>
      </c>
      <c r="F1194" s="4">
        <f>DATE(2020,5,13+INT(ROWS($1:12)/5))</f>
        <v>43966</v>
      </c>
      <c r="G1194" s="1" t="s">
        <v>167</v>
      </c>
      <c r="H1194">
        <v>-5</v>
      </c>
      <c r="I1194" s="5">
        <f>IF(G1194="nákup",VLOOKUP(E1194,Tabuľka6[#All],13,FALSE),IF(G1194="predaj",VLOOKUP(E1194,Tabuľka6[#All],12,FALSE),"zadany neplatny typ transakie"))</f>
        <v>9.64</v>
      </c>
      <c r="J1194">
        <f t="shared" si="18"/>
        <v>48.2</v>
      </c>
      <c r="K1194">
        <f>SUMIF($E$7:E1194,E1194,$H$7:H1194)</f>
        <v>94</v>
      </c>
    </row>
    <row r="1195" spans="4:11" x14ac:dyDescent="0.3">
      <c r="D1195">
        <v>1189</v>
      </c>
      <c r="E1195">
        <v>6</v>
      </c>
      <c r="F1195" s="4">
        <f>DATE(2020,5,13+INT(ROWS($1:13)/5))</f>
        <v>43966</v>
      </c>
      <c r="G1195" s="1" t="s">
        <v>167</v>
      </c>
      <c r="H1195">
        <v>-3</v>
      </c>
      <c r="I1195" s="5">
        <f>IF(G1195="nákup",VLOOKUP(E1195,Tabuľka6[#All],13,FALSE),IF(G1195="predaj",VLOOKUP(E1195,Tabuľka6[#All],12,FALSE),"zadany neplatny typ transakie"))</f>
        <v>13.24</v>
      </c>
      <c r="J1195">
        <f t="shared" si="18"/>
        <v>39.72</v>
      </c>
      <c r="K1195">
        <f>SUMIF($E$7:E1195,E1195,$H$7:H1195)</f>
        <v>337</v>
      </c>
    </row>
    <row r="1196" spans="4:11" x14ac:dyDescent="0.3">
      <c r="D1196">
        <v>1190</v>
      </c>
      <c r="E1196">
        <v>8</v>
      </c>
      <c r="F1196" s="4">
        <f>DATE(2020,5,13+INT(ROWS($1:14)/5))</f>
        <v>43966</v>
      </c>
      <c r="G1196" s="1" t="s">
        <v>167</v>
      </c>
      <c r="H1196">
        <v>-9</v>
      </c>
      <c r="I1196" s="5">
        <f>IF(G1196="nákup",VLOOKUP(E1196,Tabuľka6[#All],13,FALSE),IF(G1196="predaj",VLOOKUP(E1196,Tabuľka6[#All],12,FALSE),"zadany neplatny typ transakie"))</f>
        <v>17.89</v>
      </c>
      <c r="J1196">
        <f t="shared" si="18"/>
        <v>161.01</v>
      </c>
      <c r="K1196">
        <f>SUMIF($E$7:E1196,E1196,$H$7:H1196)</f>
        <v>250</v>
      </c>
    </row>
    <row r="1197" spans="4:11" x14ac:dyDescent="0.3">
      <c r="D1197">
        <v>1191</v>
      </c>
      <c r="E1197">
        <v>17</v>
      </c>
      <c r="F1197" s="4">
        <f>DATE(2020,5,13+INT(ROWS($1:15)/5))</f>
        <v>43967</v>
      </c>
      <c r="G1197" s="1" t="s">
        <v>167</v>
      </c>
      <c r="H1197">
        <v>-1</v>
      </c>
      <c r="I1197" s="5">
        <f>IF(G1197="nákup",VLOOKUP(E1197,Tabuľka6[#All],13,FALSE),IF(G1197="predaj",VLOOKUP(E1197,Tabuľka6[#All],12,FALSE),"zadany neplatny typ transakie"))</f>
        <v>14.46</v>
      </c>
      <c r="J1197">
        <f t="shared" si="18"/>
        <v>14.46</v>
      </c>
      <c r="K1197">
        <f>SUMIF($E$7:E1197,E1197,$H$7:H1197)</f>
        <v>261</v>
      </c>
    </row>
    <row r="1198" spans="4:11" x14ac:dyDescent="0.3">
      <c r="D1198">
        <v>1192</v>
      </c>
      <c r="E1198">
        <v>10</v>
      </c>
      <c r="F1198" s="4">
        <f>DATE(2020,5,13+INT(ROWS($1:16)/5))</f>
        <v>43967</v>
      </c>
      <c r="G1198" s="1" t="s">
        <v>167</v>
      </c>
      <c r="H1198">
        <v>-2</v>
      </c>
      <c r="I1198" s="5">
        <f>IF(G1198="nákup",VLOOKUP(E1198,Tabuľka6[#All],13,FALSE),IF(G1198="predaj",VLOOKUP(E1198,Tabuľka6[#All],12,FALSE),"zadany neplatny typ transakie"))</f>
        <v>18.5</v>
      </c>
      <c r="J1198">
        <f t="shared" si="18"/>
        <v>37</v>
      </c>
      <c r="K1198">
        <f>SUMIF($E$7:E1198,E1198,$H$7:H1198)</f>
        <v>138</v>
      </c>
    </row>
    <row r="1199" spans="4:11" x14ac:dyDescent="0.3">
      <c r="D1199">
        <v>1193</v>
      </c>
      <c r="E1199">
        <v>19</v>
      </c>
      <c r="F1199" s="4">
        <f>DATE(2020,5,13+INT(ROWS($1:17)/5))</f>
        <v>43967</v>
      </c>
      <c r="G1199" s="1" t="s">
        <v>167</v>
      </c>
      <c r="H1199">
        <v>-9</v>
      </c>
      <c r="I1199" s="5">
        <f>IF(G1199="nákup",VLOOKUP(E1199,Tabuľka6[#All],13,FALSE),IF(G1199="predaj",VLOOKUP(E1199,Tabuľka6[#All],12,FALSE),"zadany neplatny typ transakie"))</f>
        <v>14.17</v>
      </c>
      <c r="J1199">
        <f t="shared" si="18"/>
        <v>127.53</v>
      </c>
      <c r="K1199">
        <f>SUMIF($E$7:E1199,E1199,$H$7:H1199)</f>
        <v>208</v>
      </c>
    </row>
    <row r="1200" spans="4:11" x14ac:dyDescent="0.3">
      <c r="D1200">
        <v>1194</v>
      </c>
      <c r="E1200">
        <v>23</v>
      </c>
      <c r="F1200" s="4">
        <f>DATE(2020,5,13+INT(ROWS($1:18)/5))</f>
        <v>43967</v>
      </c>
      <c r="G1200" s="1" t="s">
        <v>167</v>
      </c>
      <c r="H1200">
        <v>-10</v>
      </c>
      <c r="I1200" s="5">
        <f>IF(G1200="nákup",VLOOKUP(E1200,Tabuľka6[#All],13,FALSE),IF(G1200="predaj",VLOOKUP(E1200,Tabuľka6[#All],12,FALSE),"zadany neplatny typ transakie"))</f>
        <v>22.55</v>
      </c>
      <c r="J1200">
        <f t="shared" si="18"/>
        <v>225.5</v>
      </c>
      <c r="K1200">
        <f>SUMIF($E$7:E1200,E1200,$H$7:H1200)</f>
        <v>165</v>
      </c>
    </row>
    <row r="1201" spans="4:11" x14ac:dyDescent="0.3">
      <c r="D1201">
        <v>1195</v>
      </c>
      <c r="E1201">
        <v>1</v>
      </c>
      <c r="F1201" s="4">
        <f>DATE(2020,5,13+INT(ROWS($1:19)/5))</f>
        <v>43967</v>
      </c>
      <c r="G1201" s="1" t="s">
        <v>167</v>
      </c>
      <c r="H1201">
        <v>-4</v>
      </c>
      <c r="I1201" s="5">
        <f>IF(G1201="nákup",VLOOKUP(E1201,Tabuľka6[#All],13,FALSE),IF(G1201="predaj",VLOOKUP(E1201,Tabuľka6[#All],12,FALSE),"zadany neplatny typ transakie"))</f>
        <v>11.9</v>
      </c>
      <c r="J1201">
        <f t="shared" si="18"/>
        <v>47.6</v>
      </c>
      <c r="K1201">
        <f>SUMIF($E$7:E1201,E1201,$H$7:H1201)</f>
        <v>208</v>
      </c>
    </row>
    <row r="1202" spans="4:11" x14ac:dyDescent="0.3">
      <c r="D1202">
        <v>1196</v>
      </c>
      <c r="E1202">
        <v>11</v>
      </c>
      <c r="F1202" s="4">
        <f>DATE(2020,5,13+INT(ROWS($1:20)/5))</f>
        <v>43968</v>
      </c>
      <c r="G1202" s="1" t="s">
        <v>167</v>
      </c>
      <c r="H1202">
        <v>-7</v>
      </c>
      <c r="I1202" s="5">
        <f>IF(G1202="nákup",VLOOKUP(E1202,Tabuľka6[#All],13,FALSE),IF(G1202="predaj",VLOOKUP(E1202,Tabuľka6[#All],12,FALSE),"zadany neplatny typ transakie"))</f>
        <v>5</v>
      </c>
      <c r="J1202">
        <f t="shared" si="18"/>
        <v>35</v>
      </c>
      <c r="K1202">
        <f>SUMIF($E$7:E1202,E1202,$H$7:H1202)</f>
        <v>262</v>
      </c>
    </row>
    <row r="1203" spans="4:11" x14ac:dyDescent="0.3">
      <c r="D1203">
        <v>1197</v>
      </c>
      <c r="E1203">
        <v>10</v>
      </c>
      <c r="F1203" s="4">
        <f>DATE(2020,5,13+INT(ROWS($1:21)/5))</f>
        <v>43968</v>
      </c>
      <c r="G1203" s="1" t="s">
        <v>167</v>
      </c>
      <c r="H1203">
        <v>-1</v>
      </c>
      <c r="I1203" s="5">
        <f>IF(G1203="nákup",VLOOKUP(E1203,Tabuľka6[#All],13,FALSE),IF(G1203="predaj",VLOOKUP(E1203,Tabuľka6[#All],12,FALSE),"zadany neplatny typ transakie"))</f>
        <v>18.5</v>
      </c>
      <c r="J1203">
        <f t="shared" si="18"/>
        <v>18.5</v>
      </c>
      <c r="K1203">
        <f>SUMIF($E$7:E1203,E1203,$H$7:H1203)</f>
        <v>137</v>
      </c>
    </row>
    <row r="1204" spans="4:11" x14ac:dyDescent="0.3">
      <c r="D1204">
        <v>1198</v>
      </c>
      <c r="E1204">
        <v>9</v>
      </c>
      <c r="F1204" s="4">
        <f>DATE(2020,5,13+INT(ROWS($1:22)/5))</f>
        <v>43968</v>
      </c>
      <c r="G1204" s="1" t="s">
        <v>167</v>
      </c>
      <c r="H1204">
        <v>-9</v>
      </c>
      <c r="I1204" s="5">
        <f>IF(G1204="nákup",VLOOKUP(E1204,Tabuľka6[#All],13,FALSE),IF(G1204="predaj",VLOOKUP(E1204,Tabuľka6[#All],12,FALSE),"zadany neplatny typ transakie"))</f>
        <v>41</v>
      </c>
      <c r="J1204">
        <f t="shared" si="18"/>
        <v>369</v>
      </c>
      <c r="K1204">
        <f>SUMIF($E$7:E1204,E1204,$H$7:H1204)</f>
        <v>86</v>
      </c>
    </row>
    <row r="1205" spans="4:11" x14ac:dyDescent="0.3">
      <c r="D1205">
        <v>1199</v>
      </c>
      <c r="E1205">
        <v>15</v>
      </c>
      <c r="F1205" s="4">
        <f>DATE(2020,5,13+INT(ROWS($1:23)/5))</f>
        <v>43968</v>
      </c>
      <c r="G1205" s="1" t="s">
        <v>167</v>
      </c>
      <c r="H1205">
        <v>-70</v>
      </c>
      <c r="I1205" s="5">
        <f>IF(G1205="nákup",VLOOKUP(E1205,Tabuľka6[#All],13,FALSE),IF(G1205="predaj",VLOOKUP(E1205,Tabuľka6[#All],12,FALSE),"zadany neplatny typ transakie"))</f>
        <v>9.65</v>
      </c>
      <c r="J1205">
        <f t="shared" si="18"/>
        <v>675.5</v>
      </c>
      <c r="K1205">
        <f>SUMIF($E$7:E1205,E1205,$H$7:H1205)</f>
        <v>298</v>
      </c>
    </row>
    <row r="1206" spans="4:11" x14ac:dyDescent="0.3">
      <c r="D1206">
        <v>1200</v>
      </c>
      <c r="E1206">
        <v>11</v>
      </c>
      <c r="F1206" s="4">
        <f>DATE(2020,5,13+INT(ROWS($1:24)/5))</f>
        <v>43968</v>
      </c>
      <c r="G1206" s="1" t="s">
        <v>167</v>
      </c>
      <c r="H1206">
        <v>-60</v>
      </c>
      <c r="I1206" s="5">
        <f>IF(G1206="nákup",VLOOKUP(E1206,Tabuľka6[#All],13,FALSE),IF(G1206="predaj",VLOOKUP(E1206,Tabuľka6[#All],12,FALSE),"zadany neplatny typ transakie"))</f>
        <v>5</v>
      </c>
      <c r="J1206">
        <f t="shared" si="18"/>
        <v>300</v>
      </c>
      <c r="K1206">
        <f>SUMIF($E$7:E1206,E1206,$H$7:H1206)</f>
        <v>202</v>
      </c>
    </row>
    <row r="1207" spans="4:11" x14ac:dyDescent="0.3">
      <c r="D1207">
        <v>1201</v>
      </c>
      <c r="E1207">
        <v>12</v>
      </c>
      <c r="F1207" s="4">
        <f>DATE(2020,5,13+INT(ROWS($1:25)/5))</f>
        <v>43969</v>
      </c>
      <c r="G1207" s="1" t="s">
        <v>167</v>
      </c>
      <c r="H1207">
        <v>-2</v>
      </c>
      <c r="I1207" s="5">
        <f>IF(G1207="nákup",VLOOKUP(E1207,Tabuľka6[#All],13,FALSE),IF(G1207="predaj",VLOOKUP(E1207,Tabuľka6[#All],12,FALSE),"zadany neplatny typ transakie"))</f>
        <v>13.25</v>
      </c>
      <c r="J1207">
        <f t="shared" si="18"/>
        <v>26.5</v>
      </c>
      <c r="K1207">
        <f>SUMIF($E$7:E1207,E1207,$H$7:H1207)</f>
        <v>209</v>
      </c>
    </row>
    <row r="1208" spans="4:11" x14ac:dyDescent="0.3">
      <c r="D1208">
        <v>1202</v>
      </c>
      <c r="E1208">
        <v>29</v>
      </c>
      <c r="F1208" s="4">
        <f>DATE(2020,5,13+INT(ROWS($1:26)/5))</f>
        <v>43969</v>
      </c>
      <c r="G1208" s="1" t="s">
        <v>167</v>
      </c>
      <c r="H1208">
        <v>-9</v>
      </c>
      <c r="I1208" s="5">
        <f>IF(G1208="nákup",VLOOKUP(E1208,Tabuľka6[#All],13,FALSE),IF(G1208="predaj",VLOOKUP(E1208,Tabuľka6[#All],12,FALSE),"zadany neplatny typ transakie"))</f>
        <v>24.99</v>
      </c>
      <c r="J1208">
        <f t="shared" si="18"/>
        <v>224.91</v>
      </c>
      <c r="K1208">
        <f>SUMIF($E$7:E1208,E1208,$H$7:H1208)</f>
        <v>130</v>
      </c>
    </row>
    <row r="1209" spans="4:11" x14ac:dyDescent="0.3">
      <c r="D1209">
        <v>1203</v>
      </c>
      <c r="E1209">
        <v>18</v>
      </c>
      <c r="F1209" s="4">
        <f>DATE(2020,5,13+INT(ROWS($1:27)/5))</f>
        <v>43969</v>
      </c>
      <c r="G1209" s="1" t="s">
        <v>167</v>
      </c>
      <c r="H1209">
        <v>-1</v>
      </c>
      <c r="I1209" s="5">
        <f>IF(G1209="nákup",VLOOKUP(E1209,Tabuľka6[#All],13,FALSE),IF(G1209="predaj",VLOOKUP(E1209,Tabuľka6[#All],12,FALSE),"zadany neplatny typ transakie"))</f>
        <v>13.99</v>
      </c>
      <c r="J1209">
        <f t="shared" si="18"/>
        <v>13.99</v>
      </c>
      <c r="K1209">
        <f>SUMIF($E$7:E1209,E1209,$H$7:H1209)</f>
        <v>80</v>
      </c>
    </row>
    <row r="1210" spans="4:11" x14ac:dyDescent="0.3">
      <c r="D1210">
        <v>1204</v>
      </c>
      <c r="E1210">
        <v>21</v>
      </c>
      <c r="F1210" s="4">
        <f>DATE(2020,5,13+INT(ROWS($1:28)/5))</f>
        <v>43969</v>
      </c>
      <c r="G1210" s="1" t="s">
        <v>167</v>
      </c>
      <c r="H1210">
        <v>-30</v>
      </c>
      <c r="I1210" s="5">
        <f>IF(G1210="nákup",VLOOKUP(E1210,Tabuľka6[#All],13,FALSE),IF(G1210="predaj",VLOOKUP(E1210,Tabuľka6[#All],12,FALSE),"zadany neplatny typ transakie"))</f>
        <v>22.5</v>
      </c>
      <c r="J1210">
        <f t="shared" si="18"/>
        <v>675</v>
      </c>
      <c r="K1210">
        <f>SUMIF($E$7:E1210,E1210,$H$7:H1210)</f>
        <v>145</v>
      </c>
    </row>
    <row r="1211" spans="4:11" x14ac:dyDescent="0.3">
      <c r="D1211">
        <v>1205</v>
      </c>
      <c r="E1211">
        <v>21</v>
      </c>
      <c r="F1211" s="4">
        <f>DATE(2020,5,13+INT(ROWS($1:29)/5))</f>
        <v>43969</v>
      </c>
      <c r="G1211" s="1" t="s">
        <v>167</v>
      </c>
      <c r="H1211">
        <v>-8</v>
      </c>
      <c r="I1211" s="5">
        <f>IF(G1211="nákup",VLOOKUP(E1211,Tabuľka6[#All],13,FALSE),IF(G1211="predaj",VLOOKUP(E1211,Tabuľka6[#All],12,FALSE),"zadany neplatny typ transakie"))</f>
        <v>22.5</v>
      </c>
      <c r="J1211">
        <f t="shared" si="18"/>
        <v>180</v>
      </c>
      <c r="K1211">
        <f>SUMIF($E$7:E1211,E1211,$H$7:H1211)</f>
        <v>137</v>
      </c>
    </row>
    <row r="1212" spans="4:11" x14ac:dyDescent="0.3">
      <c r="D1212">
        <v>1206</v>
      </c>
      <c r="E1212">
        <v>20</v>
      </c>
      <c r="F1212" s="4">
        <f>DATE(2020,5,13+INT(ROWS($1:30)/5))</f>
        <v>43970</v>
      </c>
      <c r="G1212" s="1" t="s">
        <v>167</v>
      </c>
      <c r="H1212">
        <v>-40</v>
      </c>
      <c r="I1212" s="5">
        <f>IF(G1212="nákup",VLOOKUP(E1212,Tabuľka6[#All],13,FALSE),IF(G1212="predaj",VLOOKUP(E1212,Tabuľka6[#All],12,FALSE),"zadany neplatny typ transakie"))</f>
        <v>10.050000000000001</v>
      </c>
      <c r="J1212">
        <f t="shared" si="18"/>
        <v>402</v>
      </c>
      <c r="K1212">
        <f>SUMIF($E$7:E1212,E1212,$H$7:H1212)</f>
        <v>156</v>
      </c>
    </row>
    <row r="1213" spans="4:11" x14ac:dyDescent="0.3">
      <c r="D1213">
        <v>1207</v>
      </c>
      <c r="E1213">
        <v>30</v>
      </c>
      <c r="F1213" s="4">
        <f>DATE(2020,5,13+INT(ROWS($1:31)/5))</f>
        <v>43970</v>
      </c>
      <c r="G1213" s="1" t="s">
        <v>167</v>
      </c>
      <c r="H1213">
        <v>-40</v>
      </c>
      <c r="I1213" s="5">
        <f>IF(G1213="nákup",VLOOKUP(E1213,Tabuľka6[#All],13,FALSE),IF(G1213="predaj",VLOOKUP(E1213,Tabuľka6[#All],12,FALSE),"zadany neplatny typ transakie"))</f>
        <v>11.5</v>
      </c>
      <c r="J1213">
        <f t="shared" si="18"/>
        <v>460</v>
      </c>
      <c r="K1213">
        <f>SUMIF($E$7:E1213,E1213,$H$7:H1213)</f>
        <v>184</v>
      </c>
    </row>
    <row r="1214" spans="4:11" x14ac:dyDescent="0.3">
      <c r="D1214">
        <v>1208</v>
      </c>
      <c r="E1214">
        <v>19</v>
      </c>
      <c r="F1214" s="4">
        <f>DATE(2020,5,13+INT(ROWS($1:32)/5))</f>
        <v>43970</v>
      </c>
      <c r="G1214" s="1" t="s">
        <v>167</v>
      </c>
      <c r="H1214">
        <v>-9</v>
      </c>
      <c r="I1214" s="5">
        <f>IF(G1214="nákup",VLOOKUP(E1214,Tabuľka6[#All],13,FALSE),IF(G1214="predaj",VLOOKUP(E1214,Tabuľka6[#All],12,FALSE),"zadany neplatny typ transakie"))</f>
        <v>14.17</v>
      </c>
      <c r="J1214">
        <f t="shared" si="18"/>
        <v>127.53</v>
      </c>
      <c r="K1214">
        <f>SUMIF($E$7:E1214,E1214,$H$7:H1214)</f>
        <v>199</v>
      </c>
    </row>
    <row r="1215" spans="4:11" x14ac:dyDescent="0.3">
      <c r="D1215">
        <v>1209</v>
      </c>
      <c r="E1215">
        <v>22</v>
      </c>
      <c r="F1215" s="4">
        <f>DATE(2020,5,13+INT(ROWS($1:33)/5))</f>
        <v>43970</v>
      </c>
      <c r="G1215" s="1" t="s">
        <v>167</v>
      </c>
      <c r="H1215">
        <v>-4</v>
      </c>
      <c r="I1215" s="5">
        <f>IF(G1215="nákup",VLOOKUP(E1215,Tabuľka6[#All],13,FALSE),IF(G1215="predaj",VLOOKUP(E1215,Tabuľka6[#All],12,FALSE),"zadany neplatny typ transakie"))</f>
        <v>22.58</v>
      </c>
      <c r="J1215">
        <f t="shared" si="18"/>
        <v>90.32</v>
      </c>
      <c r="K1215">
        <f>SUMIF($E$7:E1215,E1215,$H$7:H1215)</f>
        <v>76</v>
      </c>
    </row>
    <row r="1216" spans="4:11" x14ac:dyDescent="0.3">
      <c r="D1216">
        <v>1210</v>
      </c>
      <c r="E1216">
        <v>18</v>
      </c>
      <c r="F1216" s="4">
        <f>DATE(2020,5,13+INT(ROWS($1:34)/5))</f>
        <v>43970</v>
      </c>
      <c r="G1216" s="1" t="s">
        <v>167</v>
      </c>
      <c r="H1216">
        <v>-18</v>
      </c>
      <c r="I1216" s="5">
        <f>IF(G1216="nákup",VLOOKUP(E1216,Tabuľka6[#All],13,FALSE),IF(G1216="predaj",VLOOKUP(E1216,Tabuľka6[#All],12,FALSE),"zadany neplatny typ transakie"))</f>
        <v>13.99</v>
      </c>
      <c r="J1216">
        <f t="shared" si="18"/>
        <v>251.82</v>
      </c>
      <c r="K1216">
        <f>SUMIF($E$7:E1216,E1216,$H$7:H1216)</f>
        <v>62</v>
      </c>
    </row>
    <row r="1217" spans="4:11" x14ac:dyDescent="0.3">
      <c r="D1217">
        <v>1211</v>
      </c>
      <c r="E1217">
        <v>21</v>
      </c>
      <c r="F1217" s="4">
        <f>DATE(2020,5,13+INT(ROWS($1:35)/5))</f>
        <v>43971</v>
      </c>
      <c r="G1217" s="1" t="s">
        <v>167</v>
      </c>
      <c r="H1217">
        <v>-6</v>
      </c>
      <c r="I1217" s="5">
        <f>IF(G1217="nákup",VLOOKUP(E1217,Tabuľka6[#All],13,FALSE),IF(G1217="predaj",VLOOKUP(E1217,Tabuľka6[#All],12,FALSE),"zadany neplatny typ transakie"))</f>
        <v>22.5</v>
      </c>
      <c r="J1217">
        <f t="shared" si="18"/>
        <v>135</v>
      </c>
      <c r="K1217">
        <f>SUMIF($E$7:E1217,E1217,$H$7:H1217)</f>
        <v>131</v>
      </c>
    </row>
    <row r="1218" spans="4:11" x14ac:dyDescent="0.3">
      <c r="D1218">
        <v>1212</v>
      </c>
      <c r="E1218">
        <v>11</v>
      </c>
      <c r="F1218" s="4">
        <f>DATE(2020,5,13+INT(ROWS($1:36)/5))</f>
        <v>43971</v>
      </c>
      <c r="G1218" s="1" t="s">
        <v>167</v>
      </c>
      <c r="H1218">
        <v>-8</v>
      </c>
      <c r="I1218" s="5">
        <f>IF(G1218="nákup",VLOOKUP(E1218,Tabuľka6[#All],13,FALSE),IF(G1218="predaj",VLOOKUP(E1218,Tabuľka6[#All],12,FALSE),"zadany neplatny typ transakie"))</f>
        <v>5</v>
      </c>
      <c r="J1218">
        <f t="shared" si="18"/>
        <v>40</v>
      </c>
      <c r="K1218">
        <f>SUMIF($E$7:E1218,E1218,$H$7:H1218)</f>
        <v>194</v>
      </c>
    </row>
    <row r="1219" spans="4:11" x14ac:dyDescent="0.3">
      <c r="D1219">
        <v>1213</v>
      </c>
      <c r="E1219">
        <v>11</v>
      </c>
      <c r="F1219" s="4">
        <f>DATE(2020,5,13+INT(ROWS($1:37)/5))</f>
        <v>43971</v>
      </c>
      <c r="G1219" s="1" t="s">
        <v>167</v>
      </c>
      <c r="H1219">
        <v>-20</v>
      </c>
      <c r="I1219" s="5">
        <f>IF(G1219="nákup",VLOOKUP(E1219,Tabuľka6[#All],13,FALSE),IF(G1219="predaj",VLOOKUP(E1219,Tabuľka6[#All],12,FALSE),"zadany neplatny typ transakie"))</f>
        <v>5</v>
      </c>
      <c r="J1219">
        <f t="shared" si="18"/>
        <v>100</v>
      </c>
      <c r="K1219">
        <f>SUMIF($E$7:E1219,E1219,$H$7:H1219)</f>
        <v>174</v>
      </c>
    </row>
    <row r="1220" spans="4:11" x14ac:dyDescent="0.3">
      <c r="D1220">
        <v>1214</v>
      </c>
      <c r="E1220">
        <v>27</v>
      </c>
      <c r="F1220" s="4">
        <f>DATE(2020,5,13+INT(ROWS($1:38)/5))</f>
        <v>43971</v>
      </c>
      <c r="G1220" s="1" t="s">
        <v>167</v>
      </c>
      <c r="H1220">
        <v>-10</v>
      </c>
      <c r="I1220" s="5">
        <f>IF(G1220="nákup",VLOOKUP(E1220,Tabuľka6[#All],13,FALSE),IF(G1220="predaj",VLOOKUP(E1220,Tabuľka6[#All],12,FALSE),"zadany neplatny typ transakie"))</f>
        <v>16.36</v>
      </c>
      <c r="J1220">
        <f t="shared" si="18"/>
        <v>163.6</v>
      </c>
      <c r="K1220">
        <f>SUMIF($E$7:E1220,E1220,$H$7:H1220)</f>
        <v>108</v>
      </c>
    </row>
    <row r="1221" spans="4:11" x14ac:dyDescent="0.3">
      <c r="D1221">
        <v>1215</v>
      </c>
      <c r="E1221">
        <v>3</v>
      </c>
      <c r="F1221" s="4">
        <f>DATE(2020,5,13+INT(ROWS($1:39)/5))</f>
        <v>43971</v>
      </c>
      <c r="G1221" s="1" t="s">
        <v>167</v>
      </c>
      <c r="H1221">
        <v>-9</v>
      </c>
      <c r="I1221" s="5">
        <f>IF(G1221="nákup",VLOOKUP(E1221,Tabuľka6[#All],13,FALSE),IF(G1221="predaj",VLOOKUP(E1221,Tabuľka6[#All],12,FALSE),"zadany neplatny typ transakie"))</f>
        <v>9.64</v>
      </c>
      <c r="J1221">
        <f t="shared" si="18"/>
        <v>86.76</v>
      </c>
      <c r="K1221">
        <f>SUMIF($E$7:E1221,E1221,$H$7:H1221)</f>
        <v>85</v>
      </c>
    </row>
    <row r="1222" spans="4:11" x14ac:dyDescent="0.3">
      <c r="D1222">
        <v>1216</v>
      </c>
      <c r="E1222">
        <v>16</v>
      </c>
      <c r="F1222" s="4">
        <f>DATE(2020,5,13+INT(ROWS($1:40)/5))</f>
        <v>43972</v>
      </c>
      <c r="G1222" s="1" t="s">
        <v>167</v>
      </c>
      <c r="H1222">
        <v>-9</v>
      </c>
      <c r="I1222" s="5">
        <f>IF(G1222="nákup",VLOOKUP(E1222,Tabuľka6[#All],13,FALSE),IF(G1222="predaj",VLOOKUP(E1222,Tabuľka6[#All],12,FALSE),"zadany neplatny typ transakie"))</f>
        <v>14.49</v>
      </c>
      <c r="J1222">
        <f t="shared" si="18"/>
        <v>130.41</v>
      </c>
      <c r="K1222">
        <f>SUMIF($E$7:E1222,E1222,$H$7:H1222)</f>
        <v>164</v>
      </c>
    </row>
    <row r="1223" spans="4:11" x14ac:dyDescent="0.3">
      <c r="D1223">
        <v>1217</v>
      </c>
      <c r="E1223">
        <v>28</v>
      </c>
      <c r="F1223" s="4">
        <f>DATE(2020,5,13+INT(ROWS($1:41)/5))</f>
        <v>43972</v>
      </c>
      <c r="G1223" s="1" t="s">
        <v>167</v>
      </c>
      <c r="H1223">
        <v>-3</v>
      </c>
      <c r="I1223" s="5">
        <f>IF(G1223="nákup",VLOOKUP(E1223,Tabuľka6[#All],13,FALSE),IF(G1223="predaj",VLOOKUP(E1223,Tabuľka6[#All],12,FALSE),"zadany neplatny typ transakie"))</f>
        <v>14.38</v>
      </c>
      <c r="J1223">
        <f t="shared" si="18"/>
        <v>43.14</v>
      </c>
      <c r="K1223">
        <f>SUMIF($E$7:E1223,E1223,$H$7:H1223)</f>
        <v>130</v>
      </c>
    </row>
    <row r="1224" spans="4:11" x14ac:dyDescent="0.3">
      <c r="D1224">
        <v>1218</v>
      </c>
      <c r="E1224">
        <v>9</v>
      </c>
      <c r="F1224" s="4">
        <f>DATE(2020,5,13+INT(ROWS($1:42)/5))</f>
        <v>43972</v>
      </c>
      <c r="G1224" s="1" t="s">
        <v>167</v>
      </c>
      <c r="H1224">
        <v>-4</v>
      </c>
      <c r="I1224" s="5">
        <f>IF(G1224="nákup",VLOOKUP(E1224,Tabuľka6[#All],13,FALSE),IF(G1224="predaj",VLOOKUP(E1224,Tabuľka6[#All],12,FALSE),"zadany neplatny typ transakie"))</f>
        <v>41</v>
      </c>
      <c r="J1224">
        <f t="shared" ref="J1224:J1287" si="19">ABS(H1224*I1224)</f>
        <v>164</v>
      </c>
      <c r="K1224">
        <f>SUMIF($E$7:E1224,E1224,$H$7:H1224)</f>
        <v>82</v>
      </c>
    </row>
    <row r="1225" spans="4:11" x14ac:dyDescent="0.3">
      <c r="D1225">
        <v>1219</v>
      </c>
      <c r="E1225">
        <v>21</v>
      </c>
      <c r="F1225" s="4">
        <f>DATE(2020,5,13+INT(ROWS($1:43)/5))</f>
        <v>43972</v>
      </c>
      <c r="G1225" s="1" t="s">
        <v>167</v>
      </c>
      <c r="H1225">
        <v>-10</v>
      </c>
      <c r="I1225" s="5">
        <f>IF(G1225="nákup",VLOOKUP(E1225,Tabuľka6[#All],13,FALSE),IF(G1225="predaj",VLOOKUP(E1225,Tabuľka6[#All],12,FALSE),"zadany neplatny typ transakie"))</f>
        <v>22.5</v>
      </c>
      <c r="J1225">
        <f t="shared" si="19"/>
        <v>225</v>
      </c>
      <c r="K1225">
        <f>SUMIF($E$7:E1225,E1225,$H$7:H1225)</f>
        <v>121</v>
      </c>
    </row>
    <row r="1226" spans="4:11" x14ac:dyDescent="0.3">
      <c r="D1226">
        <v>1220</v>
      </c>
      <c r="E1226">
        <v>28</v>
      </c>
      <c r="F1226" s="4">
        <f>DATE(2020,5,13+INT(ROWS($1:44)/5))</f>
        <v>43972</v>
      </c>
      <c r="G1226" s="1" t="s">
        <v>167</v>
      </c>
      <c r="H1226">
        <v>-2</v>
      </c>
      <c r="I1226" s="5">
        <f>IF(G1226="nákup",VLOOKUP(E1226,Tabuľka6[#All],13,FALSE),IF(G1226="predaj",VLOOKUP(E1226,Tabuľka6[#All],12,FALSE),"zadany neplatny typ transakie"))</f>
        <v>14.38</v>
      </c>
      <c r="J1226">
        <f t="shared" si="19"/>
        <v>28.76</v>
      </c>
      <c r="K1226">
        <f>SUMIF($E$7:E1226,E1226,$H$7:H1226)</f>
        <v>128</v>
      </c>
    </row>
    <row r="1227" spans="4:11" x14ac:dyDescent="0.3">
      <c r="D1227">
        <v>1221</v>
      </c>
      <c r="E1227">
        <v>5</v>
      </c>
      <c r="F1227" s="4">
        <f>DATE(2020,5,13+INT(ROWS($1:45)/5))</f>
        <v>43973</v>
      </c>
      <c r="G1227" s="1" t="s">
        <v>167</v>
      </c>
      <c r="H1227">
        <v>-7</v>
      </c>
      <c r="I1227" s="5">
        <f>IF(G1227="nákup",VLOOKUP(E1227,Tabuľka6[#All],13,FALSE),IF(G1227="predaj",VLOOKUP(E1227,Tabuľka6[#All],12,FALSE),"zadany neplatny typ transakie"))</f>
        <v>15.56</v>
      </c>
      <c r="J1227">
        <f t="shared" si="19"/>
        <v>108.92</v>
      </c>
      <c r="K1227">
        <f>SUMIF($E$7:E1227,E1227,$H$7:H1227)</f>
        <v>140</v>
      </c>
    </row>
    <row r="1228" spans="4:11" x14ac:dyDescent="0.3">
      <c r="D1228">
        <v>1222</v>
      </c>
      <c r="E1228">
        <v>21</v>
      </c>
      <c r="F1228" s="4">
        <f>DATE(2020,5,13+INT(ROWS($1:46)/5))</f>
        <v>43973</v>
      </c>
      <c r="G1228" s="1" t="s">
        <v>167</v>
      </c>
      <c r="H1228">
        <v>-4</v>
      </c>
      <c r="I1228" s="5">
        <f>IF(G1228="nákup",VLOOKUP(E1228,Tabuľka6[#All],13,FALSE),IF(G1228="predaj",VLOOKUP(E1228,Tabuľka6[#All],12,FALSE),"zadany neplatny typ transakie"))</f>
        <v>22.5</v>
      </c>
      <c r="J1228">
        <f t="shared" si="19"/>
        <v>90</v>
      </c>
      <c r="K1228">
        <f>SUMIF($E$7:E1228,E1228,$H$7:H1228)</f>
        <v>117</v>
      </c>
    </row>
    <row r="1229" spans="4:11" x14ac:dyDescent="0.3">
      <c r="D1229">
        <v>1223</v>
      </c>
      <c r="E1229">
        <v>26</v>
      </c>
      <c r="F1229" s="4">
        <f>DATE(2020,5,13+INT(ROWS($1:47)/5))</f>
        <v>43973</v>
      </c>
      <c r="G1229" s="1" t="s">
        <v>167</v>
      </c>
      <c r="H1229">
        <v>-5</v>
      </c>
      <c r="I1229" s="5">
        <f>IF(G1229="nákup",VLOOKUP(E1229,Tabuľka6[#All],13,FALSE),IF(G1229="predaj",VLOOKUP(E1229,Tabuľka6[#All],12,FALSE),"zadany neplatny typ transakie"))</f>
        <v>12.85</v>
      </c>
      <c r="J1229">
        <f t="shared" si="19"/>
        <v>64.25</v>
      </c>
      <c r="K1229">
        <f>SUMIF($E$7:E1229,E1229,$H$7:H1229)</f>
        <v>217</v>
      </c>
    </row>
    <row r="1230" spans="4:11" x14ac:dyDescent="0.3">
      <c r="D1230">
        <v>1224</v>
      </c>
      <c r="E1230">
        <v>6</v>
      </c>
      <c r="F1230" s="4">
        <f>DATE(2020,5,13+INT(ROWS($1:48)/5))</f>
        <v>43973</v>
      </c>
      <c r="G1230" s="1" t="s">
        <v>167</v>
      </c>
      <c r="H1230">
        <v>-4</v>
      </c>
      <c r="I1230" s="5">
        <f>IF(G1230="nákup",VLOOKUP(E1230,Tabuľka6[#All],13,FALSE),IF(G1230="predaj",VLOOKUP(E1230,Tabuľka6[#All],12,FALSE),"zadany neplatny typ transakie"))</f>
        <v>13.24</v>
      </c>
      <c r="J1230">
        <f t="shared" si="19"/>
        <v>52.96</v>
      </c>
      <c r="K1230">
        <f>SUMIF($E$7:E1230,E1230,$H$7:H1230)</f>
        <v>333</v>
      </c>
    </row>
    <row r="1231" spans="4:11" x14ac:dyDescent="0.3">
      <c r="D1231">
        <v>1225</v>
      </c>
      <c r="E1231">
        <v>16</v>
      </c>
      <c r="F1231" s="4">
        <f>DATE(2020,5,13+INT(ROWS($1:49)/5))</f>
        <v>43973</v>
      </c>
      <c r="G1231" s="1" t="s">
        <v>167</v>
      </c>
      <c r="H1231">
        <v>-2</v>
      </c>
      <c r="I1231" s="5">
        <f>IF(G1231="nákup",VLOOKUP(E1231,Tabuľka6[#All],13,FALSE),IF(G1231="predaj",VLOOKUP(E1231,Tabuľka6[#All],12,FALSE),"zadany neplatny typ transakie"))</f>
        <v>14.49</v>
      </c>
      <c r="J1231">
        <f t="shared" si="19"/>
        <v>28.98</v>
      </c>
      <c r="K1231">
        <f>SUMIF($E$7:E1231,E1231,$H$7:H1231)</f>
        <v>162</v>
      </c>
    </row>
    <row r="1232" spans="4:11" x14ac:dyDescent="0.3">
      <c r="D1232">
        <v>1226</v>
      </c>
      <c r="E1232">
        <v>16</v>
      </c>
      <c r="F1232" s="4">
        <f>DATE(2020,5,13+INT(ROWS($1:50)/5))</f>
        <v>43974</v>
      </c>
      <c r="G1232" s="1" t="s">
        <v>167</v>
      </c>
      <c r="H1232">
        <v>-3</v>
      </c>
      <c r="I1232" s="5">
        <f>IF(G1232="nákup",VLOOKUP(E1232,Tabuľka6[#All],13,FALSE),IF(G1232="predaj",VLOOKUP(E1232,Tabuľka6[#All],12,FALSE),"zadany neplatny typ transakie"))</f>
        <v>14.49</v>
      </c>
      <c r="J1232">
        <f t="shared" si="19"/>
        <v>43.47</v>
      </c>
      <c r="K1232">
        <f>SUMIF($E$7:E1232,E1232,$H$7:H1232)</f>
        <v>159</v>
      </c>
    </row>
    <row r="1233" spans="4:11" x14ac:dyDescent="0.3">
      <c r="D1233">
        <v>1227</v>
      </c>
      <c r="E1233">
        <v>21</v>
      </c>
      <c r="F1233" s="4">
        <f>DATE(2020,5,13+INT(ROWS($1:51)/5))</f>
        <v>43974</v>
      </c>
      <c r="G1233" s="1" t="s">
        <v>167</v>
      </c>
      <c r="H1233">
        <v>-5</v>
      </c>
      <c r="I1233" s="5">
        <f>IF(G1233="nákup",VLOOKUP(E1233,Tabuľka6[#All],13,FALSE),IF(G1233="predaj",VLOOKUP(E1233,Tabuľka6[#All],12,FALSE),"zadany neplatny typ transakie"))</f>
        <v>22.5</v>
      </c>
      <c r="J1233">
        <f t="shared" si="19"/>
        <v>112.5</v>
      </c>
      <c r="K1233">
        <f>SUMIF($E$7:E1233,E1233,$H$7:H1233)</f>
        <v>112</v>
      </c>
    </row>
    <row r="1234" spans="4:11" x14ac:dyDescent="0.3">
      <c r="D1234">
        <v>1228</v>
      </c>
      <c r="E1234">
        <v>28</v>
      </c>
      <c r="F1234" s="4">
        <f>DATE(2020,5,13+INT(ROWS($1:52)/5))</f>
        <v>43974</v>
      </c>
      <c r="G1234" s="1" t="s">
        <v>167</v>
      </c>
      <c r="H1234">
        <v>-8</v>
      </c>
      <c r="I1234" s="5">
        <f>IF(G1234="nákup",VLOOKUP(E1234,Tabuľka6[#All],13,FALSE),IF(G1234="predaj",VLOOKUP(E1234,Tabuľka6[#All],12,FALSE),"zadany neplatny typ transakie"))</f>
        <v>14.38</v>
      </c>
      <c r="J1234">
        <f t="shared" si="19"/>
        <v>115.04</v>
      </c>
      <c r="K1234">
        <f>SUMIF($E$7:E1234,E1234,$H$7:H1234)</f>
        <v>120</v>
      </c>
    </row>
    <row r="1235" spans="4:11" x14ac:dyDescent="0.3">
      <c r="D1235">
        <v>1229</v>
      </c>
      <c r="E1235">
        <v>4</v>
      </c>
      <c r="F1235" s="4">
        <f>DATE(2020,5,13+INT(ROWS($1:53)/5))</f>
        <v>43974</v>
      </c>
      <c r="G1235" s="1" t="s">
        <v>167</v>
      </c>
      <c r="H1235">
        <v>-6</v>
      </c>
      <c r="I1235" s="5">
        <f>IF(G1235="nákup",VLOOKUP(E1235,Tabuľka6[#All],13,FALSE),IF(G1235="predaj",VLOOKUP(E1235,Tabuľka6[#All],12,FALSE),"zadany neplatny typ transakie"))</f>
        <v>16</v>
      </c>
      <c r="J1235">
        <f t="shared" si="19"/>
        <v>96</v>
      </c>
      <c r="K1235">
        <f>SUMIF($E$7:E1235,E1235,$H$7:H1235)</f>
        <v>174</v>
      </c>
    </row>
    <row r="1236" spans="4:11" x14ac:dyDescent="0.3">
      <c r="D1236">
        <v>1230</v>
      </c>
      <c r="E1236">
        <v>17</v>
      </c>
      <c r="F1236" s="4">
        <f>DATE(2020,5,13+INT(ROWS($1:54)/5))</f>
        <v>43974</v>
      </c>
      <c r="G1236" s="1" t="s">
        <v>167</v>
      </c>
      <c r="H1236">
        <v>-5</v>
      </c>
      <c r="I1236" s="5">
        <f>IF(G1236="nákup",VLOOKUP(E1236,Tabuľka6[#All],13,FALSE),IF(G1236="predaj",VLOOKUP(E1236,Tabuľka6[#All],12,FALSE),"zadany neplatny typ transakie"))</f>
        <v>14.46</v>
      </c>
      <c r="J1236">
        <f t="shared" si="19"/>
        <v>72.300000000000011</v>
      </c>
      <c r="K1236">
        <f>SUMIF($E$7:E1236,E1236,$H$7:H1236)</f>
        <v>256</v>
      </c>
    </row>
    <row r="1237" spans="4:11" x14ac:dyDescent="0.3">
      <c r="D1237">
        <v>1231</v>
      </c>
      <c r="E1237">
        <v>2</v>
      </c>
      <c r="F1237" s="4">
        <f>DATE(2020,5,13+INT(ROWS($1:55)/5))</f>
        <v>43975</v>
      </c>
      <c r="G1237" s="1" t="s">
        <v>167</v>
      </c>
      <c r="H1237">
        <v>-8</v>
      </c>
      <c r="I1237" s="5">
        <f>IF(G1237="nákup",VLOOKUP(E1237,Tabuľka6[#All],13,FALSE),IF(G1237="predaj",VLOOKUP(E1237,Tabuľka6[#All],12,FALSE),"zadany neplatny typ transakie"))</f>
        <v>16.11</v>
      </c>
      <c r="J1237">
        <f t="shared" si="19"/>
        <v>128.88</v>
      </c>
      <c r="K1237">
        <f>SUMIF($E$7:E1237,E1237,$H$7:H1237)</f>
        <v>305</v>
      </c>
    </row>
    <row r="1238" spans="4:11" x14ac:dyDescent="0.3">
      <c r="D1238">
        <v>1232</v>
      </c>
      <c r="E1238">
        <v>4</v>
      </c>
      <c r="F1238" s="4">
        <f>DATE(2020,5,13+INT(ROWS($1:56)/5))</f>
        <v>43975</v>
      </c>
      <c r="G1238" s="1" t="s">
        <v>167</v>
      </c>
      <c r="H1238">
        <v>-7</v>
      </c>
      <c r="I1238" s="5">
        <f>IF(G1238="nákup",VLOOKUP(E1238,Tabuľka6[#All],13,FALSE),IF(G1238="predaj",VLOOKUP(E1238,Tabuľka6[#All],12,FALSE),"zadany neplatny typ transakie"))</f>
        <v>16</v>
      </c>
      <c r="J1238">
        <f t="shared" si="19"/>
        <v>112</v>
      </c>
      <c r="K1238">
        <f>SUMIF($E$7:E1238,E1238,$H$7:H1238)</f>
        <v>167</v>
      </c>
    </row>
    <row r="1239" spans="4:11" x14ac:dyDescent="0.3">
      <c r="D1239">
        <v>1233</v>
      </c>
      <c r="E1239">
        <v>20</v>
      </c>
      <c r="F1239" s="4">
        <f>DATE(2020,5,13+INT(ROWS($1:57)/5))</f>
        <v>43975</v>
      </c>
      <c r="G1239" s="1" t="s">
        <v>167</v>
      </c>
      <c r="H1239">
        <v>-4</v>
      </c>
      <c r="I1239" s="5">
        <f>IF(G1239="nákup",VLOOKUP(E1239,Tabuľka6[#All],13,FALSE),IF(G1239="predaj",VLOOKUP(E1239,Tabuľka6[#All],12,FALSE),"zadany neplatny typ transakie"))</f>
        <v>10.050000000000001</v>
      </c>
      <c r="J1239">
        <f t="shared" si="19"/>
        <v>40.200000000000003</v>
      </c>
      <c r="K1239">
        <f>SUMIF($E$7:E1239,E1239,$H$7:H1239)</f>
        <v>152</v>
      </c>
    </row>
    <row r="1240" spans="4:11" x14ac:dyDescent="0.3">
      <c r="D1240">
        <v>1234</v>
      </c>
      <c r="E1240">
        <v>28</v>
      </c>
      <c r="F1240" s="4">
        <f>DATE(2020,5,13+INT(ROWS($1:58)/5))</f>
        <v>43975</v>
      </c>
      <c r="G1240" s="1" t="s">
        <v>167</v>
      </c>
      <c r="H1240">
        <v>-9</v>
      </c>
      <c r="I1240" s="5">
        <f>IF(G1240="nákup",VLOOKUP(E1240,Tabuľka6[#All],13,FALSE),IF(G1240="predaj",VLOOKUP(E1240,Tabuľka6[#All],12,FALSE),"zadany neplatny typ transakie"))</f>
        <v>14.38</v>
      </c>
      <c r="J1240">
        <f t="shared" si="19"/>
        <v>129.42000000000002</v>
      </c>
      <c r="K1240">
        <f>SUMIF($E$7:E1240,E1240,$H$7:H1240)</f>
        <v>111</v>
      </c>
    </row>
    <row r="1241" spans="4:11" x14ac:dyDescent="0.3">
      <c r="D1241">
        <v>1235</v>
      </c>
      <c r="E1241">
        <v>22</v>
      </c>
      <c r="F1241" s="4">
        <f>DATE(2020,5,13+INT(ROWS($1:59)/5))</f>
        <v>43975</v>
      </c>
      <c r="G1241" s="1" t="s">
        <v>167</v>
      </c>
      <c r="H1241">
        <v>-2</v>
      </c>
      <c r="I1241" s="5">
        <f>IF(G1241="nákup",VLOOKUP(E1241,Tabuľka6[#All],13,FALSE),IF(G1241="predaj",VLOOKUP(E1241,Tabuľka6[#All],12,FALSE),"zadany neplatny typ transakie"))</f>
        <v>22.58</v>
      </c>
      <c r="J1241">
        <f t="shared" si="19"/>
        <v>45.16</v>
      </c>
      <c r="K1241">
        <f>SUMIF($E$7:E1241,E1241,$H$7:H1241)</f>
        <v>74</v>
      </c>
    </row>
    <row r="1242" spans="4:11" x14ac:dyDescent="0.3">
      <c r="D1242">
        <v>1236</v>
      </c>
      <c r="E1242">
        <v>4</v>
      </c>
      <c r="F1242" s="4">
        <f>DATE(2020,5,13+INT(ROWS($1:60)/5))</f>
        <v>43976</v>
      </c>
      <c r="G1242" s="1" t="s">
        <v>167</v>
      </c>
      <c r="H1242">
        <v>-9</v>
      </c>
      <c r="I1242" s="5">
        <f>IF(G1242="nákup",VLOOKUP(E1242,Tabuľka6[#All],13,FALSE),IF(G1242="predaj",VLOOKUP(E1242,Tabuľka6[#All],12,FALSE),"zadany neplatny typ transakie"))</f>
        <v>16</v>
      </c>
      <c r="J1242">
        <f t="shared" si="19"/>
        <v>144</v>
      </c>
      <c r="K1242">
        <f>SUMIF($E$7:E1242,E1242,$H$7:H1242)</f>
        <v>158</v>
      </c>
    </row>
    <row r="1243" spans="4:11" x14ac:dyDescent="0.3">
      <c r="D1243">
        <v>1237</v>
      </c>
      <c r="E1243">
        <v>7</v>
      </c>
      <c r="F1243" s="4">
        <f>DATE(2020,5,13+INT(ROWS($1:61)/5))</f>
        <v>43976</v>
      </c>
      <c r="G1243" s="1" t="s">
        <v>167</v>
      </c>
      <c r="H1243">
        <v>-2</v>
      </c>
      <c r="I1243" s="5">
        <f>IF(G1243="nákup",VLOOKUP(E1243,Tabuľka6[#All],13,FALSE),IF(G1243="predaj",VLOOKUP(E1243,Tabuľka6[#All],12,FALSE),"zadany neplatny typ transakie"))</f>
        <v>14.75</v>
      </c>
      <c r="J1243">
        <f t="shared" si="19"/>
        <v>29.5</v>
      </c>
      <c r="K1243">
        <f>SUMIF($E$7:E1243,E1243,$H$7:H1243)</f>
        <v>86</v>
      </c>
    </row>
    <row r="1244" spans="4:11" x14ac:dyDescent="0.3">
      <c r="D1244">
        <v>1238</v>
      </c>
      <c r="E1244">
        <v>25</v>
      </c>
      <c r="F1244" s="4">
        <f>DATE(2020,5,13+INT(ROWS($1:62)/5))</f>
        <v>43976</v>
      </c>
      <c r="G1244" s="1" t="s">
        <v>167</v>
      </c>
      <c r="H1244">
        <v>-9</v>
      </c>
      <c r="I1244" s="5">
        <f>IF(G1244="nákup",VLOOKUP(E1244,Tabuľka6[#All],13,FALSE),IF(G1244="predaj",VLOOKUP(E1244,Tabuľka6[#All],12,FALSE),"zadany neplatny typ transakie"))</f>
        <v>14.95</v>
      </c>
      <c r="J1244">
        <f t="shared" si="19"/>
        <v>134.54999999999998</v>
      </c>
      <c r="K1244">
        <f>SUMIF($E$7:E1244,E1244,$H$7:H1244)</f>
        <v>130</v>
      </c>
    </row>
    <row r="1245" spans="4:11" x14ac:dyDescent="0.3">
      <c r="D1245">
        <v>1239</v>
      </c>
      <c r="E1245">
        <v>27</v>
      </c>
      <c r="F1245" s="4">
        <f>DATE(2020,5,13+INT(ROWS($1:63)/5))</f>
        <v>43976</v>
      </c>
      <c r="G1245" s="1" t="s">
        <v>167</v>
      </c>
      <c r="H1245">
        <v>-2</v>
      </c>
      <c r="I1245" s="5">
        <f>IF(G1245="nákup",VLOOKUP(E1245,Tabuľka6[#All],13,FALSE),IF(G1245="predaj",VLOOKUP(E1245,Tabuľka6[#All],12,FALSE),"zadany neplatny typ transakie"))</f>
        <v>16.36</v>
      </c>
      <c r="J1245">
        <f t="shared" si="19"/>
        <v>32.72</v>
      </c>
      <c r="K1245">
        <f>SUMIF($E$7:E1245,E1245,$H$7:H1245)</f>
        <v>106</v>
      </c>
    </row>
    <row r="1246" spans="4:11" x14ac:dyDescent="0.3">
      <c r="D1246">
        <v>1240</v>
      </c>
      <c r="E1246">
        <v>28</v>
      </c>
      <c r="F1246" s="4">
        <f>DATE(2020,5,13+INT(ROWS($1:64)/5))</f>
        <v>43976</v>
      </c>
      <c r="G1246" s="1" t="s">
        <v>167</v>
      </c>
      <c r="H1246">
        <v>-6</v>
      </c>
      <c r="I1246" s="5">
        <f>IF(G1246="nákup",VLOOKUP(E1246,Tabuľka6[#All],13,FALSE),IF(G1246="predaj",VLOOKUP(E1246,Tabuľka6[#All],12,FALSE),"zadany neplatny typ transakie"))</f>
        <v>14.38</v>
      </c>
      <c r="J1246">
        <f t="shared" si="19"/>
        <v>86.28</v>
      </c>
      <c r="K1246">
        <f>SUMIF($E$7:E1246,E1246,$H$7:H1246)</f>
        <v>105</v>
      </c>
    </row>
    <row r="1247" spans="4:11" x14ac:dyDescent="0.3">
      <c r="D1247">
        <v>1241</v>
      </c>
      <c r="E1247">
        <v>27</v>
      </c>
      <c r="F1247" s="4">
        <f>DATE(2020,5,13+INT(ROWS($1:65)/5))</f>
        <v>43977</v>
      </c>
      <c r="G1247" s="1" t="s">
        <v>167</v>
      </c>
      <c r="H1247">
        <v>-4</v>
      </c>
      <c r="I1247" s="5">
        <f>IF(G1247="nákup",VLOOKUP(E1247,Tabuľka6[#All],13,FALSE),IF(G1247="predaj",VLOOKUP(E1247,Tabuľka6[#All],12,FALSE),"zadany neplatny typ transakie"))</f>
        <v>16.36</v>
      </c>
      <c r="J1247">
        <f t="shared" si="19"/>
        <v>65.44</v>
      </c>
      <c r="K1247">
        <f>SUMIF($E$7:E1247,E1247,$H$7:H1247)</f>
        <v>102</v>
      </c>
    </row>
    <row r="1248" spans="4:11" x14ac:dyDescent="0.3">
      <c r="D1248">
        <v>1242</v>
      </c>
      <c r="E1248">
        <v>9</v>
      </c>
      <c r="F1248" s="4">
        <f>DATE(2020,5,13+INT(ROWS($1:66)/5))</f>
        <v>43977</v>
      </c>
      <c r="G1248" s="1" t="s">
        <v>167</v>
      </c>
      <c r="H1248">
        <v>-8</v>
      </c>
      <c r="I1248" s="5">
        <f>IF(G1248="nákup",VLOOKUP(E1248,Tabuľka6[#All],13,FALSE),IF(G1248="predaj",VLOOKUP(E1248,Tabuľka6[#All],12,FALSE),"zadany neplatny typ transakie"))</f>
        <v>41</v>
      </c>
      <c r="J1248">
        <f t="shared" si="19"/>
        <v>328</v>
      </c>
      <c r="K1248">
        <f>SUMIF($E$7:E1248,E1248,$H$7:H1248)</f>
        <v>74</v>
      </c>
    </row>
    <row r="1249" spans="4:11" x14ac:dyDescent="0.3">
      <c r="D1249">
        <v>1243</v>
      </c>
      <c r="E1249">
        <v>19</v>
      </c>
      <c r="F1249" s="4">
        <f>DATE(2020,5,13+INT(ROWS($1:67)/5))</f>
        <v>43977</v>
      </c>
      <c r="G1249" s="1" t="s">
        <v>167</v>
      </c>
      <c r="H1249">
        <v>-9</v>
      </c>
      <c r="I1249" s="5">
        <f>IF(G1249="nákup",VLOOKUP(E1249,Tabuľka6[#All],13,FALSE),IF(G1249="predaj",VLOOKUP(E1249,Tabuľka6[#All],12,FALSE),"zadany neplatny typ transakie"))</f>
        <v>14.17</v>
      </c>
      <c r="J1249">
        <f t="shared" si="19"/>
        <v>127.53</v>
      </c>
      <c r="K1249">
        <f>SUMIF($E$7:E1249,E1249,$H$7:H1249)</f>
        <v>190</v>
      </c>
    </row>
    <row r="1250" spans="4:11" x14ac:dyDescent="0.3">
      <c r="D1250">
        <v>1244</v>
      </c>
      <c r="E1250">
        <v>22</v>
      </c>
      <c r="F1250" s="4">
        <f>DATE(2020,5,13+INT(ROWS($1:68)/5))</f>
        <v>43977</v>
      </c>
      <c r="G1250" s="1" t="s">
        <v>167</v>
      </c>
      <c r="H1250">
        <v>-1</v>
      </c>
      <c r="I1250" s="5">
        <f>IF(G1250="nákup",VLOOKUP(E1250,Tabuľka6[#All],13,FALSE),IF(G1250="predaj",VLOOKUP(E1250,Tabuľka6[#All],12,FALSE),"zadany neplatny typ transakie"))</f>
        <v>22.58</v>
      </c>
      <c r="J1250">
        <f t="shared" si="19"/>
        <v>22.58</v>
      </c>
      <c r="K1250">
        <f>SUMIF($E$7:E1250,E1250,$H$7:H1250)</f>
        <v>73</v>
      </c>
    </row>
    <row r="1251" spans="4:11" x14ac:dyDescent="0.3">
      <c r="D1251">
        <v>1245</v>
      </c>
      <c r="E1251">
        <v>24</v>
      </c>
      <c r="F1251" s="4">
        <f>DATE(2020,5,13+INT(ROWS($1:69)/5))</f>
        <v>43977</v>
      </c>
      <c r="G1251" s="1" t="s">
        <v>167</v>
      </c>
      <c r="H1251">
        <v>-6</v>
      </c>
      <c r="I1251" s="5">
        <f>IF(G1251="nákup",VLOOKUP(E1251,Tabuľka6[#All],13,FALSE),IF(G1251="predaj",VLOOKUP(E1251,Tabuľka6[#All],12,FALSE),"zadany neplatny typ transakie"))</f>
        <v>18.98</v>
      </c>
      <c r="J1251">
        <f t="shared" si="19"/>
        <v>113.88</v>
      </c>
      <c r="K1251">
        <f>SUMIF($E$7:E1251,E1251,$H$7:H1251)</f>
        <v>161</v>
      </c>
    </row>
    <row r="1252" spans="4:11" x14ac:dyDescent="0.3">
      <c r="D1252">
        <v>1246</v>
      </c>
      <c r="E1252">
        <v>14</v>
      </c>
      <c r="F1252" s="4">
        <f>DATE(2020,5,13+INT(ROWS($1:70)/5))</f>
        <v>43978</v>
      </c>
      <c r="G1252" s="1" t="s">
        <v>167</v>
      </c>
      <c r="H1252">
        <v>-5</v>
      </c>
      <c r="I1252" s="5">
        <f>IF(G1252="nákup",VLOOKUP(E1252,Tabuľka6[#All],13,FALSE),IF(G1252="predaj",VLOOKUP(E1252,Tabuľka6[#All],12,FALSE),"zadany neplatny typ transakie"))</f>
        <v>7.8</v>
      </c>
      <c r="J1252">
        <f t="shared" si="19"/>
        <v>39</v>
      </c>
      <c r="K1252">
        <f>SUMIF($E$7:E1252,E1252,$H$7:H1252)</f>
        <v>118</v>
      </c>
    </row>
    <row r="1253" spans="4:11" x14ac:dyDescent="0.3">
      <c r="D1253">
        <v>1247</v>
      </c>
      <c r="E1253">
        <v>21</v>
      </c>
      <c r="F1253" s="4">
        <f>DATE(2020,5,13+INT(ROWS($1:71)/5))</f>
        <v>43978</v>
      </c>
      <c r="G1253" s="1" t="s">
        <v>167</v>
      </c>
      <c r="H1253">
        <v>-1</v>
      </c>
      <c r="I1253" s="5">
        <f>IF(G1253="nákup",VLOOKUP(E1253,Tabuľka6[#All],13,FALSE),IF(G1253="predaj",VLOOKUP(E1253,Tabuľka6[#All],12,FALSE),"zadany neplatny typ transakie"))</f>
        <v>22.5</v>
      </c>
      <c r="J1253">
        <f t="shared" si="19"/>
        <v>22.5</v>
      </c>
      <c r="K1253">
        <f>SUMIF($E$7:E1253,E1253,$H$7:H1253)</f>
        <v>111</v>
      </c>
    </row>
    <row r="1254" spans="4:11" x14ac:dyDescent="0.3">
      <c r="D1254">
        <v>1248</v>
      </c>
      <c r="E1254">
        <v>13</v>
      </c>
      <c r="F1254" s="4">
        <f>DATE(2020,5,13+INT(ROWS($1:72)/5))</f>
        <v>43978</v>
      </c>
      <c r="G1254" s="1" t="s">
        <v>167</v>
      </c>
      <c r="H1254">
        <v>-10</v>
      </c>
      <c r="I1254" s="5">
        <f>IF(G1254="nákup",VLOOKUP(E1254,Tabuľka6[#All],13,FALSE),IF(G1254="predaj",VLOOKUP(E1254,Tabuľka6[#All],12,FALSE),"zadany neplatny typ transakie"))</f>
        <v>14.95</v>
      </c>
      <c r="J1254">
        <f t="shared" si="19"/>
        <v>149.5</v>
      </c>
      <c r="K1254">
        <f>SUMIF($E$7:E1254,E1254,$H$7:H1254)</f>
        <v>97</v>
      </c>
    </row>
    <row r="1255" spans="4:11" x14ac:dyDescent="0.3">
      <c r="D1255">
        <v>1249</v>
      </c>
      <c r="E1255">
        <v>23</v>
      </c>
      <c r="F1255" s="4">
        <f>DATE(2020,5,13+INT(ROWS($1:73)/5))</f>
        <v>43978</v>
      </c>
      <c r="G1255" s="1" t="s">
        <v>167</v>
      </c>
      <c r="H1255">
        <v>-4</v>
      </c>
      <c r="I1255" s="5">
        <f>IF(G1255="nákup",VLOOKUP(E1255,Tabuľka6[#All],13,FALSE),IF(G1255="predaj",VLOOKUP(E1255,Tabuľka6[#All],12,FALSE),"zadany neplatny typ transakie"))</f>
        <v>22.55</v>
      </c>
      <c r="J1255">
        <f t="shared" si="19"/>
        <v>90.2</v>
      </c>
      <c r="K1255">
        <f>SUMIF($E$7:E1255,E1255,$H$7:H1255)</f>
        <v>161</v>
      </c>
    </row>
    <row r="1256" spans="4:11" x14ac:dyDescent="0.3">
      <c r="D1256">
        <v>1250</v>
      </c>
      <c r="E1256">
        <v>10</v>
      </c>
      <c r="F1256" s="4">
        <f>DATE(2020,5,13+INT(ROWS($1:74)/5))</f>
        <v>43978</v>
      </c>
      <c r="G1256" s="1" t="s">
        <v>167</v>
      </c>
      <c r="H1256">
        <v>-3</v>
      </c>
      <c r="I1256" s="5">
        <f>IF(G1256="nákup",VLOOKUP(E1256,Tabuľka6[#All],13,FALSE),IF(G1256="predaj",VLOOKUP(E1256,Tabuľka6[#All],12,FALSE),"zadany neplatny typ transakie"))</f>
        <v>18.5</v>
      </c>
      <c r="J1256">
        <f t="shared" si="19"/>
        <v>55.5</v>
      </c>
      <c r="K1256">
        <f>SUMIF($E$7:E1256,E1256,$H$7:H1256)</f>
        <v>134</v>
      </c>
    </row>
    <row r="1257" spans="4:11" x14ac:dyDescent="0.3">
      <c r="D1257">
        <v>1251</v>
      </c>
      <c r="E1257">
        <v>17</v>
      </c>
      <c r="F1257" s="4">
        <f>DATE(2020,5,13+INT(ROWS($1:75)/5))</f>
        <v>43979</v>
      </c>
      <c r="G1257" s="1" t="s">
        <v>167</v>
      </c>
      <c r="H1257">
        <v>-7</v>
      </c>
      <c r="I1257" s="5">
        <f>IF(G1257="nákup",VLOOKUP(E1257,Tabuľka6[#All],13,FALSE),IF(G1257="predaj",VLOOKUP(E1257,Tabuľka6[#All],12,FALSE),"zadany neplatny typ transakie"))</f>
        <v>14.46</v>
      </c>
      <c r="J1257">
        <f t="shared" si="19"/>
        <v>101.22</v>
      </c>
      <c r="K1257">
        <f>SUMIF($E$7:E1257,E1257,$H$7:H1257)</f>
        <v>249</v>
      </c>
    </row>
    <row r="1258" spans="4:11" x14ac:dyDescent="0.3">
      <c r="D1258">
        <v>1252</v>
      </c>
      <c r="E1258">
        <v>1</v>
      </c>
      <c r="F1258" s="4">
        <f>DATE(2020,5,13+INT(ROWS($1:76)/5))</f>
        <v>43979</v>
      </c>
      <c r="G1258" s="1" t="s">
        <v>167</v>
      </c>
      <c r="H1258">
        <v>-9</v>
      </c>
      <c r="I1258" s="5">
        <f>IF(G1258="nákup",VLOOKUP(E1258,Tabuľka6[#All],13,FALSE),IF(G1258="predaj",VLOOKUP(E1258,Tabuľka6[#All],12,FALSE),"zadany neplatny typ transakie"))</f>
        <v>11.9</v>
      </c>
      <c r="J1258">
        <f t="shared" si="19"/>
        <v>107.10000000000001</v>
      </c>
      <c r="K1258">
        <f>SUMIF($E$7:E1258,E1258,$H$7:H1258)</f>
        <v>199</v>
      </c>
    </row>
    <row r="1259" spans="4:11" x14ac:dyDescent="0.3">
      <c r="D1259">
        <v>1253</v>
      </c>
      <c r="E1259">
        <v>2</v>
      </c>
      <c r="F1259" s="4">
        <f>DATE(2020,5,13+INT(ROWS($1:77)/5))</f>
        <v>43979</v>
      </c>
      <c r="G1259" s="1" t="s">
        <v>167</v>
      </c>
      <c r="H1259">
        <v>-5</v>
      </c>
      <c r="I1259" s="5">
        <f>IF(G1259="nákup",VLOOKUP(E1259,Tabuľka6[#All],13,FALSE),IF(G1259="predaj",VLOOKUP(E1259,Tabuľka6[#All],12,FALSE),"zadany neplatny typ transakie"))</f>
        <v>16.11</v>
      </c>
      <c r="J1259">
        <f t="shared" si="19"/>
        <v>80.55</v>
      </c>
      <c r="K1259">
        <f>SUMIF($E$7:E1259,E1259,$H$7:H1259)</f>
        <v>300</v>
      </c>
    </row>
    <row r="1260" spans="4:11" x14ac:dyDescent="0.3">
      <c r="D1260">
        <v>1254</v>
      </c>
      <c r="E1260">
        <v>3</v>
      </c>
      <c r="F1260" s="4">
        <f>DATE(2020,5,13+INT(ROWS($1:78)/5))</f>
        <v>43979</v>
      </c>
      <c r="G1260" s="1" t="s">
        <v>167</v>
      </c>
      <c r="H1260">
        <v>-1</v>
      </c>
      <c r="I1260" s="5">
        <f>IF(G1260="nákup",VLOOKUP(E1260,Tabuľka6[#All],13,FALSE),IF(G1260="predaj",VLOOKUP(E1260,Tabuľka6[#All],12,FALSE),"zadany neplatny typ transakie"))</f>
        <v>9.64</v>
      </c>
      <c r="J1260">
        <f t="shared" si="19"/>
        <v>9.64</v>
      </c>
      <c r="K1260">
        <f>SUMIF($E$7:E1260,E1260,$H$7:H1260)</f>
        <v>84</v>
      </c>
    </row>
    <row r="1261" spans="4:11" x14ac:dyDescent="0.3">
      <c r="D1261">
        <v>1255</v>
      </c>
      <c r="E1261">
        <v>10</v>
      </c>
      <c r="F1261" s="4">
        <f>DATE(2020,5,13+INT(ROWS($1:79)/5))</f>
        <v>43979</v>
      </c>
      <c r="G1261" s="1" t="s">
        <v>167</v>
      </c>
      <c r="H1261">
        <v>-9</v>
      </c>
      <c r="I1261" s="5">
        <f>IF(G1261="nákup",VLOOKUP(E1261,Tabuľka6[#All],13,FALSE),IF(G1261="predaj",VLOOKUP(E1261,Tabuľka6[#All],12,FALSE),"zadany neplatny typ transakie"))</f>
        <v>18.5</v>
      </c>
      <c r="J1261">
        <f t="shared" si="19"/>
        <v>166.5</v>
      </c>
      <c r="K1261">
        <f>SUMIF($E$7:E1261,E1261,$H$7:H1261)</f>
        <v>125</v>
      </c>
    </row>
    <row r="1262" spans="4:11" x14ac:dyDescent="0.3">
      <c r="D1262">
        <v>1256</v>
      </c>
      <c r="E1262">
        <v>29</v>
      </c>
      <c r="F1262" s="4">
        <f>DATE(2020,5,13+INT(ROWS($1:80)/5))</f>
        <v>43980</v>
      </c>
      <c r="G1262" s="1" t="s">
        <v>167</v>
      </c>
      <c r="H1262">
        <v>-7</v>
      </c>
      <c r="I1262" s="5">
        <f>IF(G1262="nákup",VLOOKUP(E1262,Tabuľka6[#All],13,FALSE),IF(G1262="predaj",VLOOKUP(E1262,Tabuľka6[#All],12,FALSE),"zadany neplatny typ transakie"))</f>
        <v>24.99</v>
      </c>
      <c r="J1262">
        <f t="shared" si="19"/>
        <v>174.92999999999998</v>
      </c>
      <c r="K1262">
        <f>SUMIF($E$7:E1262,E1262,$H$7:H1262)</f>
        <v>123</v>
      </c>
    </row>
    <row r="1263" spans="4:11" x14ac:dyDescent="0.3">
      <c r="D1263">
        <v>1257</v>
      </c>
      <c r="E1263">
        <v>26</v>
      </c>
      <c r="F1263" s="4">
        <f>DATE(2020,5,13+INT(ROWS($1:81)/5))</f>
        <v>43980</v>
      </c>
      <c r="G1263" s="1" t="s">
        <v>167</v>
      </c>
      <c r="H1263">
        <v>-6</v>
      </c>
      <c r="I1263" s="5">
        <f>IF(G1263="nákup",VLOOKUP(E1263,Tabuľka6[#All],13,FALSE),IF(G1263="predaj",VLOOKUP(E1263,Tabuľka6[#All],12,FALSE),"zadany neplatny typ transakie"))</f>
        <v>12.85</v>
      </c>
      <c r="J1263">
        <f t="shared" si="19"/>
        <v>77.099999999999994</v>
      </c>
      <c r="K1263">
        <f>SUMIF($E$7:E1263,E1263,$H$7:H1263)</f>
        <v>211</v>
      </c>
    </row>
    <row r="1264" spans="4:11" x14ac:dyDescent="0.3">
      <c r="D1264">
        <v>1258</v>
      </c>
      <c r="E1264">
        <v>23</v>
      </c>
      <c r="F1264" s="4">
        <f>DATE(2020,5,13+INT(ROWS($1:82)/5))</f>
        <v>43980</v>
      </c>
      <c r="G1264" s="1" t="s">
        <v>167</v>
      </c>
      <c r="H1264">
        <v>-2</v>
      </c>
      <c r="I1264" s="5">
        <f>IF(G1264="nákup",VLOOKUP(E1264,Tabuľka6[#All],13,FALSE),IF(G1264="predaj",VLOOKUP(E1264,Tabuľka6[#All],12,FALSE),"zadany neplatny typ transakie"))</f>
        <v>22.55</v>
      </c>
      <c r="J1264">
        <f t="shared" si="19"/>
        <v>45.1</v>
      </c>
      <c r="K1264">
        <f>SUMIF($E$7:E1264,E1264,$H$7:H1264)</f>
        <v>159</v>
      </c>
    </row>
    <row r="1265" spans="4:11" x14ac:dyDescent="0.3">
      <c r="D1265">
        <v>1259</v>
      </c>
      <c r="E1265">
        <v>15</v>
      </c>
      <c r="F1265" s="4">
        <f>DATE(2020,5,13+INT(ROWS($1:83)/5))</f>
        <v>43980</v>
      </c>
      <c r="G1265" s="1" t="s">
        <v>167</v>
      </c>
      <c r="H1265">
        <v>-6</v>
      </c>
      <c r="I1265" s="5">
        <f>IF(G1265="nákup",VLOOKUP(E1265,Tabuľka6[#All],13,FALSE),IF(G1265="predaj",VLOOKUP(E1265,Tabuľka6[#All],12,FALSE),"zadany neplatny typ transakie"))</f>
        <v>9.65</v>
      </c>
      <c r="J1265">
        <f t="shared" si="19"/>
        <v>57.900000000000006</v>
      </c>
      <c r="K1265">
        <f>SUMIF($E$7:E1265,E1265,$H$7:H1265)</f>
        <v>292</v>
      </c>
    </row>
    <row r="1266" spans="4:11" x14ac:dyDescent="0.3">
      <c r="D1266">
        <v>1260</v>
      </c>
      <c r="E1266">
        <v>9</v>
      </c>
      <c r="F1266" s="4">
        <f>DATE(2020,5,13+INT(ROWS($1:84)/5))</f>
        <v>43980</v>
      </c>
      <c r="G1266" s="1" t="s">
        <v>167</v>
      </c>
      <c r="H1266">
        <v>-8</v>
      </c>
      <c r="I1266" s="5">
        <f>IF(G1266="nákup",VLOOKUP(E1266,Tabuľka6[#All],13,FALSE),IF(G1266="predaj",VLOOKUP(E1266,Tabuľka6[#All],12,FALSE),"zadany neplatny typ transakie"))</f>
        <v>41</v>
      </c>
      <c r="J1266">
        <f t="shared" si="19"/>
        <v>328</v>
      </c>
      <c r="K1266">
        <f>SUMIF($E$7:E1266,E1266,$H$7:H1266)</f>
        <v>66</v>
      </c>
    </row>
    <row r="1267" spans="4:11" x14ac:dyDescent="0.3">
      <c r="D1267">
        <v>1261</v>
      </c>
      <c r="E1267">
        <v>7</v>
      </c>
      <c r="F1267" s="4">
        <f>DATE(2020,5,13+INT(ROWS($1:85)/5))</f>
        <v>43981</v>
      </c>
      <c r="G1267" s="1" t="s">
        <v>167</v>
      </c>
      <c r="H1267">
        <v>-9</v>
      </c>
      <c r="I1267" s="5">
        <f>IF(G1267="nákup",VLOOKUP(E1267,Tabuľka6[#All],13,FALSE),IF(G1267="predaj",VLOOKUP(E1267,Tabuľka6[#All],12,FALSE),"zadany neplatny typ transakie"))</f>
        <v>14.75</v>
      </c>
      <c r="J1267">
        <f t="shared" si="19"/>
        <v>132.75</v>
      </c>
      <c r="K1267">
        <f>SUMIF($E$7:E1267,E1267,$H$7:H1267)</f>
        <v>77</v>
      </c>
    </row>
    <row r="1268" spans="4:11" x14ac:dyDescent="0.3">
      <c r="D1268">
        <v>1262</v>
      </c>
      <c r="E1268">
        <v>7</v>
      </c>
      <c r="F1268" s="4">
        <f>DATE(2020,5,13+INT(ROWS($1:86)/5))</f>
        <v>43981</v>
      </c>
      <c r="G1268" s="1" t="s">
        <v>167</v>
      </c>
      <c r="H1268">
        <v>-8</v>
      </c>
      <c r="I1268" s="5">
        <f>IF(G1268="nákup",VLOOKUP(E1268,Tabuľka6[#All],13,FALSE),IF(G1268="predaj",VLOOKUP(E1268,Tabuľka6[#All],12,FALSE),"zadany neplatny typ transakie"))</f>
        <v>14.75</v>
      </c>
      <c r="J1268">
        <f t="shared" si="19"/>
        <v>118</v>
      </c>
      <c r="K1268">
        <f>SUMIF($E$7:E1268,E1268,$H$7:H1268)</f>
        <v>69</v>
      </c>
    </row>
    <row r="1269" spans="4:11" x14ac:dyDescent="0.3">
      <c r="D1269">
        <v>1263</v>
      </c>
      <c r="E1269">
        <v>3</v>
      </c>
      <c r="F1269" s="4">
        <f>DATE(2020,5,13+INT(ROWS($1:87)/5))</f>
        <v>43981</v>
      </c>
      <c r="G1269" s="1" t="s">
        <v>167</v>
      </c>
      <c r="H1269">
        <v>-9</v>
      </c>
      <c r="I1269" s="5">
        <f>IF(G1269="nákup",VLOOKUP(E1269,Tabuľka6[#All],13,FALSE),IF(G1269="predaj",VLOOKUP(E1269,Tabuľka6[#All],12,FALSE),"zadany neplatny typ transakie"))</f>
        <v>9.64</v>
      </c>
      <c r="J1269">
        <f t="shared" si="19"/>
        <v>86.76</v>
      </c>
      <c r="K1269">
        <f>SUMIF($E$7:E1269,E1269,$H$7:H1269)</f>
        <v>75</v>
      </c>
    </row>
    <row r="1270" spans="4:11" x14ac:dyDescent="0.3">
      <c r="D1270">
        <v>1264</v>
      </c>
      <c r="E1270">
        <v>8</v>
      </c>
      <c r="F1270" s="4">
        <f>DATE(2020,5,13+INT(ROWS($1:88)/5))</f>
        <v>43981</v>
      </c>
      <c r="G1270" s="1" t="s">
        <v>167</v>
      </c>
      <c r="H1270">
        <v>-8</v>
      </c>
      <c r="I1270" s="5">
        <f>IF(G1270="nákup",VLOOKUP(E1270,Tabuľka6[#All],13,FALSE),IF(G1270="predaj",VLOOKUP(E1270,Tabuľka6[#All],12,FALSE),"zadany neplatny typ transakie"))</f>
        <v>17.89</v>
      </c>
      <c r="J1270">
        <f t="shared" si="19"/>
        <v>143.12</v>
      </c>
      <c r="K1270">
        <f>SUMIF($E$7:E1270,E1270,$H$7:H1270)</f>
        <v>242</v>
      </c>
    </row>
    <row r="1271" spans="4:11" x14ac:dyDescent="0.3">
      <c r="D1271">
        <v>1265</v>
      </c>
      <c r="E1271">
        <v>7</v>
      </c>
      <c r="F1271" s="4">
        <f>DATE(2020,5,13+INT(ROWS($1:89)/5))</f>
        <v>43981</v>
      </c>
      <c r="G1271" s="1" t="s">
        <v>167</v>
      </c>
      <c r="H1271">
        <v>-1</v>
      </c>
      <c r="I1271" s="5">
        <f>IF(G1271="nákup",VLOOKUP(E1271,Tabuľka6[#All],13,FALSE),IF(G1271="predaj",VLOOKUP(E1271,Tabuľka6[#All],12,FALSE),"zadany neplatny typ transakie"))</f>
        <v>14.75</v>
      </c>
      <c r="J1271">
        <f t="shared" si="19"/>
        <v>14.75</v>
      </c>
      <c r="K1271">
        <f>SUMIF($E$7:E1271,E1271,$H$7:H1271)</f>
        <v>68</v>
      </c>
    </row>
    <row r="1272" spans="4:11" x14ac:dyDescent="0.3">
      <c r="D1272">
        <v>1266</v>
      </c>
      <c r="E1272">
        <v>4</v>
      </c>
      <c r="F1272" s="4">
        <f>DATE(2020,5,13+INT(ROWS($1:90)/5))</f>
        <v>43982</v>
      </c>
      <c r="G1272" s="1" t="s">
        <v>167</v>
      </c>
      <c r="H1272">
        <v>-7</v>
      </c>
      <c r="I1272" s="5">
        <f>IF(G1272="nákup",VLOOKUP(E1272,Tabuľka6[#All],13,FALSE),IF(G1272="predaj",VLOOKUP(E1272,Tabuľka6[#All],12,FALSE),"zadany neplatny typ transakie"))</f>
        <v>16</v>
      </c>
      <c r="J1272">
        <f t="shared" si="19"/>
        <v>112</v>
      </c>
      <c r="K1272">
        <f>SUMIF($E$7:E1272,E1272,$H$7:H1272)</f>
        <v>151</v>
      </c>
    </row>
    <row r="1273" spans="4:11" x14ac:dyDescent="0.3">
      <c r="D1273">
        <v>1267</v>
      </c>
      <c r="E1273">
        <v>13</v>
      </c>
      <c r="F1273" s="4">
        <f>DATE(2020,5,13+INT(ROWS($1:91)/5))</f>
        <v>43982</v>
      </c>
      <c r="G1273" s="1" t="s">
        <v>167</v>
      </c>
      <c r="H1273">
        <v>-6</v>
      </c>
      <c r="I1273" s="5">
        <f>IF(G1273="nákup",VLOOKUP(E1273,Tabuľka6[#All],13,FALSE),IF(G1273="predaj",VLOOKUP(E1273,Tabuľka6[#All],12,FALSE),"zadany neplatny typ transakie"))</f>
        <v>14.95</v>
      </c>
      <c r="J1273">
        <f t="shared" si="19"/>
        <v>89.699999999999989</v>
      </c>
      <c r="K1273">
        <f>SUMIF($E$7:E1273,E1273,$H$7:H1273)</f>
        <v>91</v>
      </c>
    </row>
    <row r="1274" spans="4:11" x14ac:dyDescent="0.3">
      <c r="D1274">
        <v>1268</v>
      </c>
      <c r="E1274">
        <v>27</v>
      </c>
      <c r="F1274" s="4">
        <f>DATE(2020,5,13+INT(ROWS($1:92)/5))</f>
        <v>43982</v>
      </c>
      <c r="G1274" s="1" t="s">
        <v>167</v>
      </c>
      <c r="H1274">
        <v>-5</v>
      </c>
      <c r="I1274" s="5">
        <f>IF(G1274="nákup",VLOOKUP(E1274,Tabuľka6[#All],13,FALSE),IF(G1274="predaj",VLOOKUP(E1274,Tabuľka6[#All],12,FALSE),"zadany neplatny typ transakie"))</f>
        <v>16.36</v>
      </c>
      <c r="J1274">
        <f t="shared" si="19"/>
        <v>81.8</v>
      </c>
      <c r="K1274">
        <f>SUMIF($E$7:E1274,E1274,$H$7:H1274)</f>
        <v>97</v>
      </c>
    </row>
    <row r="1275" spans="4:11" x14ac:dyDescent="0.3">
      <c r="D1275">
        <v>1269</v>
      </c>
      <c r="E1275">
        <v>5</v>
      </c>
      <c r="F1275" s="4">
        <f>DATE(2020,5,13+INT(ROWS($1:93)/5))</f>
        <v>43982</v>
      </c>
      <c r="G1275" s="1" t="s">
        <v>167</v>
      </c>
      <c r="H1275">
        <v>-2</v>
      </c>
      <c r="I1275" s="5">
        <f>IF(G1275="nákup",VLOOKUP(E1275,Tabuľka6[#All],13,FALSE),IF(G1275="predaj",VLOOKUP(E1275,Tabuľka6[#All],12,FALSE),"zadany neplatny typ transakie"))</f>
        <v>15.56</v>
      </c>
      <c r="J1275">
        <f t="shared" si="19"/>
        <v>31.12</v>
      </c>
      <c r="K1275">
        <f>SUMIF($E$7:E1275,E1275,$H$7:H1275)</f>
        <v>138</v>
      </c>
    </row>
    <row r="1276" spans="4:11" x14ac:dyDescent="0.3">
      <c r="D1276">
        <v>1270</v>
      </c>
      <c r="E1276">
        <v>8</v>
      </c>
      <c r="F1276" s="4">
        <f>DATE(2020,5,13+INT(ROWS($1:94)/5))</f>
        <v>43982</v>
      </c>
      <c r="G1276" s="1" t="s">
        <v>167</v>
      </c>
      <c r="H1276">
        <v>-1</v>
      </c>
      <c r="I1276" s="5">
        <f>IF(G1276="nákup",VLOOKUP(E1276,Tabuľka6[#All],13,FALSE),IF(G1276="predaj",VLOOKUP(E1276,Tabuľka6[#All],12,FALSE),"zadany neplatny typ transakie"))</f>
        <v>17.89</v>
      </c>
      <c r="J1276">
        <f t="shared" si="19"/>
        <v>17.89</v>
      </c>
      <c r="K1276">
        <f>SUMIF($E$7:E1276,E1276,$H$7:H1276)</f>
        <v>241</v>
      </c>
    </row>
    <row r="1277" spans="4:11" x14ac:dyDescent="0.3">
      <c r="D1277">
        <v>1271</v>
      </c>
      <c r="E1277">
        <v>20</v>
      </c>
      <c r="F1277" s="4">
        <f>DATE(2020,5,13+INT(ROWS($1:95)/5))</f>
        <v>43983</v>
      </c>
      <c r="G1277" s="1" t="s">
        <v>167</v>
      </c>
      <c r="H1277">
        <v>-10</v>
      </c>
      <c r="I1277" s="5">
        <f>IF(G1277="nákup",VLOOKUP(E1277,Tabuľka6[#All],13,FALSE),IF(G1277="predaj",VLOOKUP(E1277,Tabuľka6[#All],12,FALSE),"zadany neplatny typ transakie"))</f>
        <v>10.050000000000001</v>
      </c>
      <c r="J1277">
        <f t="shared" si="19"/>
        <v>100.5</v>
      </c>
      <c r="K1277">
        <f>SUMIF($E$7:E1277,E1277,$H$7:H1277)</f>
        <v>142</v>
      </c>
    </row>
    <row r="1278" spans="4:11" x14ac:dyDescent="0.3">
      <c r="D1278">
        <v>1272</v>
      </c>
      <c r="E1278">
        <v>15</v>
      </c>
      <c r="F1278" s="4">
        <f>DATE(2020,5,13+INT(ROWS($1:96)/5))</f>
        <v>43983</v>
      </c>
      <c r="G1278" s="1" t="s">
        <v>167</v>
      </c>
      <c r="H1278">
        <v>-4</v>
      </c>
      <c r="I1278" s="5">
        <f>IF(G1278="nákup",VLOOKUP(E1278,Tabuľka6[#All],13,FALSE),IF(G1278="predaj",VLOOKUP(E1278,Tabuľka6[#All],12,FALSE),"zadany neplatny typ transakie"))</f>
        <v>9.65</v>
      </c>
      <c r="J1278">
        <f t="shared" si="19"/>
        <v>38.6</v>
      </c>
      <c r="K1278">
        <f>SUMIF($E$7:E1278,E1278,$H$7:H1278)</f>
        <v>288</v>
      </c>
    </row>
    <row r="1279" spans="4:11" x14ac:dyDescent="0.3">
      <c r="D1279">
        <v>1273</v>
      </c>
      <c r="E1279">
        <v>8</v>
      </c>
      <c r="F1279" s="4">
        <f>DATE(2020,5,13+INT(ROWS($1:97)/5))</f>
        <v>43983</v>
      </c>
      <c r="G1279" s="1" t="s">
        <v>167</v>
      </c>
      <c r="H1279">
        <v>-5</v>
      </c>
      <c r="I1279" s="5">
        <f>IF(G1279="nákup",VLOOKUP(E1279,Tabuľka6[#All],13,FALSE),IF(G1279="predaj",VLOOKUP(E1279,Tabuľka6[#All],12,FALSE),"zadany neplatny typ transakie"))</f>
        <v>17.89</v>
      </c>
      <c r="J1279">
        <f t="shared" si="19"/>
        <v>89.45</v>
      </c>
      <c r="K1279">
        <f>SUMIF($E$7:E1279,E1279,$H$7:H1279)</f>
        <v>236</v>
      </c>
    </row>
    <row r="1280" spans="4:11" x14ac:dyDescent="0.3">
      <c r="D1280">
        <v>1274</v>
      </c>
      <c r="E1280">
        <v>21</v>
      </c>
      <c r="F1280" s="4">
        <f>DATE(2020,5,13+INT(ROWS($1:98)/5))</f>
        <v>43983</v>
      </c>
      <c r="G1280" s="1" t="s">
        <v>167</v>
      </c>
      <c r="H1280">
        <v>-10</v>
      </c>
      <c r="I1280" s="5">
        <f>IF(G1280="nákup",VLOOKUP(E1280,Tabuľka6[#All],13,FALSE),IF(G1280="predaj",VLOOKUP(E1280,Tabuľka6[#All],12,FALSE),"zadany neplatny typ transakie"))</f>
        <v>22.5</v>
      </c>
      <c r="J1280">
        <f t="shared" si="19"/>
        <v>225</v>
      </c>
      <c r="K1280">
        <f>SUMIF($E$7:E1280,E1280,$H$7:H1280)</f>
        <v>101</v>
      </c>
    </row>
    <row r="1281" spans="4:11" x14ac:dyDescent="0.3">
      <c r="D1281">
        <v>1275</v>
      </c>
      <c r="E1281">
        <v>13</v>
      </c>
      <c r="F1281" s="4">
        <f>DATE(2020,5,13+INT(ROWS($1:99)/5))</f>
        <v>43983</v>
      </c>
      <c r="G1281" s="1" t="s">
        <v>167</v>
      </c>
      <c r="H1281">
        <v>-9</v>
      </c>
      <c r="I1281" s="5">
        <f>IF(G1281="nákup",VLOOKUP(E1281,Tabuľka6[#All],13,FALSE),IF(G1281="predaj",VLOOKUP(E1281,Tabuľka6[#All],12,FALSE),"zadany neplatny typ transakie"))</f>
        <v>14.95</v>
      </c>
      <c r="J1281">
        <f t="shared" si="19"/>
        <v>134.54999999999998</v>
      </c>
      <c r="K1281">
        <f>SUMIF($E$7:E1281,E1281,$H$7:H1281)</f>
        <v>82</v>
      </c>
    </row>
    <row r="1282" spans="4:11" x14ac:dyDescent="0.3">
      <c r="D1282">
        <v>1276</v>
      </c>
      <c r="E1282">
        <v>6</v>
      </c>
      <c r="F1282" s="4">
        <f>DATE(2020,5,13+INT(ROWS($1:100)/5))</f>
        <v>43984</v>
      </c>
      <c r="G1282" s="1" t="s">
        <v>167</v>
      </c>
      <c r="H1282">
        <v>-7</v>
      </c>
      <c r="I1282" s="5">
        <f>IF(G1282="nákup",VLOOKUP(E1282,Tabuľka6[#All],13,FALSE),IF(G1282="predaj",VLOOKUP(E1282,Tabuľka6[#All],12,FALSE),"zadany neplatny typ transakie"))</f>
        <v>13.24</v>
      </c>
      <c r="J1282">
        <f t="shared" si="19"/>
        <v>92.68</v>
      </c>
      <c r="K1282">
        <f>SUMIF($E$7:E1282,E1282,$H$7:H1282)</f>
        <v>326</v>
      </c>
    </row>
    <row r="1283" spans="4:11" x14ac:dyDescent="0.3">
      <c r="D1283">
        <v>1277</v>
      </c>
      <c r="E1283">
        <v>3</v>
      </c>
      <c r="F1283" s="4">
        <f>DATE(2020,5,13+INT(ROWS($1:101)/5))</f>
        <v>43984</v>
      </c>
      <c r="G1283" s="1" t="s">
        <v>167</v>
      </c>
      <c r="H1283">
        <v>-1</v>
      </c>
      <c r="I1283" s="5">
        <f>IF(G1283="nákup",VLOOKUP(E1283,Tabuľka6[#All],13,FALSE),IF(G1283="predaj",VLOOKUP(E1283,Tabuľka6[#All],12,FALSE),"zadany neplatny typ transakie"))</f>
        <v>9.64</v>
      </c>
      <c r="J1283">
        <f t="shared" si="19"/>
        <v>9.64</v>
      </c>
      <c r="K1283">
        <f>SUMIF($E$7:E1283,E1283,$H$7:H1283)</f>
        <v>74</v>
      </c>
    </row>
    <row r="1284" spans="4:11" x14ac:dyDescent="0.3">
      <c r="D1284">
        <v>1278</v>
      </c>
      <c r="E1284">
        <v>14</v>
      </c>
      <c r="F1284" s="4">
        <f>DATE(2020,5,13+INT(ROWS($1:102)/5))</f>
        <v>43984</v>
      </c>
      <c r="G1284" s="1" t="s">
        <v>167</v>
      </c>
      <c r="H1284">
        <v>-10</v>
      </c>
      <c r="I1284" s="5">
        <f>IF(G1284="nákup",VLOOKUP(E1284,Tabuľka6[#All],13,FALSE),IF(G1284="predaj",VLOOKUP(E1284,Tabuľka6[#All],12,FALSE),"zadany neplatny typ transakie"))</f>
        <v>7.8</v>
      </c>
      <c r="J1284">
        <f t="shared" si="19"/>
        <v>78</v>
      </c>
      <c r="K1284">
        <f>SUMIF($E$7:E1284,E1284,$H$7:H1284)</f>
        <v>108</v>
      </c>
    </row>
    <row r="1285" spans="4:11" x14ac:dyDescent="0.3">
      <c r="D1285">
        <v>1279</v>
      </c>
      <c r="E1285">
        <v>16</v>
      </c>
      <c r="F1285" s="4">
        <f>DATE(2020,5,13+INT(ROWS($1:103)/5))</f>
        <v>43984</v>
      </c>
      <c r="G1285" s="1" t="s">
        <v>167</v>
      </c>
      <c r="H1285">
        <v>-7</v>
      </c>
      <c r="I1285" s="5">
        <f>IF(G1285="nákup",VLOOKUP(E1285,Tabuľka6[#All],13,FALSE),IF(G1285="predaj",VLOOKUP(E1285,Tabuľka6[#All],12,FALSE),"zadany neplatny typ transakie"))</f>
        <v>14.49</v>
      </c>
      <c r="J1285">
        <f t="shared" si="19"/>
        <v>101.43</v>
      </c>
      <c r="K1285">
        <f>SUMIF($E$7:E1285,E1285,$H$7:H1285)</f>
        <v>152</v>
      </c>
    </row>
    <row r="1286" spans="4:11" x14ac:dyDescent="0.3">
      <c r="D1286">
        <v>1280</v>
      </c>
      <c r="E1286">
        <v>3</v>
      </c>
      <c r="F1286" s="4">
        <f>DATE(2020,5,13+INT(ROWS($1:104)/5))</f>
        <v>43984</v>
      </c>
      <c r="G1286" s="1" t="s">
        <v>167</v>
      </c>
      <c r="H1286">
        <v>-4</v>
      </c>
      <c r="I1286" s="5">
        <f>IF(G1286="nákup",VLOOKUP(E1286,Tabuľka6[#All],13,FALSE),IF(G1286="predaj",VLOOKUP(E1286,Tabuľka6[#All],12,FALSE),"zadany neplatny typ transakie"))</f>
        <v>9.64</v>
      </c>
      <c r="J1286">
        <f t="shared" si="19"/>
        <v>38.56</v>
      </c>
      <c r="K1286">
        <f>SUMIF($E$7:E1286,E1286,$H$7:H1286)</f>
        <v>70</v>
      </c>
    </row>
    <row r="1287" spans="4:11" x14ac:dyDescent="0.3">
      <c r="D1287">
        <v>1281</v>
      </c>
      <c r="E1287">
        <v>29</v>
      </c>
      <c r="F1287" s="4">
        <f>DATE(2020,5,13+INT(ROWS($1:105)/5))</f>
        <v>43985</v>
      </c>
      <c r="G1287" s="1" t="s">
        <v>167</v>
      </c>
      <c r="H1287">
        <v>-1</v>
      </c>
      <c r="I1287" s="5">
        <f>IF(G1287="nákup",VLOOKUP(E1287,Tabuľka6[#All],13,FALSE),IF(G1287="predaj",VLOOKUP(E1287,Tabuľka6[#All],12,FALSE),"zadany neplatny typ transakie"))</f>
        <v>24.99</v>
      </c>
      <c r="J1287">
        <f t="shared" si="19"/>
        <v>24.99</v>
      </c>
      <c r="K1287">
        <f>SUMIF($E$7:E1287,E1287,$H$7:H1287)</f>
        <v>122</v>
      </c>
    </row>
    <row r="1288" spans="4:11" x14ac:dyDescent="0.3">
      <c r="D1288">
        <v>1282</v>
      </c>
      <c r="E1288">
        <v>12</v>
      </c>
      <c r="F1288" s="4">
        <f>DATE(2020,5,13+INT(ROWS($1:106)/5))</f>
        <v>43985</v>
      </c>
      <c r="G1288" s="1" t="s">
        <v>167</v>
      </c>
      <c r="H1288">
        <v>-6</v>
      </c>
      <c r="I1288" s="5">
        <f>IF(G1288="nákup",VLOOKUP(E1288,Tabuľka6[#All],13,FALSE),IF(G1288="predaj",VLOOKUP(E1288,Tabuľka6[#All],12,FALSE),"zadany neplatny typ transakie"))</f>
        <v>13.25</v>
      </c>
      <c r="J1288">
        <f t="shared" ref="J1288:J1351" si="20">ABS(H1288*I1288)</f>
        <v>79.5</v>
      </c>
      <c r="K1288">
        <f>SUMIF($E$7:E1288,E1288,$H$7:H1288)</f>
        <v>203</v>
      </c>
    </row>
    <row r="1289" spans="4:11" x14ac:dyDescent="0.3">
      <c r="D1289">
        <v>1283</v>
      </c>
      <c r="E1289">
        <v>20</v>
      </c>
      <c r="F1289" s="4">
        <f>DATE(2020,5,13+INT(ROWS($1:107)/5))</f>
        <v>43985</v>
      </c>
      <c r="G1289" s="1" t="s">
        <v>167</v>
      </c>
      <c r="H1289">
        <v>-4</v>
      </c>
      <c r="I1289" s="5">
        <f>IF(G1289="nákup",VLOOKUP(E1289,Tabuľka6[#All],13,FALSE),IF(G1289="predaj",VLOOKUP(E1289,Tabuľka6[#All],12,FALSE),"zadany neplatny typ transakie"))</f>
        <v>10.050000000000001</v>
      </c>
      <c r="J1289">
        <f t="shared" si="20"/>
        <v>40.200000000000003</v>
      </c>
      <c r="K1289">
        <f>SUMIF($E$7:E1289,E1289,$H$7:H1289)</f>
        <v>138</v>
      </c>
    </row>
    <row r="1290" spans="4:11" x14ac:dyDescent="0.3">
      <c r="D1290">
        <v>1284</v>
      </c>
      <c r="E1290">
        <v>27</v>
      </c>
      <c r="F1290" s="4">
        <f>DATE(2020,5,13+INT(ROWS($1:108)/5))</f>
        <v>43985</v>
      </c>
      <c r="G1290" s="1" t="s">
        <v>167</v>
      </c>
      <c r="H1290">
        <v>-3</v>
      </c>
      <c r="I1290" s="5">
        <f>IF(G1290="nákup",VLOOKUP(E1290,Tabuľka6[#All],13,FALSE),IF(G1290="predaj",VLOOKUP(E1290,Tabuľka6[#All],12,FALSE),"zadany neplatny typ transakie"))</f>
        <v>16.36</v>
      </c>
      <c r="J1290">
        <f t="shared" si="20"/>
        <v>49.08</v>
      </c>
      <c r="K1290">
        <f>SUMIF($E$7:E1290,E1290,$H$7:H1290)</f>
        <v>94</v>
      </c>
    </row>
    <row r="1291" spans="4:11" x14ac:dyDescent="0.3">
      <c r="D1291">
        <v>1285</v>
      </c>
      <c r="E1291">
        <v>24</v>
      </c>
      <c r="F1291" s="4">
        <f>DATE(2020,5,13+INT(ROWS($1:109)/5))</f>
        <v>43985</v>
      </c>
      <c r="G1291" s="1" t="s">
        <v>167</v>
      </c>
      <c r="H1291">
        <v>-5</v>
      </c>
      <c r="I1291" s="5">
        <f>IF(G1291="nákup",VLOOKUP(E1291,Tabuľka6[#All],13,FALSE),IF(G1291="predaj",VLOOKUP(E1291,Tabuľka6[#All],12,FALSE),"zadany neplatny typ transakie"))</f>
        <v>18.98</v>
      </c>
      <c r="J1291">
        <f t="shared" si="20"/>
        <v>94.9</v>
      </c>
      <c r="K1291">
        <f>SUMIF($E$7:E1291,E1291,$H$7:H1291)</f>
        <v>156</v>
      </c>
    </row>
    <row r="1292" spans="4:11" x14ac:dyDescent="0.3">
      <c r="D1292">
        <v>1286</v>
      </c>
      <c r="E1292">
        <v>27</v>
      </c>
      <c r="F1292" s="4">
        <f>DATE(2020,5,13+INT(ROWS($1:110)/5))</f>
        <v>43986</v>
      </c>
      <c r="G1292" s="1" t="s">
        <v>167</v>
      </c>
      <c r="H1292">
        <v>-3</v>
      </c>
      <c r="I1292" s="5">
        <f>IF(G1292="nákup",VLOOKUP(E1292,Tabuľka6[#All],13,FALSE),IF(G1292="predaj",VLOOKUP(E1292,Tabuľka6[#All],12,FALSE),"zadany neplatny typ transakie"))</f>
        <v>16.36</v>
      </c>
      <c r="J1292">
        <f t="shared" si="20"/>
        <v>49.08</v>
      </c>
      <c r="K1292">
        <f>SUMIF($E$7:E1292,E1292,$H$7:H1292)</f>
        <v>91</v>
      </c>
    </row>
    <row r="1293" spans="4:11" x14ac:dyDescent="0.3">
      <c r="D1293">
        <v>1287</v>
      </c>
      <c r="E1293">
        <v>22</v>
      </c>
      <c r="F1293" s="4">
        <f>DATE(2020,5,13+INT(ROWS($1:111)/5))</f>
        <v>43986</v>
      </c>
      <c r="G1293" s="1" t="s">
        <v>167</v>
      </c>
      <c r="H1293">
        <v>-7</v>
      </c>
      <c r="I1293" s="5">
        <f>IF(G1293="nákup",VLOOKUP(E1293,Tabuľka6[#All],13,FALSE),IF(G1293="predaj",VLOOKUP(E1293,Tabuľka6[#All],12,FALSE),"zadany neplatny typ transakie"))</f>
        <v>22.58</v>
      </c>
      <c r="J1293">
        <f t="shared" si="20"/>
        <v>158.06</v>
      </c>
      <c r="K1293">
        <f>SUMIF($E$7:E1293,E1293,$H$7:H1293)</f>
        <v>66</v>
      </c>
    </row>
    <row r="1294" spans="4:11" x14ac:dyDescent="0.3">
      <c r="D1294">
        <v>1288</v>
      </c>
      <c r="E1294">
        <v>29</v>
      </c>
      <c r="F1294" s="4">
        <f>DATE(2020,5,13+INT(ROWS($1:112)/5))</f>
        <v>43986</v>
      </c>
      <c r="G1294" s="1" t="s">
        <v>167</v>
      </c>
      <c r="H1294">
        <v>-5</v>
      </c>
      <c r="I1294" s="5">
        <f>IF(G1294="nákup",VLOOKUP(E1294,Tabuľka6[#All],13,FALSE),IF(G1294="predaj",VLOOKUP(E1294,Tabuľka6[#All],12,FALSE),"zadany neplatny typ transakie"))</f>
        <v>24.99</v>
      </c>
      <c r="J1294">
        <f t="shared" si="20"/>
        <v>124.94999999999999</v>
      </c>
      <c r="K1294">
        <f>SUMIF($E$7:E1294,E1294,$H$7:H1294)</f>
        <v>117</v>
      </c>
    </row>
    <row r="1295" spans="4:11" x14ac:dyDescent="0.3">
      <c r="D1295">
        <v>1289</v>
      </c>
      <c r="E1295">
        <v>25</v>
      </c>
      <c r="F1295" s="4">
        <f>DATE(2020,5,13+INT(ROWS($1:113)/5))</f>
        <v>43986</v>
      </c>
      <c r="G1295" s="1" t="s">
        <v>167</v>
      </c>
      <c r="H1295">
        <v>-3</v>
      </c>
      <c r="I1295" s="5">
        <f>IF(G1295="nákup",VLOOKUP(E1295,Tabuľka6[#All],13,FALSE),IF(G1295="predaj",VLOOKUP(E1295,Tabuľka6[#All],12,FALSE),"zadany neplatny typ transakie"))</f>
        <v>14.95</v>
      </c>
      <c r="J1295">
        <f t="shared" si="20"/>
        <v>44.849999999999994</v>
      </c>
      <c r="K1295">
        <f>SUMIF($E$7:E1295,E1295,$H$7:H1295)</f>
        <v>127</v>
      </c>
    </row>
    <row r="1296" spans="4:11" x14ac:dyDescent="0.3">
      <c r="D1296">
        <v>1290</v>
      </c>
      <c r="E1296">
        <v>2</v>
      </c>
      <c r="F1296" s="4">
        <f>DATE(2020,5,13+INT(ROWS($1:114)/5))</f>
        <v>43986</v>
      </c>
      <c r="G1296" s="1" t="s">
        <v>167</v>
      </c>
      <c r="H1296">
        <v>-7</v>
      </c>
      <c r="I1296" s="5">
        <f>IF(G1296="nákup",VLOOKUP(E1296,Tabuľka6[#All],13,FALSE),IF(G1296="predaj",VLOOKUP(E1296,Tabuľka6[#All],12,FALSE),"zadany neplatny typ transakie"))</f>
        <v>16.11</v>
      </c>
      <c r="J1296">
        <f t="shared" si="20"/>
        <v>112.77</v>
      </c>
      <c r="K1296">
        <f>SUMIF($E$7:E1296,E1296,$H$7:H1296)</f>
        <v>293</v>
      </c>
    </row>
    <row r="1297" spans="4:11" x14ac:dyDescent="0.3">
      <c r="D1297">
        <v>1291</v>
      </c>
      <c r="E1297">
        <v>1</v>
      </c>
      <c r="F1297" s="4">
        <f>DATE(2020,5,13+INT(ROWS($1:115)/5))</f>
        <v>43987</v>
      </c>
      <c r="G1297" s="1" t="s">
        <v>167</v>
      </c>
      <c r="H1297">
        <v>-1</v>
      </c>
      <c r="I1297" s="5">
        <f>IF(G1297="nákup",VLOOKUP(E1297,Tabuľka6[#All],13,FALSE),IF(G1297="predaj",VLOOKUP(E1297,Tabuľka6[#All],12,FALSE),"zadany neplatny typ transakie"))</f>
        <v>11.9</v>
      </c>
      <c r="J1297">
        <f t="shared" si="20"/>
        <v>11.9</v>
      </c>
      <c r="K1297">
        <f>SUMIF($E$7:E1297,E1297,$H$7:H1297)</f>
        <v>198</v>
      </c>
    </row>
    <row r="1298" spans="4:11" x14ac:dyDescent="0.3">
      <c r="D1298">
        <v>1292</v>
      </c>
      <c r="E1298">
        <v>5</v>
      </c>
      <c r="F1298" s="4">
        <f>DATE(2020,5,13+INT(ROWS($1:116)/5))</f>
        <v>43987</v>
      </c>
      <c r="G1298" s="1" t="s">
        <v>167</v>
      </c>
      <c r="H1298">
        <v>-9</v>
      </c>
      <c r="I1298" s="5">
        <f>IF(G1298="nákup",VLOOKUP(E1298,Tabuľka6[#All],13,FALSE),IF(G1298="predaj",VLOOKUP(E1298,Tabuľka6[#All],12,FALSE),"zadany neplatny typ transakie"))</f>
        <v>15.56</v>
      </c>
      <c r="J1298">
        <f t="shared" si="20"/>
        <v>140.04</v>
      </c>
      <c r="K1298">
        <f>SUMIF($E$7:E1298,E1298,$H$7:H1298)</f>
        <v>129</v>
      </c>
    </row>
    <row r="1299" spans="4:11" x14ac:dyDescent="0.3">
      <c r="D1299">
        <v>1293</v>
      </c>
      <c r="E1299">
        <v>11</v>
      </c>
      <c r="F1299" s="4">
        <f>DATE(2020,5,13+INT(ROWS($1:117)/5))</f>
        <v>43987</v>
      </c>
      <c r="G1299" s="1" t="s">
        <v>167</v>
      </c>
      <c r="H1299">
        <v>-9</v>
      </c>
      <c r="I1299" s="5">
        <f>IF(G1299="nákup",VLOOKUP(E1299,Tabuľka6[#All],13,FALSE),IF(G1299="predaj",VLOOKUP(E1299,Tabuľka6[#All],12,FALSE),"zadany neplatny typ transakie"))</f>
        <v>5</v>
      </c>
      <c r="J1299">
        <f t="shared" si="20"/>
        <v>45</v>
      </c>
      <c r="K1299">
        <f>SUMIF($E$7:E1299,E1299,$H$7:H1299)</f>
        <v>165</v>
      </c>
    </row>
    <row r="1300" spans="4:11" x14ac:dyDescent="0.3">
      <c r="D1300">
        <v>1294</v>
      </c>
      <c r="E1300">
        <v>30</v>
      </c>
      <c r="F1300" s="4">
        <f>DATE(2020,5,13+INT(ROWS($1:118)/5))</f>
        <v>43987</v>
      </c>
      <c r="G1300" s="1" t="s">
        <v>167</v>
      </c>
      <c r="H1300">
        <v>-5</v>
      </c>
      <c r="I1300" s="5">
        <f>IF(G1300="nákup",VLOOKUP(E1300,Tabuľka6[#All],13,FALSE),IF(G1300="predaj",VLOOKUP(E1300,Tabuľka6[#All],12,FALSE),"zadany neplatny typ transakie"))</f>
        <v>11.5</v>
      </c>
      <c r="J1300">
        <f t="shared" si="20"/>
        <v>57.5</v>
      </c>
      <c r="K1300">
        <f>SUMIF($E$7:E1300,E1300,$H$7:H1300)</f>
        <v>179</v>
      </c>
    </row>
    <row r="1301" spans="4:11" x14ac:dyDescent="0.3">
      <c r="D1301">
        <v>1295</v>
      </c>
      <c r="E1301">
        <v>8</v>
      </c>
      <c r="F1301" s="4">
        <f>DATE(2020,5,13+INT(ROWS($1:119)/5))</f>
        <v>43987</v>
      </c>
      <c r="G1301" s="1" t="s">
        <v>167</v>
      </c>
      <c r="H1301">
        <v>-10</v>
      </c>
      <c r="I1301" s="5">
        <f>IF(G1301="nákup",VLOOKUP(E1301,Tabuľka6[#All],13,FALSE),IF(G1301="predaj",VLOOKUP(E1301,Tabuľka6[#All],12,FALSE),"zadany neplatny typ transakie"))</f>
        <v>17.89</v>
      </c>
      <c r="J1301">
        <f t="shared" si="20"/>
        <v>178.9</v>
      </c>
      <c r="K1301">
        <f>SUMIF($E$7:E1301,E1301,$H$7:H1301)</f>
        <v>226</v>
      </c>
    </row>
    <row r="1302" spans="4:11" x14ac:dyDescent="0.3">
      <c r="D1302">
        <v>1296</v>
      </c>
      <c r="E1302">
        <v>26</v>
      </c>
      <c r="F1302" s="4">
        <f>DATE(2020,5,13+INT(ROWS($1:120)/5))</f>
        <v>43988</v>
      </c>
      <c r="G1302" s="1" t="s">
        <v>167</v>
      </c>
      <c r="H1302">
        <v>-8</v>
      </c>
      <c r="I1302" s="5">
        <f>IF(G1302="nákup",VLOOKUP(E1302,Tabuľka6[#All],13,FALSE),IF(G1302="predaj",VLOOKUP(E1302,Tabuľka6[#All],12,FALSE),"zadany neplatny typ transakie"))</f>
        <v>12.85</v>
      </c>
      <c r="J1302">
        <f t="shared" si="20"/>
        <v>102.8</v>
      </c>
      <c r="K1302">
        <f>SUMIF($E$7:E1302,E1302,$H$7:H1302)</f>
        <v>203</v>
      </c>
    </row>
    <row r="1303" spans="4:11" x14ac:dyDescent="0.3">
      <c r="D1303">
        <v>1297</v>
      </c>
      <c r="E1303">
        <v>11</v>
      </c>
      <c r="F1303" s="4">
        <f>DATE(2020,5,13+INT(ROWS($1:121)/5))</f>
        <v>43988</v>
      </c>
      <c r="G1303" s="1" t="s">
        <v>167</v>
      </c>
      <c r="H1303">
        <v>-7</v>
      </c>
      <c r="I1303" s="5">
        <f>IF(G1303="nákup",VLOOKUP(E1303,Tabuľka6[#All],13,FALSE),IF(G1303="predaj",VLOOKUP(E1303,Tabuľka6[#All],12,FALSE),"zadany neplatny typ transakie"))</f>
        <v>5</v>
      </c>
      <c r="J1303">
        <f t="shared" si="20"/>
        <v>35</v>
      </c>
      <c r="K1303">
        <f>SUMIF($E$7:E1303,E1303,$H$7:H1303)</f>
        <v>158</v>
      </c>
    </row>
    <row r="1304" spans="4:11" x14ac:dyDescent="0.3">
      <c r="D1304">
        <v>1298</v>
      </c>
      <c r="E1304">
        <v>13</v>
      </c>
      <c r="F1304" s="4">
        <f>DATE(2020,5,13+INT(ROWS($1:122)/5))</f>
        <v>43988</v>
      </c>
      <c r="G1304" s="1" t="s">
        <v>167</v>
      </c>
      <c r="H1304">
        <v>-1</v>
      </c>
      <c r="I1304" s="5">
        <f>IF(G1304="nákup",VLOOKUP(E1304,Tabuľka6[#All],13,FALSE),IF(G1304="predaj",VLOOKUP(E1304,Tabuľka6[#All],12,FALSE),"zadany neplatny typ transakie"))</f>
        <v>14.95</v>
      </c>
      <c r="J1304">
        <f t="shared" si="20"/>
        <v>14.95</v>
      </c>
      <c r="K1304">
        <f>SUMIF($E$7:E1304,E1304,$H$7:H1304)</f>
        <v>81</v>
      </c>
    </row>
    <row r="1305" spans="4:11" x14ac:dyDescent="0.3">
      <c r="D1305">
        <v>1299</v>
      </c>
      <c r="E1305">
        <v>11</v>
      </c>
      <c r="F1305" s="4">
        <f>DATE(2020,5,13+INT(ROWS($1:123)/5))</f>
        <v>43988</v>
      </c>
      <c r="G1305" s="1" t="s">
        <v>167</v>
      </c>
      <c r="H1305">
        <v>-1</v>
      </c>
      <c r="I1305" s="5">
        <f>IF(G1305="nákup",VLOOKUP(E1305,Tabuľka6[#All],13,FALSE),IF(G1305="predaj",VLOOKUP(E1305,Tabuľka6[#All],12,FALSE),"zadany neplatny typ transakie"))</f>
        <v>5</v>
      </c>
      <c r="J1305">
        <f t="shared" si="20"/>
        <v>5</v>
      </c>
      <c r="K1305">
        <f>SUMIF($E$7:E1305,E1305,$H$7:H1305)</f>
        <v>157</v>
      </c>
    </row>
    <row r="1306" spans="4:11" x14ac:dyDescent="0.3">
      <c r="D1306">
        <v>1300</v>
      </c>
      <c r="E1306">
        <v>21</v>
      </c>
      <c r="F1306" s="4">
        <f>DATE(2020,5,13+INT(ROWS($1:124)/5))</f>
        <v>43988</v>
      </c>
      <c r="G1306" s="1" t="s">
        <v>167</v>
      </c>
      <c r="H1306">
        <v>-3</v>
      </c>
      <c r="I1306" s="5">
        <f>IF(G1306="nákup",VLOOKUP(E1306,Tabuľka6[#All],13,FALSE),IF(G1306="predaj",VLOOKUP(E1306,Tabuľka6[#All],12,FALSE),"zadany neplatny typ transakie"))</f>
        <v>22.5</v>
      </c>
      <c r="J1306">
        <f t="shared" si="20"/>
        <v>67.5</v>
      </c>
      <c r="K1306">
        <f>SUMIF($E$7:E1306,E1306,$H$7:H1306)</f>
        <v>98</v>
      </c>
    </row>
    <row r="1307" spans="4:11" x14ac:dyDescent="0.3">
      <c r="D1307">
        <v>1301</v>
      </c>
      <c r="E1307">
        <v>22</v>
      </c>
      <c r="F1307" s="4">
        <f>DATE(2020,5,13+INT(ROWS($1:125)/5))</f>
        <v>43989</v>
      </c>
      <c r="G1307" s="1" t="s">
        <v>167</v>
      </c>
      <c r="H1307">
        <v>-3</v>
      </c>
      <c r="I1307" s="5">
        <f>IF(G1307="nákup",VLOOKUP(E1307,Tabuľka6[#All],13,FALSE),IF(G1307="predaj",VLOOKUP(E1307,Tabuľka6[#All],12,FALSE),"zadany neplatny typ transakie"))</f>
        <v>22.58</v>
      </c>
      <c r="J1307">
        <f t="shared" si="20"/>
        <v>67.739999999999995</v>
      </c>
      <c r="K1307">
        <f>SUMIF($E$7:E1307,E1307,$H$7:H1307)</f>
        <v>63</v>
      </c>
    </row>
    <row r="1308" spans="4:11" x14ac:dyDescent="0.3">
      <c r="D1308">
        <v>1302</v>
      </c>
      <c r="E1308">
        <v>12</v>
      </c>
      <c r="F1308" s="4">
        <f>DATE(2020,5,13+INT(ROWS($1:126)/5))</f>
        <v>43989</v>
      </c>
      <c r="G1308" s="1" t="s">
        <v>167</v>
      </c>
      <c r="H1308">
        <v>-1</v>
      </c>
      <c r="I1308" s="5">
        <f>IF(G1308="nákup",VLOOKUP(E1308,Tabuľka6[#All],13,FALSE),IF(G1308="predaj",VLOOKUP(E1308,Tabuľka6[#All],12,FALSE),"zadany neplatny typ transakie"))</f>
        <v>13.25</v>
      </c>
      <c r="J1308">
        <f t="shared" si="20"/>
        <v>13.25</v>
      </c>
      <c r="K1308">
        <f>SUMIF($E$7:E1308,E1308,$H$7:H1308)</f>
        <v>202</v>
      </c>
    </row>
    <row r="1309" spans="4:11" x14ac:dyDescent="0.3">
      <c r="D1309">
        <v>1303</v>
      </c>
      <c r="E1309">
        <v>6</v>
      </c>
      <c r="F1309" s="4">
        <f>DATE(2020,5,13+INT(ROWS($1:127)/5))</f>
        <v>43989</v>
      </c>
      <c r="G1309" s="1" t="s">
        <v>167</v>
      </c>
      <c r="H1309">
        <v>-10</v>
      </c>
      <c r="I1309" s="5">
        <f>IF(G1309="nákup",VLOOKUP(E1309,Tabuľka6[#All],13,FALSE),IF(G1309="predaj",VLOOKUP(E1309,Tabuľka6[#All],12,FALSE),"zadany neplatny typ transakie"))</f>
        <v>13.24</v>
      </c>
      <c r="J1309">
        <f t="shared" si="20"/>
        <v>132.4</v>
      </c>
      <c r="K1309">
        <f>SUMIF($E$7:E1309,E1309,$H$7:H1309)</f>
        <v>316</v>
      </c>
    </row>
    <row r="1310" spans="4:11" x14ac:dyDescent="0.3">
      <c r="D1310">
        <v>1304</v>
      </c>
      <c r="E1310">
        <v>14</v>
      </c>
      <c r="F1310" s="4">
        <f>DATE(2020,5,13+INT(ROWS($1:128)/5))</f>
        <v>43989</v>
      </c>
      <c r="G1310" s="1" t="s">
        <v>167</v>
      </c>
      <c r="H1310">
        <v>-8</v>
      </c>
      <c r="I1310" s="5">
        <f>IF(G1310="nákup",VLOOKUP(E1310,Tabuľka6[#All],13,FALSE),IF(G1310="predaj",VLOOKUP(E1310,Tabuľka6[#All],12,FALSE),"zadany neplatny typ transakie"))</f>
        <v>7.8</v>
      </c>
      <c r="J1310">
        <f t="shared" si="20"/>
        <v>62.4</v>
      </c>
      <c r="K1310">
        <f>SUMIF($E$7:E1310,E1310,$H$7:H1310)</f>
        <v>100</v>
      </c>
    </row>
    <row r="1311" spans="4:11" x14ac:dyDescent="0.3">
      <c r="D1311">
        <v>1305</v>
      </c>
      <c r="E1311">
        <v>4</v>
      </c>
      <c r="F1311" s="4">
        <f>DATE(2020,5,13+INT(ROWS($1:129)/5))</f>
        <v>43989</v>
      </c>
      <c r="G1311" s="1" t="s">
        <v>167</v>
      </c>
      <c r="H1311">
        <v>-9</v>
      </c>
      <c r="I1311" s="5">
        <f>IF(G1311="nákup",VLOOKUP(E1311,Tabuľka6[#All],13,FALSE),IF(G1311="predaj",VLOOKUP(E1311,Tabuľka6[#All],12,FALSE),"zadany neplatny typ transakie"))</f>
        <v>16</v>
      </c>
      <c r="J1311">
        <f t="shared" si="20"/>
        <v>144</v>
      </c>
      <c r="K1311">
        <f>SUMIF($E$7:E1311,E1311,$H$7:H1311)</f>
        <v>142</v>
      </c>
    </row>
    <row r="1312" spans="4:11" x14ac:dyDescent="0.3">
      <c r="D1312">
        <v>1306</v>
      </c>
      <c r="E1312">
        <v>7</v>
      </c>
      <c r="F1312" s="4">
        <f>DATE(2020,5,13+INT(ROWS($1:130)/5))</f>
        <v>43990</v>
      </c>
      <c r="G1312" s="1" t="s">
        <v>167</v>
      </c>
      <c r="H1312">
        <v>-8</v>
      </c>
      <c r="I1312" s="5">
        <f>IF(G1312="nákup",VLOOKUP(E1312,Tabuľka6[#All],13,FALSE),IF(G1312="predaj",VLOOKUP(E1312,Tabuľka6[#All],12,FALSE),"zadany neplatny typ transakie"))</f>
        <v>14.75</v>
      </c>
      <c r="J1312">
        <f t="shared" si="20"/>
        <v>118</v>
      </c>
      <c r="K1312">
        <f>SUMIF($E$7:E1312,E1312,$H$7:H1312)</f>
        <v>60</v>
      </c>
    </row>
    <row r="1313" spans="4:11" x14ac:dyDescent="0.3">
      <c r="D1313">
        <v>1307</v>
      </c>
      <c r="E1313">
        <v>3</v>
      </c>
      <c r="F1313" s="4">
        <f>DATE(2020,5,13+INT(ROWS($1:131)/5))</f>
        <v>43990</v>
      </c>
      <c r="G1313" s="1" t="s">
        <v>167</v>
      </c>
      <c r="H1313">
        <v>-7</v>
      </c>
      <c r="I1313" s="5">
        <f>IF(G1313="nákup",VLOOKUP(E1313,Tabuľka6[#All],13,FALSE),IF(G1313="predaj",VLOOKUP(E1313,Tabuľka6[#All],12,FALSE),"zadany neplatny typ transakie"))</f>
        <v>9.64</v>
      </c>
      <c r="J1313">
        <f t="shared" si="20"/>
        <v>67.48</v>
      </c>
      <c r="K1313">
        <f>SUMIF($E$7:E1313,E1313,$H$7:H1313)</f>
        <v>63</v>
      </c>
    </row>
    <row r="1314" spans="4:11" x14ac:dyDescent="0.3">
      <c r="D1314">
        <v>1308</v>
      </c>
      <c r="E1314">
        <v>30</v>
      </c>
      <c r="F1314" s="4">
        <f>DATE(2020,5,13+INT(ROWS($1:132)/5))</f>
        <v>43990</v>
      </c>
      <c r="G1314" s="1" t="s">
        <v>167</v>
      </c>
      <c r="H1314">
        <v>-9</v>
      </c>
      <c r="I1314" s="5">
        <f>IF(G1314="nákup",VLOOKUP(E1314,Tabuľka6[#All],13,FALSE),IF(G1314="predaj",VLOOKUP(E1314,Tabuľka6[#All],12,FALSE),"zadany neplatny typ transakie"))</f>
        <v>11.5</v>
      </c>
      <c r="J1314">
        <f t="shared" si="20"/>
        <v>103.5</v>
      </c>
      <c r="K1314">
        <f>SUMIF($E$7:E1314,E1314,$H$7:H1314)</f>
        <v>170</v>
      </c>
    </row>
    <row r="1315" spans="4:11" x14ac:dyDescent="0.3">
      <c r="D1315">
        <v>1309</v>
      </c>
      <c r="E1315">
        <v>27</v>
      </c>
      <c r="F1315" s="4">
        <f>DATE(2020,5,13+INT(ROWS($1:133)/5))</f>
        <v>43990</v>
      </c>
      <c r="G1315" s="1" t="s">
        <v>167</v>
      </c>
      <c r="H1315">
        <v>-7</v>
      </c>
      <c r="I1315" s="5">
        <f>IF(G1315="nákup",VLOOKUP(E1315,Tabuľka6[#All],13,FALSE),IF(G1315="predaj",VLOOKUP(E1315,Tabuľka6[#All],12,FALSE),"zadany neplatny typ transakie"))</f>
        <v>16.36</v>
      </c>
      <c r="J1315">
        <f t="shared" si="20"/>
        <v>114.52</v>
      </c>
      <c r="K1315">
        <f>SUMIF($E$7:E1315,E1315,$H$7:H1315)</f>
        <v>84</v>
      </c>
    </row>
    <row r="1316" spans="4:11" x14ac:dyDescent="0.3">
      <c r="D1316">
        <v>1310</v>
      </c>
      <c r="E1316">
        <v>15</v>
      </c>
      <c r="F1316" s="4">
        <f>DATE(2020,5,13+INT(ROWS($1:134)/5))</f>
        <v>43990</v>
      </c>
      <c r="G1316" s="1" t="s">
        <v>167</v>
      </c>
      <c r="H1316">
        <v>-4</v>
      </c>
      <c r="I1316" s="5">
        <f>IF(G1316="nákup",VLOOKUP(E1316,Tabuľka6[#All],13,FALSE),IF(G1316="predaj",VLOOKUP(E1316,Tabuľka6[#All],12,FALSE),"zadany neplatny typ transakie"))</f>
        <v>9.65</v>
      </c>
      <c r="J1316">
        <f t="shared" si="20"/>
        <v>38.6</v>
      </c>
      <c r="K1316">
        <f>SUMIF($E$7:E1316,E1316,$H$7:H1316)</f>
        <v>284</v>
      </c>
    </row>
    <row r="1317" spans="4:11" x14ac:dyDescent="0.3">
      <c r="D1317">
        <v>1311</v>
      </c>
      <c r="E1317">
        <v>18</v>
      </c>
      <c r="F1317" s="4">
        <f>DATE(2020,5,13+INT(ROWS($1:135)/5))</f>
        <v>43991</v>
      </c>
      <c r="G1317" s="1" t="s">
        <v>167</v>
      </c>
      <c r="H1317">
        <v>-6</v>
      </c>
      <c r="I1317" s="5">
        <f>IF(G1317="nákup",VLOOKUP(E1317,Tabuľka6[#All],13,FALSE),IF(G1317="predaj",VLOOKUP(E1317,Tabuľka6[#All],12,FALSE),"zadany neplatny typ transakie"))</f>
        <v>13.99</v>
      </c>
      <c r="J1317">
        <f t="shared" si="20"/>
        <v>83.94</v>
      </c>
      <c r="K1317">
        <f>SUMIF($E$7:E1317,E1317,$H$7:H1317)</f>
        <v>56</v>
      </c>
    </row>
    <row r="1318" spans="4:11" x14ac:dyDescent="0.3">
      <c r="D1318">
        <v>1312</v>
      </c>
      <c r="E1318">
        <v>30</v>
      </c>
      <c r="F1318" s="4">
        <f>DATE(2020,5,13+INT(ROWS($1:136)/5))</f>
        <v>43991</v>
      </c>
      <c r="G1318" s="1" t="s">
        <v>167</v>
      </c>
      <c r="H1318">
        <v>-2</v>
      </c>
      <c r="I1318" s="5">
        <f>IF(G1318="nákup",VLOOKUP(E1318,Tabuľka6[#All],13,FALSE),IF(G1318="predaj",VLOOKUP(E1318,Tabuľka6[#All],12,FALSE),"zadany neplatny typ transakie"))</f>
        <v>11.5</v>
      </c>
      <c r="J1318">
        <f t="shared" si="20"/>
        <v>23</v>
      </c>
      <c r="K1318">
        <f>SUMIF($E$7:E1318,E1318,$H$7:H1318)</f>
        <v>168</v>
      </c>
    </row>
    <row r="1319" spans="4:11" x14ac:dyDescent="0.3">
      <c r="D1319">
        <v>1313</v>
      </c>
      <c r="E1319">
        <v>3</v>
      </c>
      <c r="F1319" s="4">
        <f>DATE(2020,5,13+INT(ROWS($1:137)/5))</f>
        <v>43991</v>
      </c>
      <c r="G1319" s="1" t="s">
        <v>167</v>
      </c>
      <c r="H1319">
        <v>-4</v>
      </c>
      <c r="I1319" s="5">
        <f>IF(G1319="nákup",VLOOKUP(E1319,Tabuľka6[#All],13,FALSE),IF(G1319="predaj",VLOOKUP(E1319,Tabuľka6[#All],12,FALSE),"zadany neplatny typ transakie"))</f>
        <v>9.64</v>
      </c>
      <c r="J1319">
        <f t="shared" si="20"/>
        <v>38.56</v>
      </c>
      <c r="K1319">
        <f>SUMIF($E$7:E1319,E1319,$H$7:H1319)</f>
        <v>59</v>
      </c>
    </row>
    <row r="1320" spans="4:11" x14ac:dyDescent="0.3">
      <c r="D1320">
        <v>1314</v>
      </c>
      <c r="E1320">
        <v>26</v>
      </c>
      <c r="F1320" s="4">
        <f>DATE(2020,5,13+INT(ROWS($1:138)/5))</f>
        <v>43991</v>
      </c>
      <c r="G1320" s="1" t="s">
        <v>167</v>
      </c>
      <c r="H1320">
        <v>-4</v>
      </c>
      <c r="I1320" s="5">
        <f>IF(G1320="nákup",VLOOKUP(E1320,Tabuľka6[#All],13,FALSE),IF(G1320="predaj",VLOOKUP(E1320,Tabuľka6[#All],12,FALSE),"zadany neplatny typ transakie"))</f>
        <v>12.85</v>
      </c>
      <c r="J1320">
        <f t="shared" si="20"/>
        <v>51.4</v>
      </c>
      <c r="K1320">
        <f>SUMIF($E$7:E1320,E1320,$H$7:H1320)</f>
        <v>199</v>
      </c>
    </row>
    <row r="1321" spans="4:11" x14ac:dyDescent="0.3">
      <c r="D1321">
        <v>1315</v>
      </c>
      <c r="E1321">
        <v>10</v>
      </c>
      <c r="F1321" s="4">
        <f>DATE(2020,5,13+INT(ROWS($1:139)/5))</f>
        <v>43991</v>
      </c>
      <c r="G1321" s="1" t="s">
        <v>167</v>
      </c>
      <c r="H1321">
        <v>-1</v>
      </c>
      <c r="I1321" s="5">
        <f>IF(G1321="nákup",VLOOKUP(E1321,Tabuľka6[#All],13,FALSE),IF(G1321="predaj",VLOOKUP(E1321,Tabuľka6[#All],12,FALSE),"zadany neplatny typ transakie"))</f>
        <v>18.5</v>
      </c>
      <c r="J1321">
        <f t="shared" si="20"/>
        <v>18.5</v>
      </c>
      <c r="K1321">
        <f>SUMIF($E$7:E1321,E1321,$H$7:H1321)</f>
        <v>124</v>
      </c>
    </row>
    <row r="1322" spans="4:11" x14ac:dyDescent="0.3">
      <c r="D1322">
        <v>1316</v>
      </c>
      <c r="E1322">
        <v>27</v>
      </c>
      <c r="F1322" s="4">
        <f>DATE(2020,5,13+INT(ROWS($1:140)/5))</f>
        <v>43992</v>
      </c>
      <c r="G1322" s="1" t="s">
        <v>167</v>
      </c>
      <c r="H1322">
        <v>-1</v>
      </c>
      <c r="I1322" s="5">
        <f>IF(G1322="nákup",VLOOKUP(E1322,Tabuľka6[#All],13,FALSE),IF(G1322="predaj",VLOOKUP(E1322,Tabuľka6[#All],12,FALSE),"zadany neplatny typ transakie"))</f>
        <v>16.36</v>
      </c>
      <c r="J1322">
        <f t="shared" si="20"/>
        <v>16.36</v>
      </c>
      <c r="K1322">
        <f>SUMIF($E$7:E1322,E1322,$H$7:H1322)</f>
        <v>83</v>
      </c>
    </row>
    <row r="1323" spans="4:11" x14ac:dyDescent="0.3">
      <c r="D1323">
        <v>1317</v>
      </c>
      <c r="E1323">
        <v>12</v>
      </c>
      <c r="F1323" s="4">
        <f>DATE(2020,5,13+INT(ROWS($1:141)/5))</f>
        <v>43992</v>
      </c>
      <c r="G1323" s="1" t="s">
        <v>167</v>
      </c>
      <c r="H1323">
        <v>-10</v>
      </c>
      <c r="I1323" s="5">
        <f>IF(G1323="nákup",VLOOKUP(E1323,Tabuľka6[#All],13,FALSE),IF(G1323="predaj",VLOOKUP(E1323,Tabuľka6[#All],12,FALSE),"zadany neplatny typ transakie"))</f>
        <v>13.25</v>
      </c>
      <c r="J1323">
        <f t="shared" si="20"/>
        <v>132.5</v>
      </c>
      <c r="K1323">
        <f>SUMIF($E$7:E1323,E1323,$H$7:H1323)</f>
        <v>192</v>
      </c>
    </row>
    <row r="1324" spans="4:11" x14ac:dyDescent="0.3">
      <c r="D1324">
        <v>1318</v>
      </c>
      <c r="E1324">
        <v>8</v>
      </c>
      <c r="F1324" s="4">
        <f>DATE(2020,5,13+INT(ROWS($1:142)/5))</f>
        <v>43992</v>
      </c>
      <c r="G1324" s="1" t="s">
        <v>167</v>
      </c>
      <c r="H1324">
        <v>-3</v>
      </c>
      <c r="I1324" s="5">
        <f>IF(G1324="nákup",VLOOKUP(E1324,Tabuľka6[#All],13,FALSE),IF(G1324="predaj",VLOOKUP(E1324,Tabuľka6[#All],12,FALSE),"zadany neplatny typ transakie"))</f>
        <v>17.89</v>
      </c>
      <c r="J1324">
        <f t="shared" si="20"/>
        <v>53.67</v>
      </c>
      <c r="K1324">
        <f>SUMIF($E$7:E1324,E1324,$H$7:H1324)</f>
        <v>223</v>
      </c>
    </row>
    <row r="1325" spans="4:11" x14ac:dyDescent="0.3">
      <c r="D1325">
        <v>1319</v>
      </c>
      <c r="E1325">
        <v>26</v>
      </c>
      <c r="F1325" s="4">
        <f>DATE(2020,5,13+INT(ROWS($1:143)/5))</f>
        <v>43992</v>
      </c>
      <c r="G1325" s="1" t="s">
        <v>167</v>
      </c>
      <c r="H1325">
        <v>-7</v>
      </c>
      <c r="I1325" s="5">
        <f>IF(G1325="nákup",VLOOKUP(E1325,Tabuľka6[#All],13,FALSE),IF(G1325="predaj",VLOOKUP(E1325,Tabuľka6[#All],12,FALSE),"zadany neplatny typ transakie"))</f>
        <v>12.85</v>
      </c>
      <c r="J1325">
        <f t="shared" si="20"/>
        <v>89.95</v>
      </c>
      <c r="K1325">
        <f>SUMIF($E$7:E1325,E1325,$H$7:H1325)</f>
        <v>192</v>
      </c>
    </row>
    <row r="1326" spans="4:11" x14ac:dyDescent="0.3">
      <c r="D1326">
        <v>1320</v>
      </c>
      <c r="E1326">
        <v>29</v>
      </c>
      <c r="F1326" s="4">
        <f>DATE(2020,5,13+INT(ROWS($1:144)/5))</f>
        <v>43992</v>
      </c>
      <c r="G1326" s="1" t="s">
        <v>167</v>
      </c>
      <c r="H1326">
        <v>-8</v>
      </c>
      <c r="I1326" s="5">
        <f>IF(G1326="nákup",VLOOKUP(E1326,Tabuľka6[#All],13,FALSE),IF(G1326="predaj",VLOOKUP(E1326,Tabuľka6[#All],12,FALSE),"zadany neplatny typ transakie"))</f>
        <v>24.99</v>
      </c>
      <c r="J1326">
        <f t="shared" si="20"/>
        <v>199.92</v>
      </c>
      <c r="K1326">
        <f>SUMIF($E$7:E1326,E1326,$H$7:H1326)</f>
        <v>109</v>
      </c>
    </row>
    <row r="1327" spans="4:11" x14ac:dyDescent="0.3">
      <c r="D1327">
        <v>1321</v>
      </c>
      <c r="E1327">
        <v>13</v>
      </c>
      <c r="F1327" s="4">
        <f>DATE(2020,5,13+INT(ROWS($1:145)/5))</f>
        <v>43993</v>
      </c>
      <c r="G1327" s="1" t="s">
        <v>167</v>
      </c>
      <c r="H1327">
        <v>-7</v>
      </c>
      <c r="I1327" s="5">
        <f>IF(G1327="nákup",VLOOKUP(E1327,Tabuľka6[#All],13,FALSE),IF(G1327="predaj",VLOOKUP(E1327,Tabuľka6[#All],12,FALSE),"zadany neplatny typ transakie"))</f>
        <v>14.95</v>
      </c>
      <c r="J1327">
        <f t="shared" si="20"/>
        <v>104.64999999999999</v>
      </c>
      <c r="K1327">
        <f>SUMIF($E$7:E1327,E1327,$H$7:H1327)</f>
        <v>74</v>
      </c>
    </row>
    <row r="1328" spans="4:11" x14ac:dyDescent="0.3">
      <c r="D1328">
        <v>1322</v>
      </c>
      <c r="E1328">
        <v>2</v>
      </c>
      <c r="F1328" s="4">
        <f>DATE(2020,5,13+INT(ROWS($1:146)/5))</f>
        <v>43993</v>
      </c>
      <c r="G1328" s="1" t="s">
        <v>167</v>
      </c>
      <c r="H1328">
        <v>-1</v>
      </c>
      <c r="I1328" s="5">
        <f>IF(G1328="nákup",VLOOKUP(E1328,Tabuľka6[#All],13,FALSE),IF(G1328="predaj",VLOOKUP(E1328,Tabuľka6[#All],12,FALSE),"zadany neplatny typ transakie"))</f>
        <v>16.11</v>
      </c>
      <c r="J1328">
        <f t="shared" si="20"/>
        <v>16.11</v>
      </c>
      <c r="K1328">
        <f>SUMIF($E$7:E1328,E1328,$H$7:H1328)</f>
        <v>292</v>
      </c>
    </row>
    <row r="1329" spans="4:11" x14ac:dyDescent="0.3">
      <c r="D1329">
        <v>1323</v>
      </c>
      <c r="E1329">
        <v>7</v>
      </c>
      <c r="F1329" s="4">
        <f>DATE(2020,5,13+INT(ROWS($1:147)/5))</f>
        <v>43993</v>
      </c>
      <c r="G1329" s="1" t="s">
        <v>167</v>
      </c>
      <c r="H1329">
        <v>-9</v>
      </c>
      <c r="I1329" s="5">
        <f>IF(G1329="nákup",VLOOKUP(E1329,Tabuľka6[#All],13,FALSE),IF(G1329="predaj",VLOOKUP(E1329,Tabuľka6[#All],12,FALSE),"zadany neplatny typ transakie"))</f>
        <v>14.75</v>
      </c>
      <c r="J1329">
        <f t="shared" si="20"/>
        <v>132.75</v>
      </c>
      <c r="K1329">
        <f>SUMIF($E$7:E1329,E1329,$H$7:H1329)</f>
        <v>51</v>
      </c>
    </row>
    <row r="1330" spans="4:11" x14ac:dyDescent="0.3">
      <c r="D1330">
        <v>1324</v>
      </c>
      <c r="E1330">
        <v>7</v>
      </c>
      <c r="F1330" s="4">
        <f>DATE(2020,5,13+INT(ROWS($1:148)/5))</f>
        <v>43993</v>
      </c>
      <c r="G1330" s="1" t="s">
        <v>167</v>
      </c>
      <c r="H1330">
        <v>-10</v>
      </c>
      <c r="I1330" s="5">
        <f>IF(G1330="nákup",VLOOKUP(E1330,Tabuľka6[#All],13,FALSE),IF(G1330="predaj",VLOOKUP(E1330,Tabuľka6[#All],12,FALSE),"zadany neplatny typ transakie"))</f>
        <v>14.75</v>
      </c>
      <c r="J1330">
        <f t="shared" si="20"/>
        <v>147.5</v>
      </c>
      <c r="K1330">
        <f>SUMIF($E$7:E1330,E1330,$H$7:H1330)</f>
        <v>41</v>
      </c>
    </row>
    <row r="1331" spans="4:11" x14ac:dyDescent="0.3">
      <c r="D1331">
        <v>1325</v>
      </c>
      <c r="E1331">
        <v>19</v>
      </c>
      <c r="F1331" s="4">
        <f>DATE(2020,5,13+INT(ROWS($1:149)/5))</f>
        <v>43993</v>
      </c>
      <c r="G1331" s="1" t="s">
        <v>167</v>
      </c>
      <c r="H1331">
        <v>-3</v>
      </c>
      <c r="I1331" s="5">
        <f>IF(G1331="nákup",VLOOKUP(E1331,Tabuľka6[#All],13,FALSE),IF(G1331="predaj",VLOOKUP(E1331,Tabuľka6[#All],12,FALSE),"zadany neplatny typ transakie"))</f>
        <v>14.17</v>
      </c>
      <c r="J1331">
        <f t="shared" si="20"/>
        <v>42.51</v>
      </c>
      <c r="K1331">
        <f>SUMIF($E$7:E1331,E1331,$H$7:H1331)</f>
        <v>187</v>
      </c>
    </row>
    <row r="1332" spans="4:11" x14ac:dyDescent="0.3">
      <c r="D1332">
        <v>1326</v>
      </c>
      <c r="E1332">
        <v>14</v>
      </c>
      <c r="F1332" s="4">
        <f>DATE(2020,5,13+INT(ROWS($1:150)/5))</f>
        <v>43994</v>
      </c>
      <c r="G1332" s="1" t="s">
        <v>167</v>
      </c>
      <c r="H1332">
        <v>-6</v>
      </c>
      <c r="I1332" s="5">
        <f>IF(G1332="nákup",VLOOKUP(E1332,Tabuľka6[#All],13,FALSE),IF(G1332="predaj",VLOOKUP(E1332,Tabuľka6[#All],12,FALSE),"zadany neplatny typ transakie"))</f>
        <v>7.8</v>
      </c>
      <c r="J1332">
        <f t="shared" si="20"/>
        <v>46.8</v>
      </c>
      <c r="K1332">
        <f>SUMIF($E$7:E1332,E1332,$H$7:H1332)</f>
        <v>94</v>
      </c>
    </row>
    <row r="1333" spans="4:11" x14ac:dyDescent="0.3">
      <c r="D1333">
        <v>1327</v>
      </c>
      <c r="E1333">
        <v>8</v>
      </c>
      <c r="F1333" s="4">
        <f>DATE(2020,5,13+INT(ROWS($1:151)/5))</f>
        <v>43994</v>
      </c>
      <c r="G1333" s="1" t="s">
        <v>167</v>
      </c>
      <c r="H1333">
        <v>-10</v>
      </c>
      <c r="I1333" s="5">
        <f>IF(G1333="nákup",VLOOKUP(E1333,Tabuľka6[#All],13,FALSE),IF(G1333="predaj",VLOOKUP(E1333,Tabuľka6[#All],12,FALSE),"zadany neplatny typ transakie"))</f>
        <v>17.89</v>
      </c>
      <c r="J1333">
        <f t="shared" si="20"/>
        <v>178.9</v>
      </c>
      <c r="K1333">
        <f>SUMIF($E$7:E1333,E1333,$H$7:H1333)</f>
        <v>213</v>
      </c>
    </row>
    <row r="1334" spans="4:11" x14ac:dyDescent="0.3">
      <c r="D1334">
        <v>1328</v>
      </c>
      <c r="E1334">
        <v>19</v>
      </c>
      <c r="F1334" s="4">
        <f>DATE(2020,5,13+INT(ROWS($1:152)/5))</f>
        <v>43994</v>
      </c>
      <c r="G1334" s="1" t="s">
        <v>167</v>
      </c>
      <c r="H1334">
        <v>-10</v>
      </c>
      <c r="I1334" s="5">
        <f>IF(G1334="nákup",VLOOKUP(E1334,Tabuľka6[#All],13,FALSE),IF(G1334="predaj",VLOOKUP(E1334,Tabuľka6[#All],12,FALSE),"zadany neplatny typ transakie"))</f>
        <v>14.17</v>
      </c>
      <c r="J1334">
        <f t="shared" si="20"/>
        <v>141.69999999999999</v>
      </c>
      <c r="K1334">
        <f>SUMIF($E$7:E1334,E1334,$H$7:H1334)</f>
        <v>177</v>
      </c>
    </row>
    <row r="1335" spans="4:11" x14ac:dyDescent="0.3">
      <c r="D1335">
        <v>1329</v>
      </c>
      <c r="E1335">
        <v>5</v>
      </c>
      <c r="F1335" s="4">
        <f>DATE(2020,5,13+INT(ROWS($1:153)/5))</f>
        <v>43994</v>
      </c>
      <c r="G1335" s="1" t="s">
        <v>167</v>
      </c>
      <c r="H1335">
        <v>-6</v>
      </c>
      <c r="I1335" s="5">
        <f>IF(G1335="nákup",VLOOKUP(E1335,Tabuľka6[#All],13,FALSE),IF(G1335="predaj",VLOOKUP(E1335,Tabuľka6[#All],12,FALSE),"zadany neplatny typ transakie"))</f>
        <v>15.56</v>
      </c>
      <c r="J1335">
        <f t="shared" si="20"/>
        <v>93.36</v>
      </c>
      <c r="K1335">
        <f>SUMIF($E$7:E1335,E1335,$H$7:H1335)</f>
        <v>123</v>
      </c>
    </row>
    <row r="1336" spans="4:11" x14ac:dyDescent="0.3">
      <c r="D1336">
        <v>1330</v>
      </c>
      <c r="E1336">
        <v>19</v>
      </c>
      <c r="F1336" s="4">
        <f>DATE(2020,5,13+INT(ROWS($1:154)/5))</f>
        <v>43994</v>
      </c>
      <c r="G1336" s="1" t="s">
        <v>167</v>
      </c>
      <c r="H1336">
        <v>-10</v>
      </c>
      <c r="I1336" s="5">
        <f>IF(G1336="nákup",VLOOKUP(E1336,Tabuľka6[#All],13,FALSE),IF(G1336="predaj",VLOOKUP(E1336,Tabuľka6[#All],12,FALSE),"zadany neplatny typ transakie"))</f>
        <v>14.17</v>
      </c>
      <c r="J1336">
        <f t="shared" si="20"/>
        <v>141.69999999999999</v>
      </c>
      <c r="K1336">
        <f>SUMIF($E$7:E1336,E1336,$H$7:H1336)</f>
        <v>167</v>
      </c>
    </row>
    <row r="1337" spans="4:11" x14ac:dyDescent="0.3">
      <c r="D1337">
        <v>1331</v>
      </c>
      <c r="E1337">
        <v>29</v>
      </c>
      <c r="F1337" s="4">
        <f>DATE(2020,5,13+INT(ROWS($1:155)/5))</f>
        <v>43995</v>
      </c>
      <c r="G1337" s="1" t="s">
        <v>167</v>
      </c>
      <c r="H1337">
        <v>-5</v>
      </c>
      <c r="I1337" s="5">
        <f>IF(G1337="nákup",VLOOKUP(E1337,Tabuľka6[#All],13,FALSE),IF(G1337="predaj",VLOOKUP(E1337,Tabuľka6[#All],12,FALSE),"zadany neplatny typ transakie"))</f>
        <v>24.99</v>
      </c>
      <c r="J1337">
        <f t="shared" si="20"/>
        <v>124.94999999999999</v>
      </c>
      <c r="K1337">
        <f>SUMIF($E$7:E1337,E1337,$H$7:H1337)</f>
        <v>104</v>
      </c>
    </row>
    <row r="1338" spans="4:11" x14ac:dyDescent="0.3">
      <c r="D1338">
        <v>1332</v>
      </c>
      <c r="E1338">
        <v>28</v>
      </c>
      <c r="F1338" s="4">
        <f>DATE(2020,5,13+INT(ROWS($1:156)/5))</f>
        <v>43995</v>
      </c>
      <c r="G1338" s="1" t="s">
        <v>167</v>
      </c>
      <c r="H1338">
        <v>-5</v>
      </c>
      <c r="I1338" s="5">
        <f>IF(G1338="nákup",VLOOKUP(E1338,Tabuľka6[#All],13,FALSE),IF(G1338="predaj",VLOOKUP(E1338,Tabuľka6[#All],12,FALSE),"zadany neplatny typ transakie"))</f>
        <v>14.38</v>
      </c>
      <c r="J1338">
        <f t="shared" si="20"/>
        <v>71.900000000000006</v>
      </c>
      <c r="K1338">
        <f>SUMIF($E$7:E1338,E1338,$H$7:H1338)</f>
        <v>100</v>
      </c>
    </row>
    <row r="1339" spans="4:11" x14ac:dyDescent="0.3">
      <c r="D1339">
        <v>1333</v>
      </c>
      <c r="E1339">
        <v>23</v>
      </c>
      <c r="F1339" s="4">
        <f>DATE(2020,5,13+INT(ROWS($1:157)/5))</f>
        <v>43995</v>
      </c>
      <c r="G1339" s="1" t="s">
        <v>167</v>
      </c>
      <c r="H1339">
        <v>-3</v>
      </c>
      <c r="I1339" s="5">
        <f>IF(G1339="nákup",VLOOKUP(E1339,Tabuľka6[#All],13,FALSE),IF(G1339="predaj",VLOOKUP(E1339,Tabuľka6[#All],12,FALSE),"zadany neplatny typ transakie"))</f>
        <v>22.55</v>
      </c>
      <c r="J1339">
        <f t="shared" si="20"/>
        <v>67.650000000000006</v>
      </c>
      <c r="K1339">
        <f>SUMIF($E$7:E1339,E1339,$H$7:H1339)</f>
        <v>156</v>
      </c>
    </row>
    <row r="1340" spans="4:11" x14ac:dyDescent="0.3">
      <c r="D1340">
        <v>1334</v>
      </c>
      <c r="E1340">
        <v>4</v>
      </c>
      <c r="F1340" s="4">
        <f>DATE(2020,5,13+INT(ROWS($1:158)/5))</f>
        <v>43995</v>
      </c>
      <c r="G1340" s="1" t="s">
        <v>167</v>
      </c>
      <c r="H1340">
        <v>-6</v>
      </c>
      <c r="I1340" s="5">
        <f>IF(G1340="nákup",VLOOKUP(E1340,Tabuľka6[#All],13,FALSE),IF(G1340="predaj",VLOOKUP(E1340,Tabuľka6[#All],12,FALSE),"zadany neplatny typ transakie"))</f>
        <v>16</v>
      </c>
      <c r="J1340">
        <f t="shared" si="20"/>
        <v>96</v>
      </c>
      <c r="K1340">
        <f>SUMIF($E$7:E1340,E1340,$H$7:H1340)</f>
        <v>136</v>
      </c>
    </row>
    <row r="1341" spans="4:11" x14ac:dyDescent="0.3">
      <c r="D1341">
        <v>1335</v>
      </c>
      <c r="E1341">
        <v>15</v>
      </c>
      <c r="F1341" s="4">
        <f>DATE(2020,5,13+INT(ROWS($1:159)/5))</f>
        <v>43995</v>
      </c>
      <c r="G1341" s="1" t="s">
        <v>167</v>
      </c>
      <c r="H1341">
        <v>-8</v>
      </c>
      <c r="I1341" s="5">
        <f>IF(G1341="nákup",VLOOKUP(E1341,Tabuľka6[#All],13,FALSE),IF(G1341="predaj",VLOOKUP(E1341,Tabuľka6[#All],12,FALSE),"zadany neplatny typ transakie"))</f>
        <v>9.65</v>
      </c>
      <c r="J1341">
        <f t="shared" si="20"/>
        <v>77.2</v>
      </c>
      <c r="K1341">
        <f>SUMIF($E$7:E1341,E1341,$H$7:H1341)</f>
        <v>276</v>
      </c>
    </row>
    <row r="1342" spans="4:11" x14ac:dyDescent="0.3">
      <c r="D1342">
        <v>1336</v>
      </c>
      <c r="E1342">
        <v>5</v>
      </c>
      <c r="F1342" s="4">
        <f>DATE(2020,5,13+INT(ROWS($1:160)/5))</f>
        <v>43996</v>
      </c>
      <c r="G1342" s="1" t="s">
        <v>167</v>
      </c>
      <c r="H1342">
        <v>-10</v>
      </c>
      <c r="I1342" s="5">
        <f>IF(G1342="nákup",VLOOKUP(E1342,Tabuľka6[#All],13,FALSE),IF(G1342="predaj",VLOOKUP(E1342,Tabuľka6[#All],12,FALSE),"zadany neplatny typ transakie"))</f>
        <v>15.56</v>
      </c>
      <c r="J1342">
        <f t="shared" si="20"/>
        <v>155.6</v>
      </c>
      <c r="K1342">
        <f>SUMIF($E$7:E1342,E1342,$H$7:H1342)</f>
        <v>113</v>
      </c>
    </row>
    <row r="1343" spans="4:11" x14ac:dyDescent="0.3">
      <c r="D1343">
        <v>1337</v>
      </c>
      <c r="E1343">
        <v>15</v>
      </c>
      <c r="F1343" s="4">
        <f>DATE(2020,5,13+INT(ROWS($1:161)/5))</f>
        <v>43996</v>
      </c>
      <c r="G1343" s="1" t="s">
        <v>167</v>
      </c>
      <c r="H1343">
        <v>-9</v>
      </c>
      <c r="I1343" s="5">
        <f>IF(G1343="nákup",VLOOKUP(E1343,Tabuľka6[#All],13,FALSE),IF(G1343="predaj",VLOOKUP(E1343,Tabuľka6[#All],12,FALSE),"zadany neplatny typ transakie"))</f>
        <v>9.65</v>
      </c>
      <c r="J1343">
        <f t="shared" si="20"/>
        <v>86.850000000000009</v>
      </c>
      <c r="K1343">
        <f>SUMIF($E$7:E1343,E1343,$H$7:H1343)</f>
        <v>267</v>
      </c>
    </row>
    <row r="1344" spans="4:11" x14ac:dyDescent="0.3">
      <c r="D1344">
        <v>1338</v>
      </c>
      <c r="E1344">
        <v>10</v>
      </c>
      <c r="F1344" s="4">
        <f>DATE(2020,5,13+INT(ROWS($1:162)/5))</f>
        <v>43996</v>
      </c>
      <c r="G1344" s="1" t="s">
        <v>167</v>
      </c>
      <c r="H1344">
        <v>-4</v>
      </c>
      <c r="I1344" s="5">
        <f>IF(G1344="nákup",VLOOKUP(E1344,Tabuľka6[#All],13,FALSE),IF(G1344="predaj",VLOOKUP(E1344,Tabuľka6[#All],12,FALSE),"zadany neplatny typ transakie"))</f>
        <v>18.5</v>
      </c>
      <c r="J1344">
        <f t="shared" si="20"/>
        <v>74</v>
      </c>
      <c r="K1344">
        <f>SUMIF($E$7:E1344,E1344,$H$7:H1344)</f>
        <v>120</v>
      </c>
    </row>
    <row r="1345" spans="4:11" x14ac:dyDescent="0.3">
      <c r="D1345">
        <v>1339</v>
      </c>
      <c r="E1345">
        <v>27</v>
      </c>
      <c r="F1345" s="4">
        <f>DATE(2020,5,13+INT(ROWS($1:163)/5))</f>
        <v>43996</v>
      </c>
      <c r="G1345" s="1" t="s">
        <v>167</v>
      </c>
      <c r="H1345">
        <v>-4</v>
      </c>
      <c r="I1345" s="5">
        <f>IF(G1345="nákup",VLOOKUP(E1345,Tabuľka6[#All],13,FALSE),IF(G1345="predaj",VLOOKUP(E1345,Tabuľka6[#All],12,FALSE),"zadany neplatny typ transakie"))</f>
        <v>16.36</v>
      </c>
      <c r="J1345">
        <f t="shared" si="20"/>
        <v>65.44</v>
      </c>
      <c r="K1345">
        <f>SUMIF($E$7:E1345,E1345,$H$7:H1345)</f>
        <v>79</v>
      </c>
    </row>
    <row r="1346" spans="4:11" x14ac:dyDescent="0.3">
      <c r="D1346">
        <v>1340</v>
      </c>
      <c r="E1346">
        <v>22</v>
      </c>
      <c r="F1346" s="4">
        <f>DATE(2020,5,13+INT(ROWS($1:164)/5))</f>
        <v>43996</v>
      </c>
      <c r="G1346" s="1" t="s">
        <v>167</v>
      </c>
      <c r="H1346">
        <v>-5</v>
      </c>
      <c r="I1346" s="5">
        <f>IF(G1346="nákup",VLOOKUP(E1346,Tabuľka6[#All],13,FALSE),IF(G1346="predaj",VLOOKUP(E1346,Tabuľka6[#All],12,FALSE),"zadany neplatny typ transakie"))</f>
        <v>22.58</v>
      </c>
      <c r="J1346">
        <f t="shared" si="20"/>
        <v>112.89999999999999</v>
      </c>
      <c r="K1346">
        <f>SUMIF($E$7:E1346,E1346,$H$7:H1346)</f>
        <v>58</v>
      </c>
    </row>
    <row r="1347" spans="4:11" x14ac:dyDescent="0.3">
      <c r="D1347">
        <v>1341</v>
      </c>
      <c r="E1347">
        <v>16</v>
      </c>
      <c r="F1347" s="4">
        <f>DATE(2020,5,13+INT(ROWS($1:165)/5))</f>
        <v>43997</v>
      </c>
      <c r="G1347" s="1" t="s">
        <v>167</v>
      </c>
      <c r="H1347">
        <v>-10</v>
      </c>
      <c r="I1347" s="5">
        <f>IF(G1347="nákup",VLOOKUP(E1347,Tabuľka6[#All],13,FALSE),IF(G1347="predaj",VLOOKUP(E1347,Tabuľka6[#All],12,FALSE),"zadany neplatny typ transakie"))</f>
        <v>14.49</v>
      </c>
      <c r="J1347">
        <f t="shared" si="20"/>
        <v>144.9</v>
      </c>
      <c r="K1347">
        <f>SUMIF($E$7:E1347,E1347,$H$7:H1347)</f>
        <v>142</v>
      </c>
    </row>
    <row r="1348" spans="4:11" x14ac:dyDescent="0.3">
      <c r="D1348">
        <v>1342</v>
      </c>
      <c r="E1348">
        <v>20</v>
      </c>
      <c r="F1348" s="4">
        <f>DATE(2020,5,13+INT(ROWS($1:166)/5))</f>
        <v>43997</v>
      </c>
      <c r="G1348" s="1" t="s">
        <v>166</v>
      </c>
      <c r="H1348">
        <v>31</v>
      </c>
      <c r="I1348" s="5">
        <f>IF(G1348="nákup",VLOOKUP(E1348,Tabuľka6[#All],13,FALSE),IF(G1348="predaj",VLOOKUP(E1348,Tabuľka6[#All],12,FALSE),"zadany neplatny typ transakie"))</f>
        <v>6.29</v>
      </c>
      <c r="J1348">
        <f t="shared" si="20"/>
        <v>194.99</v>
      </c>
      <c r="K1348">
        <f>SUMIF($E$7:E1348,E1348,$H$7:H1348)</f>
        <v>169</v>
      </c>
    </row>
    <row r="1349" spans="4:11" x14ac:dyDescent="0.3">
      <c r="D1349">
        <v>1343</v>
      </c>
      <c r="E1349">
        <v>17</v>
      </c>
      <c r="F1349" s="4">
        <f>DATE(2020,5,13+INT(ROWS($1:167)/5))</f>
        <v>43997</v>
      </c>
      <c r="G1349" s="1" t="s">
        <v>166</v>
      </c>
      <c r="H1349">
        <v>50</v>
      </c>
      <c r="I1349" s="5">
        <f>IF(G1349="nákup",VLOOKUP(E1349,Tabuľka6[#All],13,FALSE),IF(G1349="predaj",VLOOKUP(E1349,Tabuľka6[#All],12,FALSE),"zadany neplatny typ transakie"))</f>
        <v>7.58</v>
      </c>
      <c r="J1349">
        <f t="shared" si="20"/>
        <v>379</v>
      </c>
      <c r="K1349">
        <f>SUMIF($E$7:E1349,E1349,$H$7:H1349)</f>
        <v>299</v>
      </c>
    </row>
    <row r="1350" spans="4:11" x14ac:dyDescent="0.3">
      <c r="D1350">
        <v>1344</v>
      </c>
      <c r="E1350">
        <v>13</v>
      </c>
      <c r="F1350" s="4">
        <f>DATE(2020,5,13+INT(ROWS($1:168)/5))</f>
        <v>43997</v>
      </c>
      <c r="G1350" s="1" t="s">
        <v>166</v>
      </c>
      <c r="H1350">
        <v>45</v>
      </c>
      <c r="I1350" s="5">
        <f>IF(G1350="nákup",VLOOKUP(E1350,Tabuľka6[#All],13,FALSE),IF(G1350="predaj",VLOOKUP(E1350,Tabuľka6[#All],12,FALSE),"zadany neplatny typ transakie"))</f>
        <v>8.89</v>
      </c>
      <c r="J1350">
        <f t="shared" si="20"/>
        <v>400.05</v>
      </c>
      <c r="K1350">
        <f>SUMIF($E$7:E1350,E1350,$H$7:H1350)</f>
        <v>119</v>
      </c>
    </row>
    <row r="1351" spans="4:11" x14ac:dyDescent="0.3">
      <c r="D1351">
        <v>1345</v>
      </c>
      <c r="E1351">
        <v>9</v>
      </c>
      <c r="F1351" s="4">
        <f>DATE(2020,5,13+INT(ROWS($1:169)/5))</f>
        <v>43997</v>
      </c>
      <c r="G1351" s="1" t="s">
        <v>166</v>
      </c>
      <c r="H1351">
        <v>24</v>
      </c>
      <c r="I1351" s="5">
        <f>IF(G1351="nákup",VLOOKUP(E1351,Tabuľka6[#All],13,FALSE),IF(G1351="predaj",VLOOKUP(E1351,Tabuľka6[#All],12,FALSE),"zadany neplatny typ transakie"))</f>
        <v>25.99</v>
      </c>
      <c r="J1351">
        <f t="shared" si="20"/>
        <v>623.76</v>
      </c>
      <c r="K1351">
        <f>SUMIF($E$7:E1351,E1351,$H$7:H1351)</f>
        <v>90</v>
      </c>
    </row>
    <row r="1352" spans="4:11" x14ac:dyDescent="0.3">
      <c r="D1352">
        <v>1346</v>
      </c>
      <c r="E1352">
        <v>29</v>
      </c>
      <c r="F1352" s="4">
        <f>DATE(2020,5,13+INT(ROWS($1:170)/5))</f>
        <v>43998</v>
      </c>
      <c r="G1352" s="1" t="s">
        <v>166</v>
      </c>
      <c r="H1352">
        <v>49</v>
      </c>
      <c r="I1352" s="5" t="str">
        <f>IF(G1352="nákup",VLOOKUP(E1352,Tabuľka6[#All],13,FALSE),IF(G1352="predaj",VLOOKUP(E1352,Tabuľka6[#All],12,FALSE),"zadany neplatny typ transakie"))</f>
        <v>14,98</v>
      </c>
      <c r="J1352">
        <f t="shared" ref="J1352:J1415" si="21">ABS(H1352*I1352)</f>
        <v>734.02</v>
      </c>
      <c r="K1352">
        <f>SUMIF($E$7:E1352,E1352,$H$7:H1352)</f>
        <v>153</v>
      </c>
    </row>
    <row r="1353" spans="4:11" x14ac:dyDescent="0.3">
      <c r="D1353">
        <v>1347</v>
      </c>
      <c r="E1353">
        <v>4</v>
      </c>
      <c r="F1353" s="4">
        <f>DATE(2020,5,13+INT(ROWS($1:171)/5))</f>
        <v>43998</v>
      </c>
      <c r="G1353" s="1" t="s">
        <v>166</v>
      </c>
      <c r="H1353">
        <v>37</v>
      </c>
      <c r="I1353" s="5">
        <f>IF(G1353="nákup",VLOOKUP(E1353,Tabuľka6[#All],13,FALSE),IF(G1353="predaj",VLOOKUP(E1353,Tabuľka6[#All],12,FALSE),"zadany neplatny typ transakie"))</f>
        <v>8.36</v>
      </c>
      <c r="J1353">
        <f t="shared" si="21"/>
        <v>309.32</v>
      </c>
      <c r="K1353">
        <f>SUMIF($E$7:E1353,E1353,$H$7:H1353)</f>
        <v>173</v>
      </c>
    </row>
    <row r="1354" spans="4:11" x14ac:dyDescent="0.3">
      <c r="D1354">
        <v>1348</v>
      </c>
      <c r="E1354">
        <v>21</v>
      </c>
      <c r="F1354" s="4">
        <f>DATE(2020,5,13+INT(ROWS($1:172)/5))</f>
        <v>43998</v>
      </c>
      <c r="G1354" s="1" t="s">
        <v>166</v>
      </c>
      <c r="H1354">
        <v>39</v>
      </c>
      <c r="I1354" s="5">
        <f>IF(G1354="nákup",VLOOKUP(E1354,Tabuľka6[#All],13,FALSE),IF(G1354="predaj",VLOOKUP(E1354,Tabuľka6[#All],12,FALSE),"zadany neplatny typ transakie"))</f>
        <v>14.17</v>
      </c>
      <c r="J1354">
        <f t="shared" si="21"/>
        <v>552.63</v>
      </c>
      <c r="K1354">
        <f>SUMIF($E$7:E1354,E1354,$H$7:H1354)</f>
        <v>137</v>
      </c>
    </row>
    <row r="1355" spans="4:11" x14ac:dyDescent="0.3">
      <c r="D1355">
        <v>1349</v>
      </c>
      <c r="E1355">
        <v>27</v>
      </c>
      <c r="F1355" s="4">
        <f>DATE(2020,5,13+INT(ROWS($1:173)/5))</f>
        <v>43998</v>
      </c>
      <c r="G1355" s="1" t="s">
        <v>167</v>
      </c>
      <c r="H1355">
        <v>-7</v>
      </c>
      <c r="I1355" s="5">
        <f>IF(G1355="nákup",VLOOKUP(E1355,Tabuľka6[#All],13,FALSE),IF(G1355="predaj",VLOOKUP(E1355,Tabuľka6[#All],12,FALSE),"zadany neplatny typ transakie"))</f>
        <v>16.36</v>
      </c>
      <c r="J1355">
        <f t="shared" si="21"/>
        <v>114.52</v>
      </c>
      <c r="K1355">
        <f>SUMIF($E$7:E1355,E1355,$H$7:H1355)</f>
        <v>72</v>
      </c>
    </row>
    <row r="1356" spans="4:11" x14ac:dyDescent="0.3">
      <c r="D1356">
        <v>1350</v>
      </c>
      <c r="E1356">
        <v>23</v>
      </c>
      <c r="F1356" s="4">
        <f>DATE(2020,5,13+INT(ROWS($1:174)/5))</f>
        <v>43998</v>
      </c>
      <c r="G1356" s="1" t="s">
        <v>167</v>
      </c>
      <c r="H1356">
        <v>-6</v>
      </c>
      <c r="I1356" s="5">
        <f>IF(G1356="nákup",VLOOKUP(E1356,Tabuľka6[#All],13,FALSE),IF(G1356="predaj",VLOOKUP(E1356,Tabuľka6[#All],12,FALSE),"zadany neplatny typ transakie"))</f>
        <v>22.55</v>
      </c>
      <c r="J1356">
        <f t="shared" si="21"/>
        <v>135.30000000000001</v>
      </c>
      <c r="K1356">
        <f>SUMIF($E$7:E1356,E1356,$H$7:H1356)</f>
        <v>150</v>
      </c>
    </row>
    <row r="1357" spans="4:11" x14ac:dyDescent="0.3">
      <c r="D1357">
        <v>1351</v>
      </c>
      <c r="E1357">
        <v>15</v>
      </c>
      <c r="F1357" s="4">
        <f>DATE(2020,5,13+INT(ROWS($1:175)/5))</f>
        <v>43999</v>
      </c>
      <c r="G1357" s="1" t="s">
        <v>167</v>
      </c>
      <c r="H1357">
        <v>-8</v>
      </c>
      <c r="I1357" s="5">
        <f>IF(G1357="nákup",VLOOKUP(E1357,Tabuľka6[#All],13,FALSE),IF(G1357="predaj",VLOOKUP(E1357,Tabuľka6[#All],12,FALSE),"zadany neplatny typ transakie"))</f>
        <v>9.65</v>
      </c>
      <c r="J1357">
        <f t="shared" si="21"/>
        <v>77.2</v>
      </c>
      <c r="K1357">
        <f>SUMIF($E$7:E1357,E1357,$H$7:H1357)</f>
        <v>259</v>
      </c>
    </row>
    <row r="1358" spans="4:11" x14ac:dyDescent="0.3">
      <c r="D1358">
        <v>1352</v>
      </c>
      <c r="E1358">
        <v>17</v>
      </c>
      <c r="F1358" s="4">
        <f>DATE(2020,5,13+INT(ROWS($1:176)/5))</f>
        <v>43999</v>
      </c>
      <c r="G1358" s="1" t="s">
        <v>167</v>
      </c>
      <c r="H1358">
        <v>-9</v>
      </c>
      <c r="I1358" s="5">
        <f>IF(G1358="nákup",VLOOKUP(E1358,Tabuľka6[#All],13,FALSE),IF(G1358="predaj",VLOOKUP(E1358,Tabuľka6[#All],12,FALSE),"zadany neplatny typ transakie"))</f>
        <v>14.46</v>
      </c>
      <c r="J1358">
        <f t="shared" si="21"/>
        <v>130.14000000000001</v>
      </c>
      <c r="K1358">
        <f>SUMIF($E$7:E1358,E1358,$H$7:H1358)</f>
        <v>290</v>
      </c>
    </row>
    <row r="1359" spans="4:11" x14ac:dyDescent="0.3">
      <c r="D1359">
        <v>1353</v>
      </c>
      <c r="E1359">
        <v>13</v>
      </c>
      <c r="F1359" s="4">
        <f>DATE(2020,5,13+INT(ROWS($1:177)/5))</f>
        <v>43999</v>
      </c>
      <c r="G1359" s="1" t="s">
        <v>167</v>
      </c>
      <c r="H1359">
        <v>-10</v>
      </c>
      <c r="I1359" s="5">
        <f>IF(G1359="nákup",VLOOKUP(E1359,Tabuľka6[#All],13,FALSE),IF(G1359="predaj",VLOOKUP(E1359,Tabuľka6[#All],12,FALSE),"zadany neplatny typ transakie"))</f>
        <v>14.95</v>
      </c>
      <c r="J1359">
        <f t="shared" si="21"/>
        <v>149.5</v>
      </c>
      <c r="K1359">
        <f>SUMIF($E$7:E1359,E1359,$H$7:H1359)</f>
        <v>109</v>
      </c>
    </row>
    <row r="1360" spans="4:11" x14ac:dyDescent="0.3">
      <c r="D1360">
        <v>1354</v>
      </c>
      <c r="E1360">
        <v>28</v>
      </c>
      <c r="F1360" s="4">
        <f>DATE(2020,5,13+INT(ROWS($1:178)/5))</f>
        <v>43999</v>
      </c>
      <c r="G1360" s="1" t="s">
        <v>167</v>
      </c>
      <c r="H1360">
        <v>-10</v>
      </c>
      <c r="I1360" s="5">
        <f>IF(G1360="nákup",VLOOKUP(E1360,Tabuľka6[#All],13,FALSE),IF(G1360="predaj",VLOOKUP(E1360,Tabuľka6[#All],12,FALSE),"zadany neplatny typ transakie"))</f>
        <v>14.38</v>
      </c>
      <c r="J1360">
        <f t="shared" si="21"/>
        <v>143.80000000000001</v>
      </c>
      <c r="K1360">
        <f>SUMIF($E$7:E1360,E1360,$H$7:H1360)</f>
        <v>90</v>
      </c>
    </row>
    <row r="1361" spans="4:11" x14ac:dyDescent="0.3">
      <c r="D1361">
        <v>1355</v>
      </c>
      <c r="E1361">
        <v>10</v>
      </c>
      <c r="F1361" s="4">
        <f>DATE(2020,5,13+INT(ROWS($1:179)/5))</f>
        <v>43999</v>
      </c>
      <c r="G1361" s="1" t="s">
        <v>167</v>
      </c>
      <c r="H1361">
        <v>-9</v>
      </c>
      <c r="I1361" s="5">
        <f>IF(G1361="nákup",VLOOKUP(E1361,Tabuľka6[#All],13,FALSE),IF(G1361="predaj",VLOOKUP(E1361,Tabuľka6[#All],12,FALSE),"zadany neplatny typ transakie"))</f>
        <v>18.5</v>
      </c>
      <c r="J1361">
        <f t="shared" si="21"/>
        <v>166.5</v>
      </c>
      <c r="K1361">
        <f>SUMIF($E$7:E1361,E1361,$H$7:H1361)</f>
        <v>111</v>
      </c>
    </row>
    <row r="1362" spans="4:11" x14ac:dyDescent="0.3">
      <c r="D1362">
        <v>1356</v>
      </c>
      <c r="E1362">
        <v>6</v>
      </c>
      <c r="F1362" s="4">
        <f>DATE(2020,5,13+INT(ROWS($1:180)/5))</f>
        <v>44000</v>
      </c>
      <c r="G1362" s="1" t="s">
        <v>167</v>
      </c>
      <c r="H1362">
        <v>-4</v>
      </c>
      <c r="I1362" s="5">
        <f>IF(G1362="nákup",VLOOKUP(E1362,Tabuľka6[#All],13,FALSE),IF(G1362="predaj",VLOOKUP(E1362,Tabuľka6[#All],12,FALSE),"zadany neplatny typ transakie"))</f>
        <v>13.24</v>
      </c>
      <c r="J1362">
        <f t="shared" si="21"/>
        <v>52.96</v>
      </c>
      <c r="K1362">
        <f>SUMIF($E$7:E1362,E1362,$H$7:H1362)</f>
        <v>312</v>
      </c>
    </row>
    <row r="1363" spans="4:11" x14ac:dyDescent="0.3">
      <c r="D1363">
        <v>1357</v>
      </c>
      <c r="E1363">
        <v>15</v>
      </c>
      <c r="F1363" s="4">
        <f>DATE(2020,5,13+INT(ROWS($1:181)/5))</f>
        <v>44000</v>
      </c>
      <c r="G1363" s="1" t="s">
        <v>167</v>
      </c>
      <c r="H1363">
        <v>-6</v>
      </c>
      <c r="I1363" s="5">
        <f>IF(G1363="nákup",VLOOKUP(E1363,Tabuľka6[#All],13,FALSE),IF(G1363="predaj",VLOOKUP(E1363,Tabuľka6[#All],12,FALSE),"zadany neplatny typ transakie"))</f>
        <v>9.65</v>
      </c>
      <c r="J1363">
        <f t="shared" si="21"/>
        <v>57.900000000000006</v>
      </c>
      <c r="K1363">
        <f>SUMIF($E$7:E1363,E1363,$H$7:H1363)</f>
        <v>253</v>
      </c>
    </row>
    <row r="1364" spans="4:11" x14ac:dyDescent="0.3">
      <c r="D1364">
        <v>1358</v>
      </c>
      <c r="E1364">
        <v>28</v>
      </c>
      <c r="F1364" s="4">
        <f>DATE(2020,5,13+INT(ROWS($1:182)/5))</f>
        <v>44000</v>
      </c>
      <c r="G1364" s="1" t="s">
        <v>167</v>
      </c>
      <c r="H1364">
        <v>-3</v>
      </c>
      <c r="I1364" s="5">
        <f>IF(G1364="nákup",VLOOKUP(E1364,Tabuľka6[#All],13,FALSE),IF(G1364="predaj",VLOOKUP(E1364,Tabuľka6[#All],12,FALSE),"zadany neplatny typ transakie"))</f>
        <v>14.38</v>
      </c>
      <c r="J1364">
        <f t="shared" si="21"/>
        <v>43.14</v>
      </c>
      <c r="K1364">
        <f>SUMIF($E$7:E1364,E1364,$H$7:H1364)</f>
        <v>87</v>
      </c>
    </row>
    <row r="1365" spans="4:11" x14ac:dyDescent="0.3">
      <c r="D1365">
        <v>1359</v>
      </c>
      <c r="E1365">
        <v>7</v>
      </c>
      <c r="F1365" s="4">
        <f>DATE(2020,5,13+INT(ROWS($1:183)/5))</f>
        <v>44000</v>
      </c>
      <c r="G1365" s="1" t="s">
        <v>167</v>
      </c>
      <c r="H1365">
        <v>-6</v>
      </c>
      <c r="I1365" s="5">
        <f>IF(G1365="nákup",VLOOKUP(E1365,Tabuľka6[#All],13,FALSE),IF(G1365="predaj",VLOOKUP(E1365,Tabuľka6[#All],12,FALSE),"zadany neplatny typ transakie"))</f>
        <v>14.75</v>
      </c>
      <c r="J1365">
        <f t="shared" si="21"/>
        <v>88.5</v>
      </c>
      <c r="K1365">
        <f>SUMIF($E$7:E1365,E1365,$H$7:H1365)</f>
        <v>35</v>
      </c>
    </row>
    <row r="1366" spans="4:11" x14ac:dyDescent="0.3">
      <c r="D1366">
        <v>1360</v>
      </c>
      <c r="E1366">
        <v>7</v>
      </c>
      <c r="F1366" s="4">
        <f>DATE(2020,5,13+INT(ROWS($1:184)/5))</f>
        <v>44000</v>
      </c>
      <c r="G1366" s="1" t="s">
        <v>167</v>
      </c>
      <c r="H1366">
        <v>-10</v>
      </c>
      <c r="I1366" s="5">
        <f>IF(G1366="nákup",VLOOKUP(E1366,Tabuľka6[#All],13,FALSE),IF(G1366="predaj",VLOOKUP(E1366,Tabuľka6[#All],12,FALSE),"zadany neplatny typ transakie"))</f>
        <v>14.75</v>
      </c>
      <c r="J1366">
        <f t="shared" si="21"/>
        <v>147.5</v>
      </c>
      <c r="K1366">
        <f>SUMIF($E$7:E1366,E1366,$H$7:H1366)</f>
        <v>25</v>
      </c>
    </row>
    <row r="1367" spans="4:11" x14ac:dyDescent="0.3">
      <c r="D1367">
        <v>1361</v>
      </c>
      <c r="E1367">
        <v>5</v>
      </c>
      <c r="F1367" s="4">
        <f>DATE(2020,5,13+INT(ROWS($1:185)/5))</f>
        <v>44001</v>
      </c>
      <c r="G1367" s="1" t="s">
        <v>167</v>
      </c>
      <c r="H1367">
        <v>-7</v>
      </c>
      <c r="I1367" s="5">
        <f>IF(G1367="nákup",VLOOKUP(E1367,Tabuľka6[#All],13,FALSE),IF(G1367="predaj",VLOOKUP(E1367,Tabuľka6[#All],12,FALSE),"zadany neplatny typ transakie"))</f>
        <v>15.56</v>
      </c>
      <c r="J1367">
        <f t="shared" si="21"/>
        <v>108.92</v>
      </c>
      <c r="K1367">
        <f>SUMIF($E$7:E1367,E1367,$H$7:H1367)</f>
        <v>106</v>
      </c>
    </row>
    <row r="1368" spans="4:11" x14ac:dyDescent="0.3">
      <c r="D1368">
        <v>1362</v>
      </c>
      <c r="E1368">
        <v>24</v>
      </c>
      <c r="F1368" s="4">
        <f>DATE(2020,5,13+INT(ROWS($1:186)/5))</f>
        <v>44001</v>
      </c>
      <c r="G1368" s="1" t="s">
        <v>167</v>
      </c>
      <c r="H1368">
        <v>-5</v>
      </c>
      <c r="I1368" s="5">
        <f>IF(G1368="nákup",VLOOKUP(E1368,Tabuľka6[#All],13,FALSE),IF(G1368="predaj",VLOOKUP(E1368,Tabuľka6[#All],12,FALSE),"zadany neplatny typ transakie"))</f>
        <v>18.98</v>
      </c>
      <c r="J1368">
        <f t="shared" si="21"/>
        <v>94.9</v>
      </c>
      <c r="K1368">
        <f>SUMIF($E$7:E1368,E1368,$H$7:H1368)</f>
        <v>151</v>
      </c>
    </row>
    <row r="1369" spans="4:11" x14ac:dyDescent="0.3">
      <c r="D1369">
        <v>1363</v>
      </c>
      <c r="E1369">
        <v>18</v>
      </c>
      <c r="F1369" s="4">
        <f>DATE(2020,5,13+INT(ROWS($1:187)/5))</f>
        <v>44001</v>
      </c>
      <c r="G1369" s="1" t="s">
        <v>167</v>
      </c>
      <c r="H1369">
        <v>-6</v>
      </c>
      <c r="I1369" s="5">
        <f>IF(G1369="nákup",VLOOKUP(E1369,Tabuľka6[#All],13,FALSE),IF(G1369="predaj",VLOOKUP(E1369,Tabuľka6[#All],12,FALSE),"zadany neplatny typ transakie"))</f>
        <v>13.99</v>
      </c>
      <c r="J1369">
        <f t="shared" si="21"/>
        <v>83.94</v>
      </c>
      <c r="K1369">
        <f>SUMIF($E$7:E1369,E1369,$H$7:H1369)</f>
        <v>50</v>
      </c>
    </row>
    <row r="1370" spans="4:11" x14ac:dyDescent="0.3">
      <c r="D1370">
        <v>1364</v>
      </c>
      <c r="E1370">
        <v>12</v>
      </c>
      <c r="F1370" s="4">
        <f>DATE(2020,5,13+INT(ROWS($1:188)/5))</f>
        <v>44001</v>
      </c>
      <c r="G1370" s="1" t="s">
        <v>167</v>
      </c>
      <c r="H1370">
        <v>-10</v>
      </c>
      <c r="I1370" s="5">
        <f>IF(G1370="nákup",VLOOKUP(E1370,Tabuľka6[#All],13,FALSE),IF(G1370="predaj",VLOOKUP(E1370,Tabuľka6[#All],12,FALSE),"zadany neplatny typ transakie"))</f>
        <v>13.25</v>
      </c>
      <c r="J1370">
        <f t="shared" si="21"/>
        <v>132.5</v>
      </c>
      <c r="K1370">
        <f>SUMIF($E$7:E1370,E1370,$H$7:H1370)</f>
        <v>182</v>
      </c>
    </row>
    <row r="1371" spans="4:11" x14ac:dyDescent="0.3">
      <c r="D1371">
        <v>1365</v>
      </c>
      <c r="E1371">
        <v>20</v>
      </c>
      <c r="F1371" s="4">
        <f>DATE(2020,5,13+INT(ROWS($1:189)/5))</f>
        <v>44001</v>
      </c>
      <c r="G1371" s="1" t="s">
        <v>167</v>
      </c>
      <c r="H1371">
        <v>-9</v>
      </c>
      <c r="I1371" s="5">
        <f>IF(G1371="nákup",VLOOKUP(E1371,Tabuľka6[#All],13,FALSE),IF(G1371="predaj",VLOOKUP(E1371,Tabuľka6[#All],12,FALSE),"zadany neplatny typ transakie"))</f>
        <v>10.050000000000001</v>
      </c>
      <c r="J1371">
        <f t="shared" si="21"/>
        <v>90.45</v>
      </c>
      <c r="K1371">
        <f>SUMIF($E$7:E1371,E1371,$H$7:H1371)</f>
        <v>160</v>
      </c>
    </row>
    <row r="1372" spans="4:11" x14ac:dyDescent="0.3">
      <c r="D1372">
        <v>1366</v>
      </c>
      <c r="E1372">
        <v>14</v>
      </c>
      <c r="F1372" s="4">
        <f>DATE(2020,5,13+INT(ROWS($1:190)/5))</f>
        <v>44002</v>
      </c>
      <c r="G1372" s="1" t="s">
        <v>167</v>
      </c>
      <c r="H1372">
        <v>-5</v>
      </c>
      <c r="I1372" s="5">
        <f>IF(G1372="nákup",VLOOKUP(E1372,Tabuľka6[#All],13,FALSE),IF(G1372="predaj",VLOOKUP(E1372,Tabuľka6[#All],12,FALSE),"zadany neplatny typ transakie"))</f>
        <v>7.8</v>
      </c>
      <c r="J1372">
        <f t="shared" si="21"/>
        <v>39</v>
      </c>
      <c r="K1372">
        <f>SUMIF($E$7:E1372,E1372,$H$7:H1372)</f>
        <v>89</v>
      </c>
    </row>
    <row r="1373" spans="4:11" x14ac:dyDescent="0.3">
      <c r="D1373">
        <v>1367</v>
      </c>
      <c r="E1373">
        <v>26</v>
      </c>
      <c r="F1373" s="4">
        <f>DATE(2020,5,13+INT(ROWS($1:191)/5))</f>
        <v>44002</v>
      </c>
      <c r="G1373" s="1" t="s">
        <v>167</v>
      </c>
      <c r="H1373">
        <v>-4</v>
      </c>
      <c r="I1373" s="5">
        <f>IF(G1373="nákup",VLOOKUP(E1373,Tabuľka6[#All],13,FALSE),IF(G1373="predaj",VLOOKUP(E1373,Tabuľka6[#All],12,FALSE),"zadany neplatny typ transakie"))</f>
        <v>12.85</v>
      </c>
      <c r="J1373">
        <f t="shared" si="21"/>
        <v>51.4</v>
      </c>
      <c r="K1373">
        <f>SUMIF($E$7:E1373,E1373,$H$7:H1373)</f>
        <v>188</v>
      </c>
    </row>
    <row r="1374" spans="4:11" x14ac:dyDescent="0.3">
      <c r="D1374">
        <v>1368</v>
      </c>
      <c r="E1374">
        <v>23</v>
      </c>
      <c r="F1374" s="4">
        <f>DATE(2020,5,13+INT(ROWS($1:192)/5))</f>
        <v>44002</v>
      </c>
      <c r="G1374" s="1" t="s">
        <v>167</v>
      </c>
      <c r="H1374">
        <v>-5</v>
      </c>
      <c r="I1374" s="5">
        <f>IF(G1374="nákup",VLOOKUP(E1374,Tabuľka6[#All],13,FALSE),IF(G1374="predaj",VLOOKUP(E1374,Tabuľka6[#All],12,FALSE),"zadany neplatny typ transakie"))</f>
        <v>22.55</v>
      </c>
      <c r="J1374">
        <f t="shared" si="21"/>
        <v>112.75</v>
      </c>
      <c r="K1374">
        <f>SUMIF($E$7:E1374,E1374,$H$7:H1374)</f>
        <v>145</v>
      </c>
    </row>
    <row r="1375" spans="4:11" x14ac:dyDescent="0.3">
      <c r="D1375">
        <v>1369</v>
      </c>
      <c r="E1375">
        <v>23</v>
      </c>
      <c r="F1375" s="4">
        <f>DATE(2020,5,13+INT(ROWS($1:193)/5))</f>
        <v>44002</v>
      </c>
      <c r="G1375" s="1" t="s">
        <v>167</v>
      </c>
      <c r="H1375">
        <v>-9</v>
      </c>
      <c r="I1375" s="5">
        <f>IF(G1375="nákup",VLOOKUP(E1375,Tabuľka6[#All],13,FALSE),IF(G1375="predaj",VLOOKUP(E1375,Tabuľka6[#All],12,FALSE),"zadany neplatny typ transakie"))</f>
        <v>22.55</v>
      </c>
      <c r="J1375">
        <f t="shared" si="21"/>
        <v>202.95000000000002</v>
      </c>
      <c r="K1375">
        <f>SUMIF($E$7:E1375,E1375,$H$7:H1375)</f>
        <v>136</v>
      </c>
    </row>
    <row r="1376" spans="4:11" x14ac:dyDescent="0.3">
      <c r="D1376">
        <v>1370</v>
      </c>
      <c r="E1376">
        <v>30</v>
      </c>
      <c r="F1376" s="4">
        <f>DATE(2020,5,13+INT(ROWS($1:194)/5))</f>
        <v>44002</v>
      </c>
      <c r="G1376" s="1" t="s">
        <v>167</v>
      </c>
      <c r="H1376">
        <v>-3</v>
      </c>
      <c r="I1376" s="5">
        <f>IF(G1376="nákup",VLOOKUP(E1376,Tabuľka6[#All],13,FALSE),IF(G1376="predaj",VLOOKUP(E1376,Tabuľka6[#All],12,FALSE),"zadany neplatny typ transakie"))</f>
        <v>11.5</v>
      </c>
      <c r="J1376">
        <f t="shared" si="21"/>
        <v>34.5</v>
      </c>
      <c r="K1376">
        <f>SUMIF($E$7:E1376,E1376,$H$7:H1376)</f>
        <v>165</v>
      </c>
    </row>
    <row r="1377" spans="4:11" x14ac:dyDescent="0.3">
      <c r="D1377">
        <v>1371</v>
      </c>
      <c r="E1377">
        <v>23</v>
      </c>
      <c r="F1377" s="4">
        <f>DATE(2020,5,13+INT(ROWS($1:195)/5))</f>
        <v>44003</v>
      </c>
      <c r="G1377" s="1" t="s">
        <v>167</v>
      </c>
      <c r="H1377">
        <v>-1</v>
      </c>
      <c r="I1377" s="5">
        <f>IF(G1377="nákup",VLOOKUP(E1377,Tabuľka6[#All],13,FALSE),IF(G1377="predaj",VLOOKUP(E1377,Tabuľka6[#All],12,FALSE),"zadany neplatny typ transakie"))</f>
        <v>22.55</v>
      </c>
      <c r="J1377">
        <f t="shared" si="21"/>
        <v>22.55</v>
      </c>
      <c r="K1377">
        <f>SUMIF($E$7:E1377,E1377,$H$7:H1377)</f>
        <v>135</v>
      </c>
    </row>
    <row r="1378" spans="4:11" x14ac:dyDescent="0.3">
      <c r="D1378">
        <v>1372</v>
      </c>
      <c r="E1378">
        <v>8</v>
      </c>
      <c r="F1378" s="4">
        <f>DATE(2020,5,13+INT(ROWS($1:196)/5))</f>
        <v>44003</v>
      </c>
      <c r="G1378" s="1" t="s">
        <v>167</v>
      </c>
      <c r="H1378">
        <v>-1</v>
      </c>
      <c r="I1378" s="5">
        <f>IF(G1378="nákup",VLOOKUP(E1378,Tabuľka6[#All],13,FALSE),IF(G1378="predaj",VLOOKUP(E1378,Tabuľka6[#All],12,FALSE),"zadany neplatny typ transakie"))</f>
        <v>17.89</v>
      </c>
      <c r="J1378">
        <f t="shared" si="21"/>
        <v>17.89</v>
      </c>
      <c r="K1378">
        <f>SUMIF($E$7:E1378,E1378,$H$7:H1378)</f>
        <v>212</v>
      </c>
    </row>
    <row r="1379" spans="4:11" x14ac:dyDescent="0.3">
      <c r="D1379">
        <v>1373</v>
      </c>
      <c r="E1379">
        <v>14</v>
      </c>
      <c r="F1379" s="4">
        <f>DATE(2020,5,13+INT(ROWS($1:197)/5))</f>
        <v>44003</v>
      </c>
      <c r="G1379" s="1" t="s">
        <v>167</v>
      </c>
      <c r="H1379">
        <v>-10</v>
      </c>
      <c r="I1379" s="5">
        <f>IF(G1379="nákup",VLOOKUP(E1379,Tabuľka6[#All],13,FALSE),IF(G1379="predaj",VLOOKUP(E1379,Tabuľka6[#All],12,FALSE),"zadany neplatny typ transakie"))</f>
        <v>7.8</v>
      </c>
      <c r="J1379">
        <f t="shared" si="21"/>
        <v>78</v>
      </c>
      <c r="K1379">
        <f>SUMIF($E$7:E1379,E1379,$H$7:H1379)</f>
        <v>79</v>
      </c>
    </row>
    <row r="1380" spans="4:11" x14ac:dyDescent="0.3">
      <c r="D1380">
        <v>1374</v>
      </c>
      <c r="E1380">
        <v>8</v>
      </c>
      <c r="F1380" s="4">
        <f>DATE(2020,5,13+INT(ROWS($1:198)/5))</f>
        <v>44003</v>
      </c>
      <c r="G1380" s="1" t="s">
        <v>167</v>
      </c>
      <c r="H1380">
        <v>-4</v>
      </c>
      <c r="I1380" s="5">
        <f>IF(G1380="nákup",VLOOKUP(E1380,Tabuľka6[#All],13,FALSE),IF(G1380="predaj",VLOOKUP(E1380,Tabuľka6[#All],12,FALSE),"zadany neplatny typ transakie"))</f>
        <v>17.89</v>
      </c>
      <c r="J1380">
        <f t="shared" si="21"/>
        <v>71.56</v>
      </c>
      <c r="K1380">
        <f>SUMIF($E$7:E1380,E1380,$H$7:H1380)</f>
        <v>208</v>
      </c>
    </row>
    <row r="1381" spans="4:11" x14ac:dyDescent="0.3">
      <c r="D1381">
        <v>1375</v>
      </c>
      <c r="E1381">
        <v>2</v>
      </c>
      <c r="F1381" s="4">
        <f>DATE(2020,5,13+INT(ROWS($1:199)/5))</f>
        <v>44003</v>
      </c>
      <c r="G1381" s="1" t="s">
        <v>167</v>
      </c>
      <c r="H1381">
        <v>-5</v>
      </c>
      <c r="I1381" s="5">
        <f>IF(G1381="nákup",VLOOKUP(E1381,Tabuľka6[#All],13,FALSE),IF(G1381="predaj",VLOOKUP(E1381,Tabuľka6[#All],12,FALSE),"zadany neplatny typ transakie"))</f>
        <v>16.11</v>
      </c>
      <c r="J1381">
        <f t="shared" si="21"/>
        <v>80.55</v>
      </c>
      <c r="K1381">
        <f>SUMIF($E$7:E1381,E1381,$H$7:H1381)</f>
        <v>287</v>
      </c>
    </row>
    <row r="1382" spans="4:11" x14ac:dyDescent="0.3">
      <c r="D1382">
        <v>1376</v>
      </c>
      <c r="E1382">
        <v>28</v>
      </c>
      <c r="F1382" s="4">
        <f>DATE(2020,5,13+INT(ROWS($1:200)/5))</f>
        <v>44004</v>
      </c>
      <c r="G1382" s="1" t="s">
        <v>167</v>
      </c>
      <c r="H1382">
        <v>-1</v>
      </c>
      <c r="I1382" s="5">
        <f>IF(G1382="nákup",VLOOKUP(E1382,Tabuľka6[#All],13,FALSE),IF(G1382="predaj",VLOOKUP(E1382,Tabuľka6[#All],12,FALSE),"zadany neplatny typ transakie"))</f>
        <v>14.38</v>
      </c>
      <c r="J1382">
        <f t="shared" si="21"/>
        <v>14.38</v>
      </c>
      <c r="K1382">
        <f>SUMIF($E$7:E1382,E1382,$H$7:H1382)</f>
        <v>86</v>
      </c>
    </row>
    <row r="1383" spans="4:11" x14ac:dyDescent="0.3">
      <c r="D1383">
        <v>1377</v>
      </c>
      <c r="E1383">
        <v>3</v>
      </c>
      <c r="F1383" s="4">
        <f>DATE(2020,5,13+INT(ROWS($1:201)/5))</f>
        <v>44004</v>
      </c>
      <c r="G1383" s="1" t="s">
        <v>167</v>
      </c>
      <c r="H1383">
        <v>-9</v>
      </c>
      <c r="I1383" s="5">
        <f>IF(G1383="nákup",VLOOKUP(E1383,Tabuľka6[#All],13,FALSE),IF(G1383="predaj",VLOOKUP(E1383,Tabuľka6[#All],12,FALSE),"zadany neplatny typ transakie"))</f>
        <v>9.64</v>
      </c>
      <c r="J1383">
        <f t="shared" si="21"/>
        <v>86.76</v>
      </c>
      <c r="K1383">
        <f>SUMIF($E$7:E1383,E1383,$H$7:H1383)</f>
        <v>50</v>
      </c>
    </row>
    <row r="1384" spans="4:11" x14ac:dyDescent="0.3">
      <c r="D1384">
        <v>1378</v>
      </c>
      <c r="E1384">
        <v>25</v>
      </c>
      <c r="F1384" s="4">
        <f>DATE(2020,5,13+INT(ROWS($1:202)/5))</f>
        <v>44004</v>
      </c>
      <c r="G1384" s="1" t="s">
        <v>167</v>
      </c>
      <c r="H1384">
        <v>-4</v>
      </c>
      <c r="I1384" s="5">
        <f>IF(G1384="nákup",VLOOKUP(E1384,Tabuľka6[#All],13,FALSE),IF(G1384="predaj",VLOOKUP(E1384,Tabuľka6[#All],12,FALSE),"zadany neplatny typ transakie"))</f>
        <v>14.95</v>
      </c>
      <c r="J1384">
        <f t="shared" si="21"/>
        <v>59.8</v>
      </c>
      <c r="K1384">
        <f>SUMIF($E$7:E1384,E1384,$H$7:H1384)</f>
        <v>123</v>
      </c>
    </row>
    <row r="1385" spans="4:11" x14ac:dyDescent="0.3">
      <c r="D1385">
        <v>1379</v>
      </c>
      <c r="E1385">
        <v>22</v>
      </c>
      <c r="F1385" s="4">
        <f>DATE(2020,5,13+INT(ROWS($1:203)/5))</f>
        <v>44004</v>
      </c>
      <c r="G1385" s="1" t="s">
        <v>167</v>
      </c>
      <c r="H1385">
        <v>-2</v>
      </c>
      <c r="I1385" s="5">
        <f>IF(G1385="nákup",VLOOKUP(E1385,Tabuľka6[#All],13,FALSE),IF(G1385="predaj",VLOOKUP(E1385,Tabuľka6[#All],12,FALSE),"zadany neplatny typ transakie"))</f>
        <v>22.58</v>
      </c>
      <c r="J1385">
        <f t="shared" si="21"/>
        <v>45.16</v>
      </c>
      <c r="K1385">
        <f>SUMIF($E$7:E1385,E1385,$H$7:H1385)</f>
        <v>56</v>
      </c>
    </row>
    <row r="1386" spans="4:11" x14ac:dyDescent="0.3">
      <c r="D1386">
        <v>1380</v>
      </c>
      <c r="E1386">
        <v>17</v>
      </c>
      <c r="F1386" s="4">
        <f>DATE(2020,5,13+INT(ROWS($1:204)/5))</f>
        <v>44004</v>
      </c>
      <c r="G1386" s="1" t="s">
        <v>167</v>
      </c>
      <c r="H1386">
        <v>-6</v>
      </c>
      <c r="I1386" s="5">
        <f>IF(G1386="nákup",VLOOKUP(E1386,Tabuľka6[#All],13,FALSE),IF(G1386="predaj",VLOOKUP(E1386,Tabuľka6[#All],12,FALSE),"zadany neplatny typ transakie"))</f>
        <v>14.46</v>
      </c>
      <c r="J1386">
        <f t="shared" si="21"/>
        <v>86.76</v>
      </c>
      <c r="K1386">
        <f>SUMIF($E$7:E1386,E1386,$H$7:H1386)</f>
        <v>284</v>
      </c>
    </row>
    <row r="1387" spans="4:11" x14ac:dyDescent="0.3">
      <c r="D1387">
        <v>1381</v>
      </c>
      <c r="E1387">
        <v>9</v>
      </c>
      <c r="F1387" s="4">
        <f>DATE(2020,5,13+INT(ROWS($1:205)/5))</f>
        <v>44005</v>
      </c>
      <c r="G1387" s="1" t="s">
        <v>167</v>
      </c>
      <c r="H1387">
        <v>-6</v>
      </c>
      <c r="I1387" s="5">
        <f>IF(G1387="nákup",VLOOKUP(E1387,Tabuľka6[#All],13,FALSE),IF(G1387="predaj",VLOOKUP(E1387,Tabuľka6[#All],12,FALSE),"zadany neplatny typ transakie"))</f>
        <v>41</v>
      </c>
      <c r="J1387">
        <f t="shared" si="21"/>
        <v>246</v>
      </c>
      <c r="K1387">
        <f>SUMIF($E$7:E1387,E1387,$H$7:H1387)</f>
        <v>84</v>
      </c>
    </row>
    <row r="1388" spans="4:11" x14ac:dyDescent="0.3">
      <c r="D1388">
        <v>1382</v>
      </c>
      <c r="E1388">
        <v>7</v>
      </c>
      <c r="F1388" s="4">
        <f>DATE(2020,5,13+INT(ROWS($1:206)/5))</f>
        <v>44005</v>
      </c>
      <c r="G1388" s="1" t="s">
        <v>167</v>
      </c>
      <c r="H1388">
        <v>-5</v>
      </c>
      <c r="I1388" s="5">
        <f>IF(G1388="nákup",VLOOKUP(E1388,Tabuľka6[#All],13,FALSE),IF(G1388="predaj",VLOOKUP(E1388,Tabuľka6[#All],12,FALSE),"zadany neplatny typ transakie"))</f>
        <v>14.75</v>
      </c>
      <c r="J1388">
        <f t="shared" si="21"/>
        <v>73.75</v>
      </c>
      <c r="K1388">
        <f>SUMIF($E$7:E1388,E1388,$H$7:H1388)</f>
        <v>20</v>
      </c>
    </row>
    <row r="1389" spans="4:11" x14ac:dyDescent="0.3">
      <c r="D1389">
        <v>1383</v>
      </c>
      <c r="E1389">
        <v>10</v>
      </c>
      <c r="F1389" s="4">
        <f>DATE(2020,5,13+INT(ROWS($1:207)/5))</f>
        <v>44005</v>
      </c>
      <c r="G1389" s="1" t="s">
        <v>167</v>
      </c>
      <c r="H1389">
        <v>-8</v>
      </c>
      <c r="I1389" s="5">
        <f>IF(G1389="nákup",VLOOKUP(E1389,Tabuľka6[#All],13,FALSE),IF(G1389="predaj",VLOOKUP(E1389,Tabuľka6[#All],12,FALSE),"zadany neplatny typ transakie"))</f>
        <v>18.5</v>
      </c>
      <c r="J1389">
        <f t="shared" si="21"/>
        <v>148</v>
      </c>
      <c r="K1389">
        <f>SUMIF($E$7:E1389,E1389,$H$7:H1389)</f>
        <v>103</v>
      </c>
    </row>
    <row r="1390" spans="4:11" x14ac:dyDescent="0.3">
      <c r="D1390">
        <v>1384</v>
      </c>
      <c r="E1390">
        <v>26</v>
      </c>
      <c r="F1390" s="4">
        <f>DATE(2020,5,13+INT(ROWS($1:208)/5))</f>
        <v>44005</v>
      </c>
      <c r="G1390" s="1" t="s">
        <v>167</v>
      </c>
      <c r="H1390">
        <v>-2</v>
      </c>
      <c r="I1390" s="5">
        <f>IF(G1390="nákup",VLOOKUP(E1390,Tabuľka6[#All],13,FALSE),IF(G1390="predaj",VLOOKUP(E1390,Tabuľka6[#All],12,FALSE),"zadany neplatny typ transakie"))</f>
        <v>12.85</v>
      </c>
      <c r="J1390">
        <f t="shared" si="21"/>
        <v>25.7</v>
      </c>
      <c r="K1390">
        <f>SUMIF($E$7:E1390,E1390,$H$7:H1390)</f>
        <v>186</v>
      </c>
    </row>
    <row r="1391" spans="4:11" x14ac:dyDescent="0.3">
      <c r="D1391">
        <v>1385</v>
      </c>
      <c r="E1391">
        <v>14</v>
      </c>
      <c r="F1391" s="4">
        <f>DATE(2020,5,13+INT(ROWS($1:209)/5))</f>
        <v>44005</v>
      </c>
      <c r="G1391" s="1" t="s">
        <v>167</v>
      </c>
      <c r="H1391">
        <v>-9</v>
      </c>
      <c r="I1391" s="5">
        <f>IF(G1391="nákup",VLOOKUP(E1391,Tabuľka6[#All],13,FALSE),IF(G1391="predaj",VLOOKUP(E1391,Tabuľka6[#All],12,FALSE),"zadany neplatny typ transakie"))</f>
        <v>7.8</v>
      </c>
      <c r="J1391">
        <f t="shared" si="21"/>
        <v>70.2</v>
      </c>
      <c r="K1391">
        <f>SUMIF($E$7:E1391,E1391,$H$7:H1391)</f>
        <v>70</v>
      </c>
    </row>
    <row r="1392" spans="4:11" x14ac:dyDescent="0.3">
      <c r="D1392">
        <v>1386</v>
      </c>
      <c r="E1392">
        <v>16</v>
      </c>
      <c r="F1392" s="4">
        <f>DATE(2020,5,13+INT(ROWS($1:210)/5))</f>
        <v>44006</v>
      </c>
      <c r="G1392" s="1" t="s">
        <v>167</v>
      </c>
      <c r="H1392">
        <v>-7</v>
      </c>
      <c r="I1392" s="5">
        <f>IF(G1392="nákup",VLOOKUP(E1392,Tabuľka6[#All],13,FALSE),IF(G1392="predaj",VLOOKUP(E1392,Tabuľka6[#All],12,FALSE),"zadany neplatny typ transakie"))</f>
        <v>14.49</v>
      </c>
      <c r="J1392">
        <f t="shared" si="21"/>
        <v>101.43</v>
      </c>
      <c r="K1392">
        <f>SUMIF($E$7:E1392,E1392,$H$7:H1392)</f>
        <v>135</v>
      </c>
    </row>
    <row r="1393" spans="4:11" x14ac:dyDescent="0.3">
      <c r="D1393">
        <v>1387</v>
      </c>
      <c r="E1393">
        <v>17</v>
      </c>
      <c r="F1393" s="4">
        <f>DATE(2020,5,13+INT(ROWS($1:211)/5))</f>
        <v>44006</v>
      </c>
      <c r="G1393" s="1" t="s">
        <v>167</v>
      </c>
      <c r="H1393">
        <v>-7</v>
      </c>
      <c r="I1393" s="5">
        <f>IF(G1393="nákup",VLOOKUP(E1393,Tabuľka6[#All],13,FALSE),IF(G1393="predaj",VLOOKUP(E1393,Tabuľka6[#All],12,FALSE),"zadany neplatny typ transakie"))</f>
        <v>14.46</v>
      </c>
      <c r="J1393">
        <f t="shared" si="21"/>
        <v>101.22</v>
      </c>
      <c r="K1393">
        <f>SUMIF($E$7:E1393,E1393,$H$7:H1393)</f>
        <v>277</v>
      </c>
    </row>
    <row r="1394" spans="4:11" x14ac:dyDescent="0.3">
      <c r="D1394">
        <v>1388</v>
      </c>
      <c r="E1394">
        <v>8</v>
      </c>
      <c r="F1394" s="4">
        <f>DATE(2020,5,13+INT(ROWS($1:212)/5))</f>
        <v>44006</v>
      </c>
      <c r="G1394" s="1" t="s">
        <v>167</v>
      </c>
      <c r="H1394">
        <v>-4</v>
      </c>
      <c r="I1394" s="5">
        <f>IF(G1394="nákup",VLOOKUP(E1394,Tabuľka6[#All],13,FALSE),IF(G1394="predaj",VLOOKUP(E1394,Tabuľka6[#All],12,FALSE),"zadany neplatny typ transakie"))</f>
        <v>17.89</v>
      </c>
      <c r="J1394">
        <f t="shared" si="21"/>
        <v>71.56</v>
      </c>
      <c r="K1394">
        <f>SUMIF($E$7:E1394,E1394,$H$7:H1394)</f>
        <v>204</v>
      </c>
    </row>
    <row r="1395" spans="4:11" x14ac:dyDescent="0.3">
      <c r="D1395">
        <v>1389</v>
      </c>
      <c r="E1395">
        <v>6</v>
      </c>
      <c r="F1395" s="4">
        <f>DATE(2020,5,13+INT(ROWS($1:213)/5))</f>
        <v>44006</v>
      </c>
      <c r="G1395" s="1" t="s">
        <v>167</v>
      </c>
      <c r="H1395">
        <v>-1</v>
      </c>
      <c r="I1395" s="5">
        <f>IF(G1395="nákup",VLOOKUP(E1395,Tabuľka6[#All],13,FALSE),IF(G1395="predaj",VLOOKUP(E1395,Tabuľka6[#All],12,FALSE),"zadany neplatny typ transakie"))</f>
        <v>13.24</v>
      </c>
      <c r="J1395">
        <f t="shared" si="21"/>
        <v>13.24</v>
      </c>
      <c r="K1395">
        <f>SUMIF($E$7:E1395,E1395,$H$7:H1395)</f>
        <v>311</v>
      </c>
    </row>
    <row r="1396" spans="4:11" x14ac:dyDescent="0.3">
      <c r="D1396">
        <v>1390</v>
      </c>
      <c r="E1396">
        <v>3</v>
      </c>
      <c r="F1396" s="4">
        <f>DATE(2020,5,13+INT(ROWS($1:214)/5))</f>
        <v>44006</v>
      </c>
      <c r="G1396" s="1" t="s">
        <v>167</v>
      </c>
      <c r="H1396">
        <v>-4</v>
      </c>
      <c r="I1396" s="5">
        <f>IF(G1396="nákup",VLOOKUP(E1396,Tabuľka6[#All],13,FALSE),IF(G1396="predaj",VLOOKUP(E1396,Tabuľka6[#All],12,FALSE),"zadany neplatny typ transakie"))</f>
        <v>9.64</v>
      </c>
      <c r="J1396">
        <f t="shared" si="21"/>
        <v>38.56</v>
      </c>
      <c r="K1396">
        <f>SUMIF($E$7:E1396,E1396,$H$7:H1396)</f>
        <v>46</v>
      </c>
    </row>
    <row r="1397" spans="4:11" x14ac:dyDescent="0.3">
      <c r="D1397">
        <v>1391</v>
      </c>
      <c r="E1397">
        <v>15</v>
      </c>
      <c r="F1397" s="4">
        <f>DATE(2020,5,13+INT(ROWS($1:215)/5))</f>
        <v>44007</v>
      </c>
      <c r="G1397" s="1" t="s">
        <v>167</v>
      </c>
      <c r="H1397">
        <v>-5</v>
      </c>
      <c r="I1397" s="5">
        <f>IF(G1397="nákup",VLOOKUP(E1397,Tabuľka6[#All],13,FALSE),IF(G1397="predaj",VLOOKUP(E1397,Tabuľka6[#All],12,FALSE),"zadany neplatny typ transakie"))</f>
        <v>9.65</v>
      </c>
      <c r="J1397">
        <f t="shared" si="21"/>
        <v>48.25</v>
      </c>
      <c r="K1397">
        <f>SUMIF($E$7:E1397,E1397,$H$7:H1397)</f>
        <v>248</v>
      </c>
    </row>
    <row r="1398" spans="4:11" x14ac:dyDescent="0.3">
      <c r="D1398">
        <v>1392</v>
      </c>
      <c r="E1398">
        <v>2</v>
      </c>
      <c r="F1398" s="4">
        <f>DATE(2020,5,13+INT(ROWS($1:216)/5))</f>
        <v>44007</v>
      </c>
      <c r="G1398" s="1" t="s">
        <v>167</v>
      </c>
      <c r="H1398">
        <v>-1</v>
      </c>
      <c r="I1398" s="5">
        <f>IF(G1398="nákup",VLOOKUP(E1398,Tabuľka6[#All],13,FALSE),IF(G1398="predaj",VLOOKUP(E1398,Tabuľka6[#All],12,FALSE),"zadany neplatny typ transakie"))</f>
        <v>16.11</v>
      </c>
      <c r="J1398">
        <f t="shared" si="21"/>
        <v>16.11</v>
      </c>
      <c r="K1398">
        <f>SUMIF($E$7:E1398,E1398,$H$7:H1398)</f>
        <v>286</v>
      </c>
    </row>
    <row r="1399" spans="4:11" x14ac:dyDescent="0.3">
      <c r="D1399">
        <v>1393</v>
      </c>
      <c r="E1399">
        <v>19</v>
      </c>
      <c r="F1399" s="4">
        <f>DATE(2020,5,13+INT(ROWS($1:217)/5))</f>
        <v>44007</v>
      </c>
      <c r="G1399" s="1" t="s">
        <v>167</v>
      </c>
      <c r="H1399">
        <v>-1</v>
      </c>
      <c r="I1399" s="5">
        <f>IF(G1399="nákup",VLOOKUP(E1399,Tabuľka6[#All],13,FALSE),IF(G1399="predaj",VLOOKUP(E1399,Tabuľka6[#All],12,FALSE),"zadany neplatny typ transakie"))</f>
        <v>14.17</v>
      </c>
      <c r="J1399">
        <f t="shared" si="21"/>
        <v>14.17</v>
      </c>
      <c r="K1399">
        <f>SUMIF($E$7:E1399,E1399,$H$7:H1399)</f>
        <v>166</v>
      </c>
    </row>
    <row r="1400" spans="4:11" x14ac:dyDescent="0.3">
      <c r="D1400">
        <v>1394</v>
      </c>
      <c r="E1400">
        <v>21</v>
      </c>
      <c r="F1400" s="4">
        <f>DATE(2020,5,13+INT(ROWS($1:218)/5))</f>
        <v>44007</v>
      </c>
      <c r="G1400" s="1" t="s">
        <v>167</v>
      </c>
      <c r="H1400">
        <v>-10</v>
      </c>
      <c r="I1400" s="5">
        <f>IF(G1400="nákup",VLOOKUP(E1400,Tabuľka6[#All],13,FALSE),IF(G1400="predaj",VLOOKUP(E1400,Tabuľka6[#All],12,FALSE),"zadany neplatny typ transakie"))</f>
        <v>22.5</v>
      </c>
      <c r="J1400">
        <f t="shared" si="21"/>
        <v>225</v>
      </c>
      <c r="K1400">
        <f>SUMIF($E$7:E1400,E1400,$H$7:H1400)</f>
        <v>127</v>
      </c>
    </row>
    <row r="1401" spans="4:11" x14ac:dyDescent="0.3">
      <c r="D1401">
        <v>1395</v>
      </c>
      <c r="E1401">
        <v>5</v>
      </c>
      <c r="F1401" s="4">
        <f>DATE(2020,5,13+INT(ROWS($1:219)/5))</f>
        <v>44007</v>
      </c>
      <c r="G1401" s="1" t="s">
        <v>167</v>
      </c>
      <c r="H1401">
        <v>-4</v>
      </c>
      <c r="I1401" s="5">
        <f>IF(G1401="nákup",VLOOKUP(E1401,Tabuľka6[#All],13,FALSE),IF(G1401="predaj",VLOOKUP(E1401,Tabuľka6[#All],12,FALSE),"zadany neplatny typ transakie"))</f>
        <v>15.56</v>
      </c>
      <c r="J1401">
        <f t="shared" si="21"/>
        <v>62.24</v>
      </c>
      <c r="K1401">
        <f>SUMIF($E$7:E1401,E1401,$H$7:H1401)</f>
        <v>102</v>
      </c>
    </row>
    <row r="1402" spans="4:11" x14ac:dyDescent="0.3">
      <c r="D1402">
        <v>1396</v>
      </c>
      <c r="E1402">
        <v>21</v>
      </c>
      <c r="F1402" s="4">
        <f>DATE(2020,5,13+INT(ROWS($1:220)/5))</f>
        <v>44008</v>
      </c>
      <c r="G1402" s="1" t="s">
        <v>167</v>
      </c>
      <c r="H1402">
        <v>-2</v>
      </c>
      <c r="I1402" s="5">
        <f>IF(G1402="nákup",VLOOKUP(E1402,Tabuľka6[#All],13,FALSE),IF(G1402="predaj",VLOOKUP(E1402,Tabuľka6[#All],12,FALSE),"zadany neplatny typ transakie"))</f>
        <v>22.5</v>
      </c>
      <c r="J1402">
        <f t="shared" si="21"/>
        <v>45</v>
      </c>
      <c r="K1402">
        <f>SUMIF($E$7:E1402,E1402,$H$7:H1402)</f>
        <v>125</v>
      </c>
    </row>
    <row r="1403" spans="4:11" x14ac:dyDescent="0.3">
      <c r="D1403">
        <v>1397</v>
      </c>
      <c r="E1403">
        <v>30</v>
      </c>
      <c r="F1403" s="4">
        <f>DATE(2020,5,13+INT(ROWS($1:221)/5))</f>
        <v>44008</v>
      </c>
      <c r="G1403" s="1" t="s">
        <v>167</v>
      </c>
      <c r="H1403">
        <v>-1</v>
      </c>
      <c r="I1403" s="5">
        <f>IF(G1403="nákup",VLOOKUP(E1403,Tabuľka6[#All],13,FALSE),IF(G1403="predaj",VLOOKUP(E1403,Tabuľka6[#All],12,FALSE),"zadany neplatny typ transakie"))</f>
        <v>11.5</v>
      </c>
      <c r="J1403">
        <f t="shared" si="21"/>
        <v>11.5</v>
      </c>
      <c r="K1403">
        <f>SUMIF($E$7:E1403,E1403,$H$7:H1403)</f>
        <v>164</v>
      </c>
    </row>
    <row r="1404" spans="4:11" x14ac:dyDescent="0.3">
      <c r="D1404">
        <v>1398</v>
      </c>
      <c r="E1404">
        <v>18</v>
      </c>
      <c r="F1404" s="4">
        <f>DATE(2020,5,13+INT(ROWS($1:222)/5))</f>
        <v>44008</v>
      </c>
      <c r="G1404" s="1" t="s">
        <v>167</v>
      </c>
      <c r="H1404">
        <v>-2</v>
      </c>
      <c r="I1404" s="5">
        <f>IF(G1404="nákup",VLOOKUP(E1404,Tabuľka6[#All],13,FALSE),IF(G1404="predaj",VLOOKUP(E1404,Tabuľka6[#All],12,FALSE),"zadany neplatny typ transakie"))</f>
        <v>13.99</v>
      </c>
      <c r="J1404">
        <f t="shared" si="21"/>
        <v>27.98</v>
      </c>
      <c r="K1404">
        <f>SUMIF($E$7:E1404,E1404,$H$7:H1404)</f>
        <v>48</v>
      </c>
    </row>
    <row r="1405" spans="4:11" x14ac:dyDescent="0.3">
      <c r="D1405">
        <v>1399</v>
      </c>
      <c r="E1405">
        <v>3</v>
      </c>
      <c r="F1405" s="4">
        <f>DATE(2020,5,13+INT(ROWS($1:223)/5))</f>
        <v>44008</v>
      </c>
      <c r="G1405" s="1" t="s">
        <v>167</v>
      </c>
      <c r="H1405">
        <v>-6</v>
      </c>
      <c r="I1405" s="5">
        <f>IF(G1405="nákup",VLOOKUP(E1405,Tabuľka6[#All],13,FALSE),IF(G1405="predaj",VLOOKUP(E1405,Tabuľka6[#All],12,FALSE),"zadany neplatny typ transakie"))</f>
        <v>9.64</v>
      </c>
      <c r="J1405">
        <f t="shared" si="21"/>
        <v>57.84</v>
      </c>
      <c r="K1405">
        <f>SUMIF($E$7:E1405,E1405,$H$7:H1405)</f>
        <v>40</v>
      </c>
    </row>
    <row r="1406" spans="4:11" x14ac:dyDescent="0.3">
      <c r="D1406">
        <v>1400</v>
      </c>
      <c r="E1406">
        <v>25</v>
      </c>
      <c r="F1406" s="4">
        <f>DATE(2020,5,13+INT(ROWS($1:224)/5))</f>
        <v>44008</v>
      </c>
      <c r="G1406" s="1" t="s">
        <v>167</v>
      </c>
      <c r="H1406">
        <v>-7</v>
      </c>
      <c r="I1406" s="5">
        <f>IF(G1406="nákup",VLOOKUP(E1406,Tabuľka6[#All],13,FALSE),IF(G1406="predaj",VLOOKUP(E1406,Tabuľka6[#All],12,FALSE),"zadany neplatny typ transakie"))</f>
        <v>14.95</v>
      </c>
      <c r="J1406">
        <f t="shared" si="21"/>
        <v>104.64999999999999</v>
      </c>
      <c r="K1406">
        <f>SUMIF($E$7:E1406,E1406,$H$7:H1406)</f>
        <v>116</v>
      </c>
    </row>
    <row r="1407" spans="4:11" x14ac:dyDescent="0.3">
      <c r="D1407">
        <v>1401</v>
      </c>
      <c r="E1407">
        <v>5</v>
      </c>
      <c r="F1407" s="4">
        <f>DATE(2020,5,13+INT(ROWS($1:225)/5))</f>
        <v>44009</v>
      </c>
      <c r="G1407" s="1" t="s">
        <v>167</v>
      </c>
      <c r="H1407">
        <v>-9</v>
      </c>
      <c r="I1407" s="5">
        <f>IF(G1407="nákup",VLOOKUP(E1407,Tabuľka6[#All],13,FALSE),IF(G1407="predaj",VLOOKUP(E1407,Tabuľka6[#All],12,FALSE),"zadany neplatny typ transakie"))</f>
        <v>15.56</v>
      </c>
      <c r="J1407">
        <f t="shared" si="21"/>
        <v>140.04</v>
      </c>
      <c r="K1407">
        <f>SUMIF($E$7:E1407,E1407,$H$7:H1407)</f>
        <v>93</v>
      </c>
    </row>
    <row r="1408" spans="4:11" x14ac:dyDescent="0.3">
      <c r="D1408">
        <v>1402</v>
      </c>
      <c r="E1408">
        <v>1</v>
      </c>
      <c r="F1408" s="4">
        <f>DATE(2020,5,13+INT(ROWS($1:226)/5))</f>
        <v>44009</v>
      </c>
      <c r="G1408" s="1" t="s">
        <v>167</v>
      </c>
      <c r="H1408">
        <v>-2</v>
      </c>
      <c r="I1408" s="5">
        <f>IF(G1408="nákup",VLOOKUP(E1408,Tabuľka6[#All],13,FALSE),IF(G1408="predaj",VLOOKUP(E1408,Tabuľka6[#All],12,FALSE),"zadany neplatny typ transakie"))</f>
        <v>11.9</v>
      </c>
      <c r="J1408">
        <f t="shared" si="21"/>
        <v>23.8</v>
      </c>
      <c r="K1408">
        <f>SUMIF($E$7:E1408,E1408,$H$7:H1408)</f>
        <v>196</v>
      </c>
    </row>
    <row r="1409" spans="4:11" x14ac:dyDescent="0.3">
      <c r="D1409">
        <v>1403</v>
      </c>
      <c r="E1409">
        <v>6</v>
      </c>
      <c r="F1409" s="4">
        <f>DATE(2020,5,13+INT(ROWS($1:227)/5))</f>
        <v>44009</v>
      </c>
      <c r="G1409" s="1" t="s">
        <v>167</v>
      </c>
      <c r="H1409">
        <v>-8</v>
      </c>
      <c r="I1409" s="5">
        <f>IF(G1409="nákup",VLOOKUP(E1409,Tabuľka6[#All],13,FALSE),IF(G1409="predaj",VLOOKUP(E1409,Tabuľka6[#All],12,FALSE),"zadany neplatny typ transakie"))</f>
        <v>13.24</v>
      </c>
      <c r="J1409">
        <f t="shared" si="21"/>
        <v>105.92</v>
      </c>
      <c r="K1409">
        <f>SUMIF($E$7:E1409,E1409,$H$7:H1409)</f>
        <v>303</v>
      </c>
    </row>
    <row r="1410" spans="4:11" x14ac:dyDescent="0.3">
      <c r="D1410">
        <v>1404</v>
      </c>
      <c r="E1410">
        <v>25</v>
      </c>
      <c r="F1410" s="4">
        <f>DATE(2020,5,13+INT(ROWS($1:228)/5))</f>
        <v>44009</v>
      </c>
      <c r="G1410" s="1" t="s">
        <v>167</v>
      </c>
      <c r="H1410">
        <v>-8</v>
      </c>
      <c r="I1410" s="5">
        <f>IF(G1410="nákup",VLOOKUP(E1410,Tabuľka6[#All],13,FALSE),IF(G1410="predaj",VLOOKUP(E1410,Tabuľka6[#All],12,FALSE),"zadany neplatny typ transakie"))</f>
        <v>14.95</v>
      </c>
      <c r="J1410">
        <f t="shared" si="21"/>
        <v>119.6</v>
      </c>
      <c r="K1410">
        <f>SUMIF($E$7:E1410,E1410,$H$7:H1410)</f>
        <v>108</v>
      </c>
    </row>
    <row r="1411" spans="4:11" x14ac:dyDescent="0.3">
      <c r="D1411">
        <v>1405</v>
      </c>
      <c r="E1411">
        <v>22</v>
      </c>
      <c r="F1411" s="4">
        <f>DATE(2020,5,13+INT(ROWS($1:229)/5))</f>
        <v>44009</v>
      </c>
      <c r="G1411" s="1" t="s">
        <v>167</v>
      </c>
      <c r="H1411">
        <v>-10</v>
      </c>
      <c r="I1411" s="5">
        <f>IF(G1411="nákup",VLOOKUP(E1411,Tabuľka6[#All],13,FALSE),IF(G1411="predaj",VLOOKUP(E1411,Tabuľka6[#All],12,FALSE),"zadany neplatny typ transakie"))</f>
        <v>22.58</v>
      </c>
      <c r="J1411">
        <f t="shared" si="21"/>
        <v>225.79999999999998</v>
      </c>
      <c r="K1411">
        <f>SUMIF($E$7:E1411,E1411,$H$7:H1411)</f>
        <v>46</v>
      </c>
    </row>
    <row r="1412" spans="4:11" x14ac:dyDescent="0.3">
      <c r="D1412">
        <v>1406</v>
      </c>
      <c r="E1412">
        <v>23</v>
      </c>
      <c r="F1412" s="4">
        <f>DATE(2020,5,13+INT(ROWS($1:230)/5))</f>
        <v>44010</v>
      </c>
      <c r="G1412" s="1" t="s">
        <v>167</v>
      </c>
      <c r="H1412">
        <v>-4</v>
      </c>
      <c r="I1412" s="5">
        <f>IF(G1412="nákup",VLOOKUP(E1412,Tabuľka6[#All],13,FALSE),IF(G1412="predaj",VLOOKUP(E1412,Tabuľka6[#All],12,FALSE),"zadany neplatny typ transakie"))</f>
        <v>22.55</v>
      </c>
      <c r="J1412">
        <f t="shared" si="21"/>
        <v>90.2</v>
      </c>
      <c r="K1412">
        <f>SUMIF($E$7:E1412,E1412,$H$7:H1412)</f>
        <v>131</v>
      </c>
    </row>
    <row r="1413" spans="4:11" x14ac:dyDescent="0.3">
      <c r="D1413">
        <v>1407</v>
      </c>
      <c r="E1413">
        <v>12</v>
      </c>
      <c r="F1413" s="4">
        <f>DATE(2020,5,13+INT(ROWS($1:231)/5))</f>
        <v>44010</v>
      </c>
      <c r="G1413" s="1" t="s">
        <v>167</v>
      </c>
      <c r="H1413">
        <v>-3</v>
      </c>
      <c r="I1413" s="5">
        <f>IF(G1413="nákup",VLOOKUP(E1413,Tabuľka6[#All],13,FALSE),IF(G1413="predaj",VLOOKUP(E1413,Tabuľka6[#All],12,FALSE),"zadany neplatny typ transakie"))</f>
        <v>13.25</v>
      </c>
      <c r="J1413">
        <f t="shared" si="21"/>
        <v>39.75</v>
      </c>
      <c r="K1413">
        <f>SUMIF($E$7:E1413,E1413,$H$7:H1413)</f>
        <v>179</v>
      </c>
    </row>
    <row r="1414" spans="4:11" x14ac:dyDescent="0.3">
      <c r="D1414">
        <v>1408</v>
      </c>
      <c r="E1414">
        <v>2</v>
      </c>
      <c r="F1414" s="4">
        <f>DATE(2020,5,13+INT(ROWS($1:232)/5))</f>
        <v>44010</v>
      </c>
      <c r="G1414" s="1" t="s">
        <v>167</v>
      </c>
      <c r="H1414">
        <v>-4</v>
      </c>
      <c r="I1414" s="5">
        <f>IF(G1414="nákup",VLOOKUP(E1414,Tabuľka6[#All],13,FALSE),IF(G1414="predaj",VLOOKUP(E1414,Tabuľka6[#All],12,FALSE),"zadany neplatny typ transakie"))</f>
        <v>16.11</v>
      </c>
      <c r="J1414">
        <f t="shared" si="21"/>
        <v>64.44</v>
      </c>
      <c r="K1414">
        <f>SUMIF($E$7:E1414,E1414,$H$7:H1414)</f>
        <v>282</v>
      </c>
    </row>
    <row r="1415" spans="4:11" x14ac:dyDescent="0.3">
      <c r="D1415">
        <v>1409</v>
      </c>
      <c r="E1415">
        <v>21</v>
      </c>
      <c r="F1415" s="4">
        <f>DATE(2020,5,13+INT(ROWS($1:233)/5))</f>
        <v>44010</v>
      </c>
      <c r="G1415" s="1" t="s">
        <v>167</v>
      </c>
      <c r="H1415">
        <v>-3</v>
      </c>
      <c r="I1415" s="5">
        <f>IF(G1415="nákup",VLOOKUP(E1415,Tabuľka6[#All],13,FALSE),IF(G1415="predaj",VLOOKUP(E1415,Tabuľka6[#All],12,FALSE),"zadany neplatny typ transakie"))</f>
        <v>22.5</v>
      </c>
      <c r="J1415">
        <f t="shared" si="21"/>
        <v>67.5</v>
      </c>
      <c r="K1415">
        <f>SUMIF($E$7:E1415,E1415,$H$7:H1415)</f>
        <v>122</v>
      </c>
    </row>
    <row r="1416" spans="4:11" x14ac:dyDescent="0.3">
      <c r="D1416">
        <v>1410</v>
      </c>
      <c r="E1416">
        <v>12</v>
      </c>
      <c r="F1416" s="4">
        <f>DATE(2020,5,13+INT(ROWS($1:234)/5))</f>
        <v>44010</v>
      </c>
      <c r="G1416" s="1" t="s">
        <v>167</v>
      </c>
      <c r="H1416">
        <v>-8</v>
      </c>
      <c r="I1416" s="5">
        <f>IF(G1416="nákup",VLOOKUP(E1416,Tabuľka6[#All],13,FALSE),IF(G1416="predaj",VLOOKUP(E1416,Tabuľka6[#All],12,FALSE),"zadany neplatny typ transakie"))</f>
        <v>13.25</v>
      </c>
      <c r="J1416">
        <f t="shared" ref="J1416:J1479" si="22">ABS(H1416*I1416)</f>
        <v>106</v>
      </c>
      <c r="K1416">
        <f>SUMIF($E$7:E1416,E1416,$H$7:H1416)</f>
        <v>171</v>
      </c>
    </row>
    <row r="1417" spans="4:11" x14ac:dyDescent="0.3">
      <c r="D1417">
        <v>1411</v>
      </c>
      <c r="E1417">
        <v>30</v>
      </c>
      <c r="F1417" s="4">
        <f>DATE(2020,5,13+INT(ROWS($1:235)/5))</f>
        <v>44011</v>
      </c>
      <c r="G1417" s="1" t="s">
        <v>167</v>
      </c>
      <c r="H1417">
        <v>-8</v>
      </c>
      <c r="I1417" s="5">
        <f>IF(G1417="nákup",VLOOKUP(E1417,Tabuľka6[#All],13,FALSE),IF(G1417="predaj",VLOOKUP(E1417,Tabuľka6[#All],12,FALSE),"zadany neplatny typ transakie"))</f>
        <v>11.5</v>
      </c>
      <c r="J1417">
        <f t="shared" si="22"/>
        <v>92</v>
      </c>
      <c r="K1417">
        <f>SUMIF($E$7:E1417,E1417,$H$7:H1417)</f>
        <v>156</v>
      </c>
    </row>
    <row r="1418" spans="4:11" x14ac:dyDescent="0.3">
      <c r="D1418">
        <v>1412</v>
      </c>
      <c r="E1418">
        <v>6</v>
      </c>
      <c r="F1418" s="4">
        <f>DATE(2020,5,13+INT(ROWS($1:236)/5))</f>
        <v>44011</v>
      </c>
      <c r="G1418" s="1" t="s">
        <v>167</v>
      </c>
      <c r="H1418">
        <v>-7</v>
      </c>
      <c r="I1418" s="5">
        <f>IF(G1418="nákup",VLOOKUP(E1418,Tabuľka6[#All],13,FALSE),IF(G1418="predaj",VLOOKUP(E1418,Tabuľka6[#All],12,FALSE),"zadany neplatny typ transakie"))</f>
        <v>13.24</v>
      </c>
      <c r="J1418">
        <f t="shared" si="22"/>
        <v>92.68</v>
      </c>
      <c r="K1418">
        <f>SUMIF($E$7:E1418,E1418,$H$7:H1418)</f>
        <v>296</v>
      </c>
    </row>
    <row r="1419" spans="4:11" x14ac:dyDescent="0.3">
      <c r="D1419">
        <v>1413</v>
      </c>
      <c r="E1419">
        <v>9</v>
      </c>
      <c r="F1419" s="4">
        <f>DATE(2020,5,13+INT(ROWS($1:237)/5))</f>
        <v>44011</v>
      </c>
      <c r="G1419" s="1" t="s">
        <v>167</v>
      </c>
      <c r="H1419">
        <v>-5</v>
      </c>
      <c r="I1419" s="5">
        <f>IF(G1419="nákup",VLOOKUP(E1419,Tabuľka6[#All],13,FALSE),IF(G1419="predaj",VLOOKUP(E1419,Tabuľka6[#All],12,FALSE),"zadany neplatny typ transakie"))</f>
        <v>41</v>
      </c>
      <c r="J1419">
        <f t="shared" si="22"/>
        <v>205</v>
      </c>
      <c r="K1419">
        <f>SUMIF($E$7:E1419,E1419,$H$7:H1419)</f>
        <v>79</v>
      </c>
    </row>
    <row r="1420" spans="4:11" x14ac:dyDescent="0.3">
      <c r="D1420">
        <v>1414</v>
      </c>
      <c r="E1420">
        <v>6</v>
      </c>
      <c r="F1420" s="4">
        <f>DATE(2020,5,13+INT(ROWS($1:238)/5))</f>
        <v>44011</v>
      </c>
      <c r="G1420" s="1" t="s">
        <v>167</v>
      </c>
      <c r="H1420">
        <v>-7</v>
      </c>
      <c r="I1420" s="5">
        <f>IF(G1420="nákup",VLOOKUP(E1420,Tabuľka6[#All],13,FALSE),IF(G1420="predaj",VLOOKUP(E1420,Tabuľka6[#All],12,FALSE),"zadany neplatny typ transakie"))</f>
        <v>13.24</v>
      </c>
      <c r="J1420">
        <f t="shared" si="22"/>
        <v>92.68</v>
      </c>
      <c r="K1420">
        <f>SUMIF($E$7:E1420,E1420,$H$7:H1420)</f>
        <v>289</v>
      </c>
    </row>
    <row r="1421" spans="4:11" x14ac:dyDescent="0.3">
      <c r="D1421">
        <v>1415</v>
      </c>
      <c r="E1421">
        <v>9</v>
      </c>
      <c r="F1421" s="4">
        <f>DATE(2020,5,13+INT(ROWS($1:239)/5))</f>
        <v>44011</v>
      </c>
      <c r="G1421" s="1" t="s">
        <v>167</v>
      </c>
      <c r="H1421">
        <v>-8</v>
      </c>
      <c r="I1421" s="5">
        <f>IF(G1421="nákup",VLOOKUP(E1421,Tabuľka6[#All],13,FALSE),IF(G1421="predaj",VLOOKUP(E1421,Tabuľka6[#All],12,FALSE),"zadany neplatny typ transakie"))</f>
        <v>41</v>
      </c>
      <c r="J1421">
        <f t="shared" si="22"/>
        <v>328</v>
      </c>
      <c r="K1421">
        <f>SUMIF($E$7:E1421,E1421,$H$7:H1421)</f>
        <v>71</v>
      </c>
    </row>
    <row r="1422" spans="4:11" x14ac:dyDescent="0.3">
      <c r="D1422">
        <v>1416</v>
      </c>
      <c r="E1422">
        <v>22</v>
      </c>
      <c r="F1422" s="4">
        <f>DATE(2020,5,13+INT(ROWS($1:240)/5))</f>
        <v>44012</v>
      </c>
      <c r="G1422" s="1" t="s">
        <v>167</v>
      </c>
      <c r="H1422">
        <v>-2</v>
      </c>
      <c r="I1422" s="5">
        <f>IF(G1422="nákup",VLOOKUP(E1422,Tabuľka6[#All],13,FALSE),IF(G1422="predaj",VLOOKUP(E1422,Tabuľka6[#All],12,FALSE),"zadany neplatny typ transakie"))</f>
        <v>22.58</v>
      </c>
      <c r="J1422">
        <f t="shared" si="22"/>
        <v>45.16</v>
      </c>
      <c r="K1422">
        <f>SUMIF($E$7:E1422,E1422,$H$7:H1422)</f>
        <v>44</v>
      </c>
    </row>
    <row r="1423" spans="4:11" x14ac:dyDescent="0.3">
      <c r="D1423">
        <v>1417</v>
      </c>
      <c r="E1423">
        <v>23</v>
      </c>
      <c r="F1423" s="4">
        <f>DATE(2020,5,13+INT(ROWS($1:241)/5))</f>
        <v>44012</v>
      </c>
      <c r="G1423" s="1" t="s">
        <v>167</v>
      </c>
      <c r="H1423">
        <v>-6</v>
      </c>
      <c r="I1423" s="5">
        <f>IF(G1423="nákup",VLOOKUP(E1423,Tabuľka6[#All],13,FALSE),IF(G1423="predaj",VLOOKUP(E1423,Tabuľka6[#All],12,FALSE),"zadany neplatny typ transakie"))</f>
        <v>22.55</v>
      </c>
      <c r="J1423">
        <f t="shared" si="22"/>
        <v>135.30000000000001</v>
      </c>
      <c r="K1423">
        <f>SUMIF($E$7:E1423,E1423,$H$7:H1423)</f>
        <v>125</v>
      </c>
    </row>
    <row r="1424" spans="4:11" x14ac:dyDescent="0.3">
      <c r="D1424">
        <v>1418</v>
      </c>
      <c r="E1424">
        <v>15</v>
      </c>
      <c r="F1424" s="4">
        <f>DATE(2020,5,13+INT(ROWS($1:242)/5))</f>
        <v>44012</v>
      </c>
      <c r="G1424" s="1" t="s">
        <v>167</v>
      </c>
      <c r="H1424">
        <v>-1</v>
      </c>
      <c r="I1424" s="5">
        <f>IF(G1424="nákup",VLOOKUP(E1424,Tabuľka6[#All],13,FALSE),IF(G1424="predaj",VLOOKUP(E1424,Tabuľka6[#All],12,FALSE),"zadany neplatny typ transakie"))</f>
        <v>9.65</v>
      </c>
      <c r="J1424">
        <f t="shared" si="22"/>
        <v>9.65</v>
      </c>
      <c r="K1424">
        <f>SUMIF($E$7:E1424,E1424,$H$7:H1424)</f>
        <v>247</v>
      </c>
    </row>
    <row r="1425" spans="4:11" x14ac:dyDescent="0.3">
      <c r="D1425">
        <v>1419</v>
      </c>
      <c r="E1425">
        <v>15</v>
      </c>
      <c r="F1425" s="4">
        <f>DATE(2020,5,13+INT(ROWS($1:243)/5))</f>
        <v>44012</v>
      </c>
      <c r="G1425" s="1" t="s">
        <v>167</v>
      </c>
      <c r="H1425">
        <v>-8</v>
      </c>
      <c r="I1425" s="5">
        <f>IF(G1425="nákup",VLOOKUP(E1425,Tabuľka6[#All],13,FALSE),IF(G1425="predaj",VLOOKUP(E1425,Tabuľka6[#All],12,FALSE),"zadany neplatny typ transakie"))</f>
        <v>9.65</v>
      </c>
      <c r="J1425">
        <f t="shared" si="22"/>
        <v>77.2</v>
      </c>
      <c r="K1425">
        <f>SUMIF($E$7:E1425,E1425,$H$7:H1425)</f>
        <v>239</v>
      </c>
    </row>
    <row r="1426" spans="4:11" x14ac:dyDescent="0.3">
      <c r="D1426">
        <v>1420</v>
      </c>
      <c r="E1426">
        <v>11</v>
      </c>
      <c r="F1426" s="4">
        <f>DATE(2020,5,13+INT(ROWS($1:244)/5))</f>
        <v>44012</v>
      </c>
      <c r="G1426" s="1" t="s">
        <v>167</v>
      </c>
      <c r="H1426">
        <v>-7</v>
      </c>
      <c r="I1426" s="5">
        <f>IF(G1426="nákup",VLOOKUP(E1426,Tabuľka6[#All],13,FALSE),IF(G1426="predaj",VLOOKUP(E1426,Tabuľka6[#All],12,FALSE),"zadany neplatny typ transakie"))</f>
        <v>5</v>
      </c>
      <c r="J1426">
        <f t="shared" si="22"/>
        <v>35</v>
      </c>
      <c r="K1426">
        <f>SUMIF($E$7:E1426,E1426,$H$7:H1426)</f>
        <v>150</v>
      </c>
    </row>
    <row r="1427" spans="4:11" x14ac:dyDescent="0.3">
      <c r="D1427">
        <v>1421</v>
      </c>
      <c r="E1427">
        <v>2</v>
      </c>
      <c r="F1427" s="4">
        <f>DATE(2020,5,13+INT(ROWS($1:245)/5))</f>
        <v>44013</v>
      </c>
      <c r="G1427" s="1" t="s">
        <v>167</v>
      </c>
      <c r="H1427">
        <v>-10</v>
      </c>
      <c r="I1427" s="5">
        <f>IF(G1427="nákup",VLOOKUP(E1427,Tabuľka6[#All],13,FALSE),IF(G1427="predaj",VLOOKUP(E1427,Tabuľka6[#All],12,FALSE),"zadany neplatny typ transakie"))</f>
        <v>16.11</v>
      </c>
      <c r="J1427">
        <f t="shared" si="22"/>
        <v>161.1</v>
      </c>
      <c r="K1427">
        <f>SUMIF($E$7:E1427,E1427,$H$7:H1427)</f>
        <v>272</v>
      </c>
    </row>
    <row r="1428" spans="4:11" x14ac:dyDescent="0.3">
      <c r="D1428">
        <v>1422</v>
      </c>
      <c r="E1428">
        <v>21</v>
      </c>
      <c r="F1428" s="4">
        <f>DATE(2020,5,13+INT(ROWS($1:246)/5))</f>
        <v>44013</v>
      </c>
      <c r="G1428" s="1" t="s">
        <v>167</v>
      </c>
      <c r="H1428">
        <v>-1</v>
      </c>
      <c r="I1428" s="5">
        <f>IF(G1428="nákup",VLOOKUP(E1428,Tabuľka6[#All],13,FALSE),IF(G1428="predaj",VLOOKUP(E1428,Tabuľka6[#All],12,FALSE),"zadany neplatny typ transakie"))</f>
        <v>22.5</v>
      </c>
      <c r="J1428">
        <f t="shared" si="22"/>
        <v>22.5</v>
      </c>
      <c r="K1428">
        <f>SUMIF($E$7:E1428,E1428,$H$7:H1428)</f>
        <v>121</v>
      </c>
    </row>
    <row r="1429" spans="4:11" x14ac:dyDescent="0.3">
      <c r="D1429">
        <v>1423</v>
      </c>
      <c r="E1429">
        <v>18</v>
      </c>
      <c r="F1429" s="4">
        <f>DATE(2020,5,13+INT(ROWS($1:247)/5))</f>
        <v>44013</v>
      </c>
      <c r="G1429" s="1" t="s">
        <v>167</v>
      </c>
      <c r="H1429">
        <v>-1</v>
      </c>
      <c r="I1429" s="5">
        <f>IF(G1429="nákup",VLOOKUP(E1429,Tabuľka6[#All],13,FALSE),IF(G1429="predaj",VLOOKUP(E1429,Tabuľka6[#All],12,FALSE),"zadany neplatny typ transakie"))</f>
        <v>13.99</v>
      </c>
      <c r="J1429">
        <f t="shared" si="22"/>
        <v>13.99</v>
      </c>
      <c r="K1429">
        <f>SUMIF($E$7:E1429,E1429,$H$7:H1429)</f>
        <v>47</v>
      </c>
    </row>
    <row r="1430" spans="4:11" x14ac:dyDescent="0.3">
      <c r="D1430">
        <v>1424</v>
      </c>
      <c r="E1430">
        <v>23</v>
      </c>
      <c r="F1430" s="4">
        <f>DATE(2020,5,13+INT(ROWS($1:248)/5))</f>
        <v>44013</v>
      </c>
      <c r="G1430" s="1" t="s">
        <v>167</v>
      </c>
      <c r="H1430">
        <v>-9</v>
      </c>
      <c r="I1430" s="5">
        <f>IF(G1430="nákup",VLOOKUP(E1430,Tabuľka6[#All],13,FALSE),IF(G1430="predaj",VLOOKUP(E1430,Tabuľka6[#All],12,FALSE),"zadany neplatny typ transakie"))</f>
        <v>22.55</v>
      </c>
      <c r="J1430">
        <f t="shared" si="22"/>
        <v>202.95000000000002</v>
      </c>
      <c r="K1430">
        <f>SUMIF($E$7:E1430,E1430,$H$7:H1430)</f>
        <v>116</v>
      </c>
    </row>
    <row r="1431" spans="4:11" x14ac:dyDescent="0.3">
      <c r="D1431">
        <v>1425</v>
      </c>
      <c r="E1431">
        <v>21</v>
      </c>
      <c r="F1431" s="4">
        <f>DATE(2020,5,13+INT(ROWS($1:249)/5))</f>
        <v>44013</v>
      </c>
      <c r="G1431" s="1" t="s">
        <v>167</v>
      </c>
      <c r="H1431">
        <v>-1</v>
      </c>
      <c r="I1431" s="5">
        <f>IF(G1431="nákup",VLOOKUP(E1431,Tabuľka6[#All],13,FALSE),IF(G1431="predaj",VLOOKUP(E1431,Tabuľka6[#All],12,FALSE),"zadany neplatny typ transakie"))</f>
        <v>22.5</v>
      </c>
      <c r="J1431">
        <f t="shared" si="22"/>
        <v>22.5</v>
      </c>
      <c r="K1431">
        <f>SUMIF($E$7:E1431,E1431,$H$7:H1431)</f>
        <v>120</v>
      </c>
    </row>
    <row r="1432" spans="4:11" x14ac:dyDescent="0.3">
      <c r="D1432">
        <v>1426</v>
      </c>
      <c r="E1432">
        <v>30</v>
      </c>
      <c r="F1432" s="4">
        <f>DATE(2020,5,13+INT(ROWS($1:250)/5))</f>
        <v>44014</v>
      </c>
      <c r="G1432" s="1" t="s">
        <v>167</v>
      </c>
      <c r="H1432">
        <v>-1</v>
      </c>
      <c r="I1432" s="5">
        <f>IF(G1432="nákup",VLOOKUP(E1432,Tabuľka6[#All],13,FALSE),IF(G1432="predaj",VLOOKUP(E1432,Tabuľka6[#All],12,FALSE),"zadany neplatny typ transakie"))</f>
        <v>11.5</v>
      </c>
      <c r="J1432">
        <f t="shared" si="22"/>
        <v>11.5</v>
      </c>
      <c r="K1432">
        <f>SUMIF($E$7:E1432,E1432,$H$7:H1432)</f>
        <v>155</v>
      </c>
    </row>
    <row r="1433" spans="4:11" x14ac:dyDescent="0.3">
      <c r="D1433">
        <v>1427</v>
      </c>
      <c r="E1433">
        <v>15</v>
      </c>
      <c r="F1433" s="4">
        <f>DATE(2020,5,13+INT(ROWS($1:251)/5))</f>
        <v>44014</v>
      </c>
      <c r="G1433" s="1" t="s">
        <v>167</v>
      </c>
      <c r="H1433">
        <v>-1</v>
      </c>
      <c r="I1433" s="5">
        <f>IF(G1433="nákup",VLOOKUP(E1433,Tabuľka6[#All],13,FALSE),IF(G1433="predaj",VLOOKUP(E1433,Tabuľka6[#All],12,FALSE),"zadany neplatny typ transakie"))</f>
        <v>9.65</v>
      </c>
      <c r="J1433">
        <f t="shared" si="22"/>
        <v>9.65</v>
      </c>
      <c r="K1433">
        <f>SUMIF($E$7:E1433,E1433,$H$7:H1433)</f>
        <v>238</v>
      </c>
    </row>
    <row r="1434" spans="4:11" x14ac:dyDescent="0.3">
      <c r="D1434">
        <v>1428</v>
      </c>
      <c r="E1434">
        <v>3</v>
      </c>
      <c r="F1434" s="4">
        <f>DATE(2020,5,13+INT(ROWS($1:252)/5))</f>
        <v>44014</v>
      </c>
      <c r="G1434" s="1" t="s">
        <v>166</v>
      </c>
      <c r="H1434">
        <v>22</v>
      </c>
      <c r="I1434" s="5">
        <f>IF(G1434="nákup",VLOOKUP(E1434,Tabuľka6[#All],13,FALSE),IF(G1434="predaj",VLOOKUP(E1434,Tabuľka6[#All],12,FALSE),"zadany neplatny typ transakie"))</f>
        <v>6.24</v>
      </c>
      <c r="J1434">
        <f t="shared" si="22"/>
        <v>137.28</v>
      </c>
      <c r="K1434">
        <f>SUMIF($E$7:E1434,E1434,$H$7:H1434)</f>
        <v>62</v>
      </c>
    </row>
    <row r="1435" spans="4:11" x14ac:dyDescent="0.3">
      <c r="D1435">
        <v>1429</v>
      </c>
      <c r="E1435">
        <v>20</v>
      </c>
      <c r="F1435" s="4">
        <f>DATE(2020,5,13+INT(ROWS($1:253)/5))</f>
        <v>44014</v>
      </c>
      <c r="G1435" s="1" t="s">
        <v>166</v>
      </c>
      <c r="H1435">
        <v>38</v>
      </c>
      <c r="I1435" s="5">
        <f>IF(G1435="nákup",VLOOKUP(E1435,Tabuľka6[#All],13,FALSE),IF(G1435="predaj",VLOOKUP(E1435,Tabuľka6[#All],12,FALSE),"zadany neplatny typ transakie"))</f>
        <v>6.29</v>
      </c>
      <c r="J1435">
        <f t="shared" si="22"/>
        <v>239.02</v>
      </c>
      <c r="K1435">
        <f>SUMIF($E$7:E1435,E1435,$H$7:H1435)</f>
        <v>198</v>
      </c>
    </row>
    <row r="1436" spans="4:11" x14ac:dyDescent="0.3">
      <c r="D1436">
        <v>1430</v>
      </c>
      <c r="E1436">
        <v>26</v>
      </c>
      <c r="F1436" s="4">
        <f>DATE(2020,5,13+INT(ROWS($1:254)/5))</f>
        <v>44014</v>
      </c>
      <c r="G1436" s="1" t="s">
        <v>166</v>
      </c>
      <c r="H1436">
        <v>22</v>
      </c>
      <c r="I1436" s="5">
        <f>IF(G1436="nákup",VLOOKUP(E1436,Tabuľka6[#All],13,FALSE),IF(G1436="predaj",VLOOKUP(E1436,Tabuľka6[#All],12,FALSE),"zadany neplatny typ transakie"))</f>
        <v>8.89</v>
      </c>
      <c r="J1436">
        <f t="shared" si="22"/>
        <v>195.58</v>
      </c>
      <c r="K1436">
        <f>SUMIF($E$7:E1436,E1436,$H$7:H1436)</f>
        <v>208</v>
      </c>
    </row>
    <row r="1437" spans="4:11" x14ac:dyDescent="0.3">
      <c r="D1437">
        <v>1431</v>
      </c>
      <c r="E1437">
        <v>24</v>
      </c>
      <c r="F1437" s="4">
        <f>DATE(2020,5,13+INT(ROWS($1:255)/5))</f>
        <v>44015</v>
      </c>
      <c r="G1437" s="1" t="s">
        <v>166</v>
      </c>
      <c r="H1437">
        <v>46</v>
      </c>
      <c r="I1437" s="5" t="str">
        <f>IF(G1437="nákup",VLOOKUP(E1437,Tabuľka6[#All],13,FALSE),IF(G1437="predaj",VLOOKUP(E1437,Tabuľka6[#All],12,FALSE),"zadany neplatny typ transakie"))</f>
        <v>8,78</v>
      </c>
      <c r="J1437">
        <f t="shared" si="22"/>
        <v>403.88</v>
      </c>
      <c r="K1437">
        <f>SUMIF($E$7:E1437,E1437,$H$7:H1437)</f>
        <v>197</v>
      </c>
    </row>
    <row r="1438" spans="4:11" x14ac:dyDescent="0.3">
      <c r="D1438">
        <v>1432</v>
      </c>
      <c r="E1438">
        <v>19</v>
      </c>
      <c r="F1438" s="4">
        <f>DATE(2020,5,13+INT(ROWS($1:256)/5))</f>
        <v>44015</v>
      </c>
      <c r="G1438" s="1" t="s">
        <v>166</v>
      </c>
      <c r="H1438">
        <v>40</v>
      </c>
      <c r="I1438" s="5">
        <f>IF(G1438="nákup",VLOOKUP(E1438,Tabuľka6[#All],13,FALSE),IF(G1438="predaj",VLOOKUP(E1438,Tabuľka6[#All],12,FALSE),"zadany neplatny typ transakie"))</f>
        <v>9.16</v>
      </c>
      <c r="J1438">
        <f t="shared" si="22"/>
        <v>366.4</v>
      </c>
      <c r="K1438">
        <f>SUMIF($E$7:E1438,E1438,$H$7:H1438)</f>
        <v>206</v>
      </c>
    </row>
    <row r="1439" spans="4:11" x14ac:dyDescent="0.3">
      <c r="D1439">
        <v>1433</v>
      </c>
      <c r="E1439">
        <v>19</v>
      </c>
      <c r="F1439" s="4">
        <f>DATE(2020,5,13+INT(ROWS($1:257)/5))</f>
        <v>44015</v>
      </c>
      <c r="G1439" s="1" t="s">
        <v>166</v>
      </c>
      <c r="H1439">
        <v>20</v>
      </c>
      <c r="I1439" s="5">
        <f>IF(G1439="nákup",VLOOKUP(E1439,Tabuľka6[#All],13,FALSE),IF(G1439="predaj",VLOOKUP(E1439,Tabuľka6[#All],12,FALSE),"zadany neplatny typ transakie"))</f>
        <v>9.16</v>
      </c>
      <c r="J1439">
        <f t="shared" si="22"/>
        <v>183.2</v>
      </c>
      <c r="K1439">
        <f>SUMIF($E$7:E1439,E1439,$H$7:H1439)</f>
        <v>226</v>
      </c>
    </row>
    <row r="1440" spans="4:11" x14ac:dyDescent="0.3">
      <c r="D1440">
        <v>1434</v>
      </c>
      <c r="E1440">
        <v>16</v>
      </c>
      <c r="F1440" s="4">
        <f>DATE(2020,5,13+INT(ROWS($1:258)/5))</f>
        <v>44015</v>
      </c>
      <c r="G1440" s="1" t="s">
        <v>166</v>
      </c>
      <c r="H1440">
        <v>34</v>
      </c>
      <c r="I1440" s="5">
        <f>IF(G1440="nákup",VLOOKUP(E1440,Tabuľka6[#All],13,FALSE),IF(G1440="predaj",VLOOKUP(E1440,Tabuľka6[#All],12,FALSE),"zadany neplatny typ transakie"))</f>
        <v>7.68</v>
      </c>
      <c r="J1440">
        <f t="shared" si="22"/>
        <v>261.12</v>
      </c>
      <c r="K1440">
        <f>SUMIF($E$7:E1440,E1440,$H$7:H1440)</f>
        <v>169</v>
      </c>
    </row>
    <row r="1441" spans="4:11" x14ac:dyDescent="0.3">
      <c r="D1441">
        <v>1435</v>
      </c>
      <c r="E1441">
        <v>19</v>
      </c>
      <c r="F1441" s="4">
        <f>DATE(2020,5,13+INT(ROWS($1:259)/5))</f>
        <v>44015</v>
      </c>
      <c r="G1441" s="1" t="s">
        <v>166</v>
      </c>
      <c r="H1441">
        <v>37</v>
      </c>
      <c r="I1441" s="5">
        <f>IF(G1441="nákup",VLOOKUP(E1441,Tabuľka6[#All],13,FALSE),IF(G1441="predaj",VLOOKUP(E1441,Tabuľka6[#All],12,FALSE),"zadany neplatny typ transakie"))</f>
        <v>9.16</v>
      </c>
      <c r="J1441">
        <f t="shared" si="22"/>
        <v>338.92</v>
      </c>
      <c r="K1441">
        <f>SUMIF($E$7:E1441,E1441,$H$7:H1441)</f>
        <v>263</v>
      </c>
    </row>
    <row r="1442" spans="4:11" x14ac:dyDescent="0.3">
      <c r="D1442">
        <v>1436</v>
      </c>
      <c r="E1442">
        <v>9</v>
      </c>
      <c r="F1442" s="4">
        <f>DATE(2020,5,13+INT(ROWS($1:260)/5))</f>
        <v>44016</v>
      </c>
      <c r="G1442" s="1" t="s">
        <v>166</v>
      </c>
      <c r="H1442">
        <v>40</v>
      </c>
      <c r="I1442" s="5">
        <f>IF(G1442="nákup",VLOOKUP(E1442,Tabuľka6[#All],13,FALSE),IF(G1442="predaj",VLOOKUP(E1442,Tabuľka6[#All],12,FALSE),"zadany neplatny typ transakie"))</f>
        <v>25.99</v>
      </c>
      <c r="J1442">
        <f t="shared" si="22"/>
        <v>1039.5999999999999</v>
      </c>
      <c r="K1442">
        <f>SUMIF($E$7:E1442,E1442,$H$7:H1442)</f>
        <v>111</v>
      </c>
    </row>
    <row r="1443" spans="4:11" x14ac:dyDescent="0.3">
      <c r="D1443">
        <v>1437</v>
      </c>
      <c r="E1443">
        <v>9</v>
      </c>
      <c r="F1443" s="4">
        <f>DATE(2020,5,13+INT(ROWS($1:261)/5))</f>
        <v>44016</v>
      </c>
      <c r="G1443" s="1" t="s">
        <v>166</v>
      </c>
      <c r="H1443">
        <v>44</v>
      </c>
      <c r="I1443" s="5">
        <f>IF(G1443="nákup",VLOOKUP(E1443,Tabuľka6[#All],13,FALSE),IF(G1443="predaj",VLOOKUP(E1443,Tabuľka6[#All],12,FALSE),"zadany neplatny typ transakie"))</f>
        <v>25.99</v>
      </c>
      <c r="J1443">
        <f t="shared" si="22"/>
        <v>1143.56</v>
      </c>
      <c r="K1443">
        <f>SUMIF($E$7:E1443,E1443,$H$7:H1443)</f>
        <v>155</v>
      </c>
    </row>
    <row r="1444" spans="4:11" x14ac:dyDescent="0.3">
      <c r="D1444">
        <v>1438</v>
      </c>
      <c r="E1444">
        <v>16</v>
      </c>
      <c r="F1444" s="4">
        <f>DATE(2020,5,13+INT(ROWS($1:262)/5))</f>
        <v>44016</v>
      </c>
      <c r="G1444" s="1" t="s">
        <v>166</v>
      </c>
      <c r="H1444">
        <v>21</v>
      </c>
      <c r="I1444" s="5">
        <f>IF(G1444="nákup",VLOOKUP(E1444,Tabuľka6[#All],13,FALSE),IF(G1444="predaj",VLOOKUP(E1444,Tabuľka6[#All],12,FALSE),"zadany neplatny typ transakie"))</f>
        <v>7.68</v>
      </c>
      <c r="J1444">
        <f t="shared" si="22"/>
        <v>161.28</v>
      </c>
      <c r="K1444">
        <f>SUMIF($E$7:E1444,E1444,$H$7:H1444)</f>
        <v>190</v>
      </c>
    </row>
    <row r="1445" spans="4:11" x14ac:dyDescent="0.3">
      <c r="D1445">
        <v>1439</v>
      </c>
      <c r="E1445">
        <v>22</v>
      </c>
      <c r="F1445" s="4">
        <f>DATE(2020,5,13+INT(ROWS($1:263)/5))</f>
        <v>44016</v>
      </c>
      <c r="G1445" s="1" t="s">
        <v>166</v>
      </c>
      <c r="H1445">
        <v>44</v>
      </c>
      <c r="I1445" s="5">
        <f>IF(G1445="nákup",VLOOKUP(E1445,Tabuľka6[#All],13,FALSE),IF(G1445="predaj",VLOOKUP(E1445,Tabuľka6[#All],12,FALSE),"zadany neplatny typ transakie"))</f>
        <v>12.56</v>
      </c>
      <c r="J1445">
        <f t="shared" si="22"/>
        <v>552.64</v>
      </c>
      <c r="K1445">
        <f>SUMIF($E$7:E1445,E1445,$H$7:H1445)</f>
        <v>88</v>
      </c>
    </row>
    <row r="1446" spans="4:11" x14ac:dyDescent="0.3">
      <c r="D1446">
        <v>1440</v>
      </c>
      <c r="E1446">
        <v>5</v>
      </c>
      <c r="F1446" s="4">
        <f>DATE(2020,5,13+INT(ROWS($1:264)/5))</f>
        <v>44016</v>
      </c>
      <c r="G1446" s="1" t="s">
        <v>166</v>
      </c>
      <c r="H1446">
        <v>46</v>
      </c>
      <c r="I1446" s="5">
        <f>IF(G1446="nákup",VLOOKUP(E1446,Tabuľka6[#All],13,FALSE),IF(G1446="predaj",VLOOKUP(E1446,Tabuľka6[#All],12,FALSE),"zadany neplatny typ transakie"))</f>
        <v>8.2899999999999991</v>
      </c>
      <c r="J1446">
        <f t="shared" si="22"/>
        <v>381.34</v>
      </c>
      <c r="K1446">
        <f>SUMIF($E$7:E1446,E1446,$H$7:H1446)</f>
        <v>139</v>
      </c>
    </row>
    <row r="1447" spans="4:11" x14ac:dyDescent="0.3">
      <c r="D1447">
        <v>1441</v>
      </c>
      <c r="E1447">
        <v>22</v>
      </c>
      <c r="F1447" s="4">
        <f>DATE(2020,5,13+INT(ROWS($1:265)/5))</f>
        <v>44017</v>
      </c>
      <c r="G1447" s="1" t="s">
        <v>166</v>
      </c>
      <c r="H1447">
        <v>49</v>
      </c>
      <c r="I1447" s="5">
        <f>IF(G1447="nákup",VLOOKUP(E1447,Tabuľka6[#All],13,FALSE),IF(G1447="predaj",VLOOKUP(E1447,Tabuľka6[#All],12,FALSE),"zadany neplatny typ transakie"))</f>
        <v>12.56</v>
      </c>
      <c r="J1447">
        <f t="shared" si="22"/>
        <v>615.44000000000005</v>
      </c>
      <c r="K1447">
        <f>SUMIF($E$7:E1447,E1447,$H$7:H1447)</f>
        <v>137</v>
      </c>
    </row>
    <row r="1448" spans="4:11" x14ac:dyDescent="0.3">
      <c r="D1448">
        <v>1442</v>
      </c>
      <c r="E1448">
        <v>14</v>
      </c>
      <c r="F1448" s="4">
        <f>DATE(2020,5,13+INT(ROWS($1:266)/5))</f>
        <v>44017</v>
      </c>
      <c r="G1448" s="1" t="s">
        <v>166</v>
      </c>
      <c r="H1448">
        <v>38</v>
      </c>
      <c r="I1448" s="5">
        <f>IF(G1448="nákup",VLOOKUP(E1448,Tabuľka6[#All],13,FALSE),IF(G1448="predaj",VLOOKUP(E1448,Tabuľka6[#All],12,FALSE),"zadany neplatny typ transakie"))</f>
        <v>5.68</v>
      </c>
      <c r="J1448">
        <f t="shared" si="22"/>
        <v>215.83999999999997</v>
      </c>
      <c r="K1448">
        <f>SUMIF($E$7:E1448,E1448,$H$7:H1448)</f>
        <v>108</v>
      </c>
    </row>
    <row r="1449" spans="4:11" x14ac:dyDescent="0.3">
      <c r="D1449">
        <v>1443</v>
      </c>
      <c r="E1449">
        <v>24</v>
      </c>
      <c r="F1449" s="4">
        <f>DATE(2020,5,13+INT(ROWS($1:267)/5))</f>
        <v>44017</v>
      </c>
      <c r="G1449" s="1" t="s">
        <v>166</v>
      </c>
      <c r="H1449">
        <v>39</v>
      </c>
      <c r="I1449" s="5" t="str">
        <f>IF(G1449="nákup",VLOOKUP(E1449,Tabuľka6[#All],13,FALSE),IF(G1449="predaj",VLOOKUP(E1449,Tabuľka6[#All],12,FALSE),"zadany neplatny typ transakie"))</f>
        <v>8,78</v>
      </c>
      <c r="J1449">
        <f t="shared" si="22"/>
        <v>342.41999999999996</v>
      </c>
      <c r="K1449">
        <f>SUMIF($E$7:E1449,E1449,$H$7:H1449)</f>
        <v>236</v>
      </c>
    </row>
    <row r="1450" spans="4:11" x14ac:dyDescent="0.3">
      <c r="D1450">
        <v>1444</v>
      </c>
      <c r="E1450">
        <v>6</v>
      </c>
      <c r="F1450" s="4">
        <f>DATE(2020,5,13+INT(ROWS($1:268)/5))</f>
        <v>44017</v>
      </c>
      <c r="G1450" s="1" t="s">
        <v>166</v>
      </c>
      <c r="H1450">
        <v>34</v>
      </c>
      <c r="I1450" s="5">
        <f>IF(G1450="nákup",VLOOKUP(E1450,Tabuľka6[#All],13,FALSE),IF(G1450="predaj",VLOOKUP(E1450,Tabuľka6[#All],12,FALSE),"zadany neplatny typ transakie"))</f>
        <v>9.35</v>
      </c>
      <c r="J1450">
        <f t="shared" si="22"/>
        <v>317.89999999999998</v>
      </c>
      <c r="K1450">
        <f>SUMIF($E$7:E1450,E1450,$H$7:H1450)</f>
        <v>323</v>
      </c>
    </row>
    <row r="1451" spans="4:11" x14ac:dyDescent="0.3">
      <c r="D1451">
        <v>1445</v>
      </c>
      <c r="E1451">
        <v>29</v>
      </c>
      <c r="F1451" s="4">
        <f>DATE(2020,5,13+INT(ROWS($1:269)/5))</f>
        <v>44017</v>
      </c>
      <c r="G1451" s="1" t="s">
        <v>167</v>
      </c>
      <c r="H1451">
        <v>-6</v>
      </c>
      <c r="I1451" s="5">
        <f>IF(G1451="nákup",VLOOKUP(E1451,Tabuľka6[#All],13,FALSE),IF(G1451="predaj",VLOOKUP(E1451,Tabuľka6[#All],12,FALSE),"zadany neplatny typ transakie"))</f>
        <v>24.99</v>
      </c>
      <c r="J1451">
        <f t="shared" si="22"/>
        <v>149.94</v>
      </c>
      <c r="K1451">
        <f>SUMIF($E$7:E1451,E1451,$H$7:H1451)</f>
        <v>147</v>
      </c>
    </row>
    <row r="1452" spans="4:11" x14ac:dyDescent="0.3">
      <c r="D1452">
        <v>1446</v>
      </c>
      <c r="E1452">
        <v>8</v>
      </c>
      <c r="F1452" s="4">
        <f>DATE(2020,5,13+INT(ROWS($1:270)/5))</f>
        <v>44018</v>
      </c>
      <c r="G1452" s="1" t="s">
        <v>167</v>
      </c>
      <c r="H1452">
        <v>-3</v>
      </c>
      <c r="I1452" s="5">
        <f>IF(G1452="nákup",VLOOKUP(E1452,Tabuľka6[#All],13,FALSE),IF(G1452="predaj",VLOOKUP(E1452,Tabuľka6[#All],12,FALSE),"zadany neplatny typ transakie"))</f>
        <v>17.89</v>
      </c>
      <c r="J1452">
        <f t="shared" si="22"/>
        <v>53.67</v>
      </c>
      <c r="K1452">
        <f>SUMIF($E$7:E1452,E1452,$H$7:H1452)</f>
        <v>201</v>
      </c>
    </row>
    <row r="1453" spans="4:11" x14ac:dyDescent="0.3">
      <c r="D1453">
        <v>1447</v>
      </c>
      <c r="E1453">
        <v>13</v>
      </c>
      <c r="F1453" s="4">
        <f>DATE(2020,5,13+INT(ROWS($1:271)/5))</f>
        <v>44018</v>
      </c>
      <c r="G1453" s="1" t="s">
        <v>167</v>
      </c>
      <c r="H1453">
        <v>-9</v>
      </c>
      <c r="I1453" s="5">
        <f>IF(G1453="nákup",VLOOKUP(E1453,Tabuľka6[#All],13,FALSE),IF(G1453="predaj",VLOOKUP(E1453,Tabuľka6[#All],12,FALSE),"zadany neplatny typ transakie"))</f>
        <v>14.95</v>
      </c>
      <c r="J1453">
        <f t="shared" si="22"/>
        <v>134.54999999999998</v>
      </c>
      <c r="K1453">
        <f>SUMIF($E$7:E1453,E1453,$H$7:H1453)</f>
        <v>100</v>
      </c>
    </row>
    <row r="1454" spans="4:11" x14ac:dyDescent="0.3">
      <c r="D1454">
        <v>1448</v>
      </c>
      <c r="E1454">
        <v>28</v>
      </c>
      <c r="F1454" s="4">
        <f>DATE(2020,5,13+INT(ROWS($1:272)/5))</f>
        <v>44018</v>
      </c>
      <c r="G1454" s="1" t="s">
        <v>167</v>
      </c>
      <c r="H1454">
        <v>-9</v>
      </c>
      <c r="I1454" s="5">
        <f>IF(G1454="nákup",VLOOKUP(E1454,Tabuľka6[#All],13,FALSE),IF(G1454="predaj",VLOOKUP(E1454,Tabuľka6[#All],12,FALSE),"zadany neplatny typ transakie"))</f>
        <v>14.38</v>
      </c>
      <c r="J1454">
        <f t="shared" si="22"/>
        <v>129.42000000000002</v>
      </c>
      <c r="K1454">
        <f>SUMIF($E$7:E1454,E1454,$H$7:H1454)</f>
        <v>77</v>
      </c>
    </row>
    <row r="1455" spans="4:11" x14ac:dyDescent="0.3">
      <c r="D1455">
        <v>1449</v>
      </c>
      <c r="E1455">
        <v>22</v>
      </c>
      <c r="F1455" s="4">
        <f>DATE(2020,5,13+INT(ROWS($1:273)/5))</f>
        <v>44018</v>
      </c>
      <c r="G1455" s="1" t="s">
        <v>167</v>
      </c>
      <c r="H1455">
        <v>-2</v>
      </c>
      <c r="I1455" s="5">
        <f>IF(G1455="nákup",VLOOKUP(E1455,Tabuľka6[#All],13,FALSE),IF(G1455="predaj",VLOOKUP(E1455,Tabuľka6[#All],12,FALSE),"zadany neplatny typ transakie"))</f>
        <v>22.58</v>
      </c>
      <c r="J1455">
        <f t="shared" si="22"/>
        <v>45.16</v>
      </c>
      <c r="K1455">
        <f>SUMIF($E$7:E1455,E1455,$H$7:H1455)</f>
        <v>135</v>
      </c>
    </row>
    <row r="1456" spans="4:11" x14ac:dyDescent="0.3">
      <c r="D1456">
        <v>1450</v>
      </c>
      <c r="E1456">
        <v>8</v>
      </c>
      <c r="F1456" s="4">
        <f>DATE(2020,5,13+INT(ROWS($1:274)/5))</f>
        <v>44018</v>
      </c>
      <c r="G1456" s="1" t="s">
        <v>167</v>
      </c>
      <c r="H1456">
        <v>-9</v>
      </c>
      <c r="I1456" s="5">
        <f>IF(G1456="nákup",VLOOKUP(E1456,Tabuľka6[#All],13,FALSE),IF(G1456="predaj",VLOOKUP(E1456,Tabuľka6[#All],12,FALSE),"zadany neplatny typ transakie"))</f>
        <v>17.89</v>
      </c>
      <c r="J1456">
        <f t="shared" si="22"/>
        <v>161.01</v>
      </c>
      <c r="K1456">
        <f>SUMIF($E$7:E1456,E1456,$H$7:H1456)</f>
        <v>192</v>
      </c>
    </row>
    <row r="1457" spans="4:11" x14ac:dyDescent="0.3">
      <c r="D1457">
        <v>1451</v>
      </c>
      <c r="E1457">
        <v>20</v>
      </c>
      <c r="F1457" s="4">
        <f>DATE(2020,5,13+INT(ROWS($1:275)/5))</f>
        <v>44019</v>
      </c>
      <c r="G1457" s="1" t="s">
        <v>167</v>
      </c>
      <c r="H1457">
        <v>-6</v>
      </c>
      <c r="I1457" s="5">
        <f>IF(G1457="nákup",VLOOKUP(E1457,Tabuľka6[#All],13,FALSE),IF(G1457="predaj",VLOOKUP(E1457,Tabuľka6[#All],12,FALSE),"zadany neplatny typ transakie"))</f>
        <v>10.050000000000001</v>
      </c>
      <c r="J1457">
        <f t="shared" si="22"/>
        <v>60.300000000000004</v>
      </c>
      <c r="K1457">
        <f>SUMIF($E$7:E1457,E1457,$H$7:H1457)</f>
        <v>192</v>
      </c>
    </row>
    <row r="1458" spans="4:11" x14ac:dyDescent="0.3">
      <c r="D1458">
        <v>1452</v>
      </c>
      <c r="E1458">
        <v>15</v>
      </c>
      <c r="F1458" s="4">
        <f>DATE(2020,5,13+INT(ROWS($1:276)/5))</f>
        <v>44019</v>
      </c>
      <c r="G1458" s="1" t="s">
        <v>167</v>
      </c>
      <c r="H1458">
        <v>-3</v>
      </c>
      <c r="I1458" s="5">
        <f>IF(G1458="nákup",VLOOKUP(E1458,Tabuľka6[#All],13,FALSE),IF(G1458="predaj",VLOOKUP(E1458,Tabuľka6[#All],12,FALSE),"zadany neplatny typ transakie"))</f>
        <v>9.65</v>
      </c>
      <c r="J1458">
        <f t="shared" si="22"/>
        <v>28.950000000000003</v>
      </c>
      <c r="K1458">
        <f>SUMIF($E$7:E1458,E1458,$H$7:H1458)</f>
        <v>235</v>
      </c>
    </row>
    <row r="1459" spans="4:11" x14ac:dyDescent="0.3">
      <c r="D1459">
        <v>1453</v>
      </c>
      <c r="E1459">
        <v>9</v>
      </c>
      <c r="F1459" s="4">
        <f>DATE(2020,5,13+INT(ROWS($1:277)/5))</f>
        <v>44019</v>
      </c>
      <c r="G1459" s="1" t="s">
        <v>167</v>
      </c>
      <c r="H1459">
        <v>-3</v>
      </c>
      <c r="I1459" s="5">
        <f>IF(G1459="nákup",VLOOKUP(E1459,Tabuľka6[#All],13,FALSE),IF(G1459="predaj",VLOOKUP(E1459,Tabuľka6[#All],12,FALSE),"zadany neplatny typ transakie"))</f>
        <v>41</v>
      </c>
      <c r="J1459">
        <f t="shared" si="22"/>
        <v>123</v>
      </c>
      <c r="K1459">
        <f>SUMIF($E$7:E1459,E1459,$H$7:H1459)</f>
        <v>152</v>
      </c>
    </row>
    <row r="1460" spans="4:11" x14ac:dyDescent="0.3">
      <c r="D1460">
        <v>1454</v>
      </c>
      <c r="E1460">
        <v>1</v>
      </c>
      <c r="F1460" s="4">
        <f>DATE(2020,5,13+INT(ROWS($1:278)/5))</f>
        <v>44019</v>
      </c>
      <c r="G1460" s="1" t="s">
        <v>167</v>
      </c>
      <c r="H1460">
        <v>-5</v>
      </c>
      <c r="I1460" s="5">
        <f>IF(G1460="nákup",VLOOKUP(E1460,Tabuľka6[#All],13,FALSE),IF(G1460="predaj",VLOOKUP(E1460,Tabuľka6[#All],12,FALSE),"zadany neplatny typ transakie"))</f>
        <v>11.9</v>
      </c>
      <c r="J1460">
        <f t="shared" si="22"/>
        <v>59.5</v>
      </c>
      <c r="K1460">
        <f>SUMIF($E$7:E1460,E1460,$H$7:H1460)</f>
        <v>191</v>
      </c>
    </row>
    <row r="1461" spans="4:11" x14ac:dyDescent="0.3">
      <c r="D1461">
        <v>1455</v>
      </c>
      <c r="E1461">
        <v>30</v>
      </c>
      <c r="F1461" s="4">
        <f>DATE(2020,5,13+INT(ROWS($1:279)/5))</f>
        <v>44019</v>
      </c>
      <c r="G1461" s="1" t="s">
        <v>167</v>
      </c>
      <c r="H1461">
        <v>-8</v>
      </c>
      <c r="I1461" s="5">
        <f>IF(G1461="nákup",VLOOKUP(E1461,Tabuľka6[#All],13,FALSE),IF(G1461="predaj",VLOOKUP(E1461,Tabuľka6[#All],12,FALSE),"zadany neplatny typ transakie"))</f>
        <v>11.5</v>
      </c>
      <c r="J1461">
        <f t="shared" si="22"/>
        <v>92</v>
      </c>
      <c r="K1461">
        <f>SUMIF($E$7:E1461,E1461,$H$7:H1461)</f>
        <v>147</v>
      </c>
    </row>
    <row r="1462" spans="4:11" x14ac:dyDescent="0.3">
      <c r="D1462">
        <v>1456</v>
      </c>
      <c r="E1462">
        <v>3</v>
      </c>
      <c r="F1462" s="4">
        <f>DATE(2020,5,13+INT(ROWS($1:280)/5))</f>
        <v>44020</v>
      </c>
      <c r="G1462" s="1" t="s">
        <v>167</v>
      </c>
      <c r="H1462">
        <v>-2</v>
      </c>
      <c r="I1462" s="5">
        <f>IF(G1462="nákup",VLOOKUP(E1462,Tabuľka6[#All],13,FALSE),IF(G1462="predaj",VLOOKUP(E1462,Tabuľka6[#All],12,FALSE),"zadany neplatny typ transakie"))</f>
        <v>9.64</v>
      </c>
      <c r="J1462">
        <f t="shared" si="22"/>
        <v>19.28</v>
      </c>
      <c r="K1462">
        <f>SUMIF($E$7:E1462,E1462,$H$7:H1462)</f>
        <v>60</v>
      </c>
    </row>
    <row r="1463" spans="4:11" x14ac:dyDescent="0.3">
      <c r="D1463">
        <v>1457</v>
      </c>
      <c r="E1463">
        <v>13</v>
      </c>
      <c r="F1463" s="4">
        <f>DATE(2020,5,13+INT(ROWS($1:281)/5))</f>
        <v>44020</v>
      </c>
      <c r="G1463" s="1" t="s">
        <v>167</v>
      </c>
      <c r="H1463">
        <v>-9</v>
      </c>
      <c r="I1463" s="5">
        <f>IF(G1463="nákup",VLOOKUP(E1463,Tabuľka6[#All],13,FALSE),IF(G1463="predaj",VLOOKUP(E1463,Tabuľka6[#All],12,FALSE),"zadany neplatny typ transakie"))</f>
        <v>14.95</v>
      </c>
      <c r="J1463">
        <f t="shared" si="22"/>
        <v>134.54999999999998</v>
      </c>
      <c r="K1463">
        <f>SUMIF($E$7:E1463,E1463,$H$7:H1463)</f>
        <v>91</v>
      </c>
    </row>
    <row r="1464" spans="4:11" x14ac:dyDescent="0.3">
      <c r="D1464">
        <v>1458</v>
      </c>
      <c r="E1464">
        <v>24</v>
      </c>
      <c r="F1464" s="4">
        <f>DATE(2020,5,13+INT(ROWS($1:282)/5))</f>
        <v>44020</v>
      </c>
      <c r="G1464" s="1" t="s">
        <v>167</v>
      </c>
      <c r="H1464">
        <v>-3</v>
      </c>
      <c r="I1464" s="5">
        <f>IF(G1464="nákup",VLOOKUP(E1464,Tabuľka6[#All],13,FALSE),IF(G1464="predaj",VLOOKUP(E1464,Tabuľka6[#All],12,FALSE),"zadany neplatny typ transakie"))</f>
        <v>18.98</v>
      </c>
      <c r="J1464">
        <f t="shared" si="22"/>
        <v>56.94</v>
      </c>
      <c r="K1464">
        <f>SUMIF($E$7:E1464,E1464,$H$7:H1464)</f>
        <v>233</v>
      </c>
    </row>
    <row r="1465" spans="4:11" x14ac:dyDescent="0.3">
      <c r="D1465">
        <v>1459</v>
      </c>
      <c r="E1465">
        <v>28</v>
      </c>
      <c r="F1465" s="4">
        <f>DATE(2020,5,13+INT(ROWS($1:283)/5))</f>
        <v>44020</v>
      </c>
      <c r="G1465" s="1" t="s">
        <v>167</v>
      </c>
      <c r="H1465">
        <v>-6</v>
      </c>
      <c r="I1465" s="5">
        <f>IF(G1465="nákup",VLOOKUP(E1465,Tabuľka6[#All],13,FALSE),IF(G1465="predaj",VLOOKUP(E1465,Tabuľka6[#All],12,FALSE),"zadany neplatny typ transakie"))</f>
        <v>14.38</v>
      </c>
      <c r="J1465">
        <f t="shared" si="22"/>
        <v>86.28</v>
      </c>
      <c r="K1465">
        <f>SUMIF($E$7:E1465,E1465,$H$7:H1465)</f>
        <v>71</v>
      </c>
    </row>
    <row r="1466" spans="4:11" x14ac:dyDescent="0.3">
      <c r="D1466">
        <v>1460</v>
      </c>
      <c r="E1466">
        <v>3</v>
      </c>
      <c r="F1466" s="4">
        <f>DATE(2020,5,13+INT(ROWS($1:284)/5))</f>
        <v>44020</v>
      </c>
      <c r="G1466" s="1" t="s">
        <v>167</v>
      </c>
      <c r="H1466">
        <v>-1</v>
      </c>
      <c r="I1466" s="5">
        <f>IF(G1466="nákup",VLOOKUP(E1466,Tabuľka6[#All],13,FALSE),IF(G1466="predaj",VLOOKUP(E1466,Tabuľka6[#All],12,FALSE),"zadany neplatny typ transakie"))</f>
        <v>9.64</v>
      </c>
      <c r="J1466">
        <f t="shared" si="22"/>
        <v>9.64</v>
      </c>
      <c r="K1466">
        <f>SUMIF($E$7:E1466,E1466,$H$7:H1466)</f>
        <v>59</v>
      </c>
    </row>
    <row r="1467" spans="4:11" x14ac:dyDescent="0.3">
      <c r="D1467">
        <v>1461</v>
      </c>
      <c r="E1467">
        <v>14</v>
      </c>
      <c r="F1467" s="4">
        <f>DATE(2020,5,13+INT(ROWS($1:285)/5))</f>
        <v>44021</v>
      </c>
      <c r="G1467" s="1" t="s">
        <v>167</v>
      </c>
      <c r="H1467">
        <v>-1</v>
      </c>
      <c r="I1467" s="5">
        <f>IF(G1467="nákup",VLOOKUP(E1467,Tabuľka6[#All],13,FALSE),IF(G1467="predaj",VLOOKUP(E1467,Tabuľka6[#All],12,FALSE),"zadany neplatny typ transakie"))</f>
        <v>7.8</v>
      </c>
      <c r="J1467">
        <f t="shared" si="22"/>
        <v>7.8</v>
      </c>
      <c r="K1467">
        <f>SUMIF($E$7:E1467,E1467,$H$7:H1467)</f>
        <v>107</v>
      </c>
    </row>
    <row r="1468" spans="4:11" x14ac:dyDescent="0.3">
      <c r="D1468">
        <v>1462</v>
      </c>
      <c r="E1468">
        <v>12</v>
      </c>
      <c r="F1468" s="4">
        <f>DATE(2020,5,13+INT(ROWS($1:286)/5))</f>
        <v>44021</v>
      </c>
      <c r="G1468" s="1" t="s">
        <v>167</v>
      </c>
      <c r="H1468">
        <v>-4</v>
      </c>
      <c r="I1468" s="5">
        <f>IF(G1468="nákup",VLOOKUP(E1468,Tabuľka6[#All],13,FALSE),IF(G1468="predaj",VLOOKUP(E1468,Tabuľka6[#All],12,FALSE),"zadany neplatny typ transakie"))</f>
        <v>13.25</v>
      </c>
      <c r="J1468">
        <f t="shared" si="22"/>
        <v>53</v>
      </c>
      <c r="K1468">
        <f>SUMIF($E$7:E1468,E1468,$H$7:H1468)</f>
        <v>167</v>
      </c>
    </row>
    <row r="1469" spans="4:11" x14ac:dyDescent="0.3">
      <c r="D1469">
        <v>1463</v>
      </c>
      <c r="E1469">
        <v>23</v>
      </c>
      <c r="F1469" s="4">
        <f>DATE(2020,5,13+INT(ROWS($1:287)/5))</f>
        <v>44021</v>
      </c>
      <c r="G1469" s="1" t="s">
        <v>167</v>
      </c>
      <c r="H1469">
        <v>-4</v>
      </c>
      <c r="I1469" s="5">
        <f>IF(G1469="nákup",VLOOKUP(E1469,Tabuľka6[#All],13,FALSE),IF(G1469="predaj",VLOOKUP(E1469,Tabuľka6[#All],12,FALSE),"zadany neplatny typ transakie"))</f>
        <v>22.55</v>
      </c>
      <c r="J1469">
        <f t="shared" si="22"/>
        <v>90.2</v>
      </c>
      <c r="K1469">
        <f>SUMIF($E$7:E1469,E1469,$H$7:H1469)</f>
        <v>112</v>
      </c>
    </row>
    <row r="1470" spans="4:11" x14ac:dyDescent="0.3">
      <c r="D1470">
        <v>1464</v>
      </c>
      <c r="E1470">
        <v>2</v>
      </c>
      <c r="F1470" s="4">
        <f>DATE(2020,5,13+INT(ROWS($1:288)/5))</f>
        <v>44021</v>
      </c>
      <c r="G1470" s="1" t="s">
        <v>167</v>
      </c>
      <c r="H1470">
        <v>-1</v>
      </c>
      <c r="I1470" s="5">
        <f>IF(G1470="nákup",VLOOKUP(E1470,Tabuľka6[#All],13,FALSE),IF(G1470="predaj",VLOOKUP(E1470,Tabuľka6[#All],12,FALSE),"zadany neplatny typ transakie"))</f>
        <v>16.11</v>
      </c>
      <c r="J1470">
        <f t="shared" si="22"/>
        <v>16.11</v>
      </c>
      <c r="K1470">
        <f>SUMIF($E$7:E1470,E1470,$H$7:H1470)</f>
        <v>271</v>
      </c>
    </row>
    <row r="1471" spans="4:11" x14ac:dyDescent="0.3">
      <c r="D1471">
        <v>1465</v>
      </c>
      <c r="E1471">
        <v>6</v>
      </c>
      <c r="F1471" s="4">
        <f>DATE(2020,5,13+INT(ROWS($1:289)/5))</f>
        <v>44021</v>
      </c>
      <c r="G1471" s="1" t="s">
        <v>167</v>
      </c>
      <c r="H1471">
        <v>-8</v>
      </c>
      <c r="I1471" s="5">
        <f>IF(G1471="nákup",VLOOKUP(E1471,Tabuľka6[#All],13,FALSE),IF(G1471="predaj",VLOOKUP(E1471,Tabuľka6[#All],12,FALSE),"zadany neplatny typ transakie"))</f>
        <v>13.24</v>
      </c>
      <c r="J1471">
        <f t="shared" si="22"/>
        <v>105.92</v>
      </c>
      <c r="K1471">
        <f>SUMIF($E$7:E1471,E1471,$H$7:H1471)</f>
        <v>315</v>
      </c>
    </row>
    <row r="1472" spans="4:11" x14ac:dyDescent="0.3">
      <c r="D1472">
        <v>1466</v>
      </c>
      <c r="E1472">
        <v>21</v>
      </c>
      <c r="F1472" s="4">
        <f>DATE(2020,5,13+INT(ROWS($1:290)/5))</f>
        <v>44022</v>
      </c>
      <c r="G1472" s="1" t="s">
        <v>167</v>
      </c>
      <c r="H1472">
        <v>-5</v>
      </c>
      <c r="I1472" s="5">
        <f>IF(G1472="nákup",VLOOKUP(E1472,Tabuľka6[#All],13,FALSE),IF(G1472="predaj",VLOOKUP(E1472,Tabuľka6[#All],12,FALSE),"zadany neplatny typ transakie"))</f>
        <v>22.5</v>
      </c>
      <c r="J1472">
        <f t="shared" si="22"/>
        <v>112.5</v>
      </c>
      <c r="K1472">
        <f>SUMIF($E$7:E1472,E1472,$H$7:H1472)</f>
        <v>115</v>
      </c>
    </row>
    <row r="1473" spans="4:11" x14ac:dyDescent="0.3">
      <c r="D1473">
        <v>1467</v>
      </c>
      <c r="E1473">
        <v>30</v>
      </c>
      <c r="F1473" s="4">
        <f>DATE(2020,5,13+INT(ROWS($1:291)/5))</f>
        <v>44022</v>
      </c>
      <c r="G1473" s="1" t="s">
        <v>167</v>
      </c>
      <c r="H1473">
        <v>-10</v>
      </c>
      <c r="I1473" s="5">
        <f>IF(G1473="nákup",VLOOKUP(E1473,Tabuľka6[#All],13,FALSE),IF(G1473="predaj",VLOOKUP(E1473,Tabuľka6[#All],12,FALSE),"zadany neplatny typ transakie"))</f>
        <v>11.5</v>
      </c>
      <c r="J1473">
        <f t="shared" si="22"/>
        <v>115</v>
      </c>
      <c r="K1473">
        <f>SUMIF($E$7:E1473,E1473,$H$7:H1473)</f>
        <v>137</v>
      </c>
    </row>
    <row r="1474" spans="4:11" x14ac:dyDescent="0.3">
      <c r="D1474">
        <v>1468</v>
      </c>
      <c r="E1474">
        <v>24</v>
      </c>
      <c r="F1474" s="4">
        <f>DATE(2020,5,13+INT(ROWS($1:292)/5))</f>
        <v>44022</v>
      </c>
      <c r="G1474" s="1" t="s">
        <v>167</v>
      </c>
      <c r="H1474">
        <v>-3</v>
      </c>
      <c r="I1474" s="5">
        <f>IF(G1474="nákup",VLOOKUP(E1474,Tabuľka6[#All],13,FALSE),IF(G1474="predaj",VLOOKUP(E1474,Tabuľka6[#All],12,FALSE),"zadany neplatny typ transakie"))</f>
        <v>18.98</v>
      </c>
      <c r="J1474">
        <f t="shared" si="22"/>
        <v>56.94</v>
      </c>
      <c r="K1474">
        <f>SUMIF($E$7:E1474,E1474,$H$7:H1474)</f>
        <v>230</v>
      </c>
    </row>
    <row r="1475" spans="4:11" x14ac:dyDescent="0.3">
      <c r="D1475">
        <v>1469</v>
      </c>
      <c r="E1475">
        <v>6</v>
      </c>
      <c r="F1475" s="4">
        <f>DATE(2020,5,13+INT(ROWS($1:293)/5))</f>
        <v>44022</v>
      </c>
      <c r="G1475" s="1" t="s">
        <v>167</v>
      </c>
      <c r="H1475">
        <v>-9</v>
      </c>
      <c r="I1475" s="5">
        <f>IF(G1475="nákup",VLOOKUP(E1475,Tabuľka6[#All],13,FALSE),IF(G1475="predaj",VLOOKUP(E1475,Tabuľka6[#All],12,FALSE),"zadany neplatny typ transakie"))</f>
        <v>13.24</v>
      </c>
      <c r="J1475">
        <f t="shared" si="22"/>
        <v>119.16</v>
      </c>
      <c r="K1475">
        <f>SUMIF($E$7:E1475,E1475,$H$7:H1475)</f>
        <v>306</v>
      </c>
    </row>
    <row r="1476" spans="4:11" x14ac:dyDescent="0.3">
      <c r="D1476">
        <v>1470</v>
      </c>
      <c r="E1476">
        <v>28</v>
      </c>
      <c r="F1476" s="4">
        <f>DATE(2020,5,13+INT(ROWS($1:294)/5))</f>
        <v>44022</v>
      </c>
      <c r="G1476" s="1" t="s">
        <v>167</v>
      </c>
      <c r="H1476">
        <v>-7</v>
      </c>
      <c r="I1476" s="5">
        <f>IF(G1476="nákup",VLOOKUP(E1476,Tabuľka6[#All],13,FALSE),IF(G1476="predaj",VLOOKUP(E1476,Tabuľka6[#All],12,FALSE),"zadany neplatny typ transakie"))</f>
        <v>14.38</v>
      </c>
      <c r="J1476">
        <f t="shared" si="22"/>
        <v>100.66000000000001</v>
      </c>
      <c r="K1476">
        <f>SUMIF($E$7:E1476,E1476,$H$7:H1476)</f>
        <v>64</v>
      </c>
    </row>
    <row r="1477" spans="4:11" x14ac:dyDescent="0.3">
      <c r="D1477">
        <v>1471</v>
      </c>
      <c r="E1477">
        <v>29</v>
      </c>
      <c r="F1477" s="4">
        <f>DATE(2020,5,13+INT(ROWS($1:295)/5))</f>
        <v>44023</v>
      </c>
      <c r="G1477" s="1" t="s">
        <v>167</v>
      </c>
      <c r="H1477">
        <v>-8</v>
      </c>
      <c r="I1477" s="5">
        <f>IF(G1477="nákup",VLOOKUP(E1477,Tabuľka6[#All],13,FALSE),IF(G1477="predaj",VLOOKUP(E1477,Tabuľka6[#All],12,FALSE),"zadany neplatny typ transakie"))</f>
        <v>24.99</v>
      </c>
      <c r="J1477">
        <f t="shared" si="22"/>
        <v>199.92</v>
      </c>
      <c r="K1477">
        <f>SUMIF($E$7:E1477,E1477,$H$7:H1477)</f>
        <v>139</v>
      </c>
    </row>
    <row r="1478" spans="4:11" x14ac:dyDescent="0.3">
      <c r="D1478">
        <v>1472</v>
      </c>
      <c r="E1478">
        <v>7</v>
      </c>
      <c r="F1478" s="4">
        <f>DATE(2020,5,13+INT(ROWS($1:296)/5))</f>
        <v>44023</v>
      </c>
      <c r="G1478" s="1" t="s">
        <v>167</v>
      </c>
      <c r="H1478">
        <v>-6</v>
      </c>
      <c r="I1478" s="5">
        <f>IF(G1478="nákup",VLOOKUP(E1478,Tabuľka6[#All],13,FALSE),IF(G1478="predaj",VLOOKUP(E1478,Tabuľka6[#All],12,FALSE),"zadany neplatny typ transakie"))</f>
        <v>14.75</v>
      </c>
      <c r="J1478">
        <f t="shared" si="22"/>
        <v>88.5</v>
      </c>
      <c r="K1478">
        <f>SUMIF($E$7:E1478,E1478,$H$7:H1478)</f>
        <v>14</v>
      </c>
    </row>
    <row r="1479" spans="4:11" x14ac:dyDescent="0.3">
      <c r="D1479">
        <v>1473</v>
      </c>
      <c r="E1479">
        <v>27</v>
      </c>
      <c r="F1479" s="4">
        <f>DATE(2020,5,13+INT(ROWS($1:297)/5))</f>
        <v>44023</v>
      </c>
      <c r="G1479" s="1" t="s">
        <v>167</v>
      </c>
      <c r="H1479">
        <v>-3</v>
      </c>
      <c r="I1479" s="5">
        <f>IF(G1479="nákup",VLOOKUP(E1479,Tabuľka6[#All],13,FALSE),IF(G1479="predaj",VLOOKUP(E1479,Tabuľka6[#All],12,FALSE),"zadany neplatny typ transakie"))</f>
        <v>16.36</v>
      </c>
      <c r="J1479">
        <f t="shared" si="22"/>
        <v>49.08</v>
      </c>
      <c r="K1479">
        <f>SUMIF($E$7:E1479,E1479,$H$7:H1479)</f>
        <v>69</v>
      </c>
    </row>
    <row r="1480" spans="4:11" x14ac:dyDescent="0.3">
      <c r="D1480">
        <v>1474</v>
      </c>
      <c r="E1480">
        <v>27</v>
      </c>
      <c r="F1480" s="4">
        <f>DATE(2020,5,13+INT(ROWS($1:298)/5))</f>
        <v>44023</v>
      </c>
      <c r="G1480" s="1" t="s">
        <v>167</v>
      </c>
      <c r="H1480">
        <v>-2</v>
      </c>
      <c r="I1480" s="5">
        <f>IF(G1480="nákup",VLOOKUP(E1480,Tabuľka6[#All],13,FALSE),IF(G1480="predaj",VLOOKUP(E1480,Tabuľka6[#All],12,FALSE),"zadany neplatny typ transakie"))</f>
        <v>16.36</v>
      </c>
      <c r="J1480">
        <f t="shared" ref="J1480:J1543" si="23">ABS(H1480*I1480)</f>
        <v>32.72</v>
      </c>
      <c r="K1480">
        <f>SUMIF($E$7:E1480,E1480,$H$7:H1480)</f>
        <v>67</v>
      </c>
    </row>
    <row r="1481" spans="4:11" x14ac:dyDescent="0.3">
      <c r="D1481">
        <v>1475</v>
      </c>
      <c r="E1481">
        <v>29</v>
      </c>
      <c r="F1481" s="4">
        <f>DATE(2020,5,13+INT(ROWS($1:299)/5))</f>
        <v>44023</v>
      </c>
      <c r="G1481" s="1" t="s">
        <v>167</v>
      </c>
      <c r="H1481">
        <v>-1</v>
      </c>
      <c r="I1481" s="5">
        <f>IF(G1481="nákup",VLOOKUP(E1481,Tabuľka6[#All],13,FALSE),IF(G1481="predaj",VLOOKUP(E1481,Tabuľka6[#All],12,FALSE),"zadany neplatny typ transakie"))</f>
        <v>24.99</v>
      </c>
      <c r="J1481">
        <f t="shared" si="23"/>
        <v>24.99</v>
      </c>
      <c r="K1481">
        <f>SUMIF($E$7:E1481,E1481,$H$7:H1481)</f>
        <v>138</v>
      </c>
    </row>
    <row r="1482" spans="4:11" x14ac:dyDescent="0.3">
      <c r="D1482">
        <v>1476</v>
      </c>
      <c r="E1482">
        <v>3</v>
      </c>
      <c r="F1482" s="4">
        <f>DATE(2020,5,13+INT(ROWS($1:300)/5))</f>
        <v>44024</v>
      </c>
      <c r="G1482" s="1" t="s">
        <v>167</v>
      </c>
      <c r="H1482">
        <v>-7</v>
      </c>
      <c r="I1482" s="5">
        <f>IF(G1482="nákup",VLOOKUP(E1482,Tabuľka6[#All],13,FALSE),IF(G1482="predaj",VLOOKUP(E1482,Tabuľka6[#All],12,FALSE),"zadany neplatny typ transakie"))</f>
        <v>9.64</v>
      </c>
      <c r="J1482">
        <f t="shared" si="23"/>
        <v>67.48</v>
      </c>
      <c r="K1482">
        <f>SUMIF($E$7:E1482,E1482,$H$7:H1482)</f>
        <v>52</v>
      </c>
    </row>
    <row r="1483" spans="4:11" x14ac:dyDescent="0.3">
      <c r="D1483">
        <v>1477</v>
      </c>
      <c r="E1483">
        <v>7</v>
      </c>
      <c r="F1483" s="4">
        <f>DATE(2020,5,13+INT(ROWS($1:301)/5))</f>
        <v>44024</v>
      </c>
      <c r="G1483" s="1" t="s">
        <v>167</v>
      </c>
      <c r="H1483">
        <v>-1</v>
      </c>
      <c r="I1483" s="5">
        <f>IF(G1483="nákup",VLOOKUP(E1483,Tabuľka6[#All],13,FALSE),IF(G1483="predaj",VLOOKUP(E1483,Tabuľka6[#All],12,FALSE),"zadany neplatny typ transakie"))</f>
        <v>14.75</v>
      </c>
      <c r="J1483">
        <f t="shared" si="23"/>
        <v>14.75</v>
      </c>
      <c r="K1483">
        <f>SUMIF($E$7:E1483,E1483,$H$7:H1483)</f>
        <v>13</v>
      </c>
    </row>
    <row r="1484" spans="4:11" x14ac:dyDescent="0.3">
      <c r="D1484">
        <v>1478</v>
      </c>
      <c r="E1484">
        <v>22</v>
      </c>
      <c r="F1484" s="4">
        <f>DATE(2020,5,13+INT(ROWS($1:302)/5))</f>
        <v>44024</v>
      </c>
      <c r="G1484" s="1" t="s">
        <v>167</v>
      </c>
      <c r="H1484">
        <v>-3</v>
      </c>
      <c r="I1484" s="5">
        <f>IF(G1484="nákup",VLOOKUP(E1484,Tabuľka6[#All],13,FALSE),IF(G1484="predaj",VLOOKUP(E1484,Tabuľka6[#All],12,FALSE),"zadany neplatny typ transakie"))</f>
        <v>22.58</v>
      </c>
      <c r="J1484">
        <f t="shared" si="23"/>
        <v>67.739999999999995</v>
      </c>
      <c r="K1484">
        <f>SUMIF($E$7:E1484,E1484,$H$7:H1484)</f>
        <v>132</v>
      </c>
    </row>
    <row r="1485" spans="4:11" x14ac:dyDescent="0.3">
      <c r="D1485">
        <v>1479</v>
      </c>
      <c r="E1485">
        <v>22</v>
      </c>
      <c r="F1485" s="4">
        <f>DATE(2020,5,13+INT(ROWS($1:303)/5))</f>
        <v>44024</v>
      </c>
      <c r="G1485" s="1" t="s">
        <v>167</v>
      </c>
      <c r="H1485">
        <v>-4</v>
      </c>
      <c r="I1485" s="5">
        <f>IF(G1485="nákup",VLOOKUP(E1485,Tabuľka6[#All],13,FALSE),IF(G1485="predaj",VLOOKUP(E1485,Tabuľka6[#All],12,FALSE),"zadany neplatny typ transakie"))</f>
        <v>22.58</v>
      </c>
      <c r="J1485">
        <f t="shared" si="23"/>
        <v>90.32</v>
      </c>
      <c r="K1485">
        <f>SUMIF($E$7:E1485,E1485,$H$7:H1485)</f>
        <v>128</v>
      </c>
    </row>
    <row r="1486" spans="4:11" x14ac:dyDescent="0.3">
      <c r="D1486">
        <v>1480</v>
      </c>
      <c r="E1486">
        <v>8</v>
      </c>
      <c r="F1486" s="4">
        <f>DATE(2020,5,13+INT(ROWS($1:304)/5))</f>
        <v>44024</v>
      </c>
      <c r="G1486" s="1" t="s">
        <v>167</v>
      </c>
      <c r="H1486">
        <v>-3</v>
      </c>
      <c r="I1486" s="5">
        <f>IF(G1486="nákup",VLOOKUP(E1486,Tabuľka6[#All],13,FALSE),IF(G1486="predaj",VLOOKUP(E1486,Tabuľka6[#All],12,FALSE),"zadany neplatny typ transakie"))</f>
        <v>17.89</v>
      </c>
      <c r="J1486">
        <f t="shared" si="23"/>
        <v>53.67</v>
      </c>
      <c r="K1486">
        <f>SUMIF($E$7:E1486,E1486,$H$7:H1486)</f>
        <v>189</v>
      </c>
    </row>
    <row r="1487" spans="4:11" x14ac:dyDescent="0.3">
      <c r="D1487">
        <v>1481</v>
      </c>
      <c r="E1487">
        <v>16</v>
      </c>
      <c r="F1487" s="4">
        <f>DATE(2020,5,13+INT(ROWS($1:305)/5))</f>
        <v>44025</v>
      </c>
      <c r="G1487" s="1" t="s">
        <v>167</v>
      </c>
      <c r="H1487">
        <v>-7</v>
      </c>
      <c r="I1487" s="5">
        <f>IF(G1487="nákup",VLOOKUP(E1487,Tabuľka6[#All],13,FALSE),IF(G1487="predaj",VLOOKUP(E1487,Tabuľka6[#All],12,FALSE),"zadany neplatny typ transakie"))</f>
        <v>14.49</v>
      </c>
      <c r="J1487">
        <f t="shared" si="23"/>
        <v>101.43</v>
      </c>
      <c r="K1487">
        <f>SUMIF($E$7:E1487,E1487,$H$7:H1487)</f>
        <v>183</v>
      </c>
    </row>
    <row r="1488" spans="4:11" x14ac:dyDescent="0.3">
      <c r="D1488">
        <v>1482</v>
      </c>
      <c r="E1488">
        <v>8</v>
      </c>
      <c r="F1488" s="4">
        <f>DATE(2020,5,13+INT(ROWS($1:306)/5))</f>
        <v>44025</v>
      </c>
      <c r="G1488" s="1" t="s">
        <v>167</v>
      </c>
      <c r="H1488">
        <v>-2</v>
      </c>
      <c r="I1488" s="5">
        <f>IF(G1488="nákup",VLOOKUP(E1488,Tabuľka6[#All],13,FALSE),IF(G1488="predaj",VLOOKUP(E1488,Tabuľka6[#All],12,FALSE),"zadany neplatny typ transakie"))</f>
        <v>17.89</v>
      </c>
      <c r="J1488">
        <f t="shared" si="23"/>
        <v>35.78</v>
      </c>
      <c r="K1488">
        <f>SUMIF($E$7:E1488,E1488,$H$7:H1488)</f>
        <v>187</v>
      </c>
    </row>
    <row r="1489" spans="4:11" x14ac:dyDescent="0.3">
      <c r="D1489">
        <v>1483</v>
      </c>
      <c r="E1489">
        <v>14</v>
      </c>
      <c r="F1489" s="4">
        <f>DATE(2020,5,13+INT(ROWS($1:307)/5))</f>
        <v>44025</v>
      </c>
      <c r="G1489" s="1" t="s">
        <v>167</v>
      </c>
      <c r="H1489">
        <v>-1</v>
      </c>
      <c r="I1489" s="5">
        <f>IF(G1489="nákup",VLOOKUP(E1489,Tabuľka6[#All],13,FALSE),IF(G1489="predaj",VLOOKUP(E1489,Tabuľka6[#All],12,FALSE),"zadany neplatny typ transakie"))</f>
        <v>7.8</v>
      </c>
      <c r="J1489">
        <f t="shared" si="23"/>
        <v>7.8</v>
      </c>
      <c r="K1489">
        <f>SUMIF($E$7:E1489,E1489,$H$7:H1489)</f>
        <v>106</v>
      </c>
    </row>
    <row r="1490" spans="4:11" x14ac:dyDescent="0.3">
      <c r="D1490">
        <v>1484</v>
      </c>
      <c r="E1490">
        <v>8</v>
      </c>
      <c r="F1490" s="4">
        <f>DATE(2020,5,13+INT(ROWS($1:308)/5))</f>
        <v>44025</v>
      </c>
      <c r="G1490" s="1" t="s">
        <v>167</v>
      </c>
      <c r="H1490">
        <v>-2</v>
      </c>
      <c r="I1490" s="5">
        <f>IF(G1490="nákup",VLOOKUP(E1490,Tabuľka6[#All],13,FALSE),IF(G1490="predaj",VLOOKUP(E1490,Tabuľka6[#All],12,FALSE),"zadany neplatny typ transakie"))</f>
        <v>17.89</v>
      </c>
      <c r="J1490">
        <f t="shared" si="23"/>
        <v>35.78</v>
      </c>
      <c r="K1490">
        <f>SUMIF($E$7:E1490,E1490,$H$7:H1490)</f>
        <v>185</v>
      </c>
    </row>
    <row r="1491" spans="4:11" x14ac:dyDescent="0.3">
      <c r="D1491">
        <v>1485</v>
      </c>
      <c r="E1491">
        <v>16</v>
      </c>
      <c r="F1491" s="4">
        <f>DATE(2020,5,13+INT(ROWS($1:309)/5))</f>
        <v>44025</v>
      </c>
      <c r="G1491" s="1" t="s">
        <v>167</v>
      </c>
      <c r="H1491">
        <v>-4</v>
      </c>
      <c r="I1491" s="5">
        <f>IF(G1491="nákup",VLOOKUP(E1491,Tabuľka6[#All],13,FALSE),IF(G1491="predaj",VLOOKUP(E1491,Tabuľka6[#All],12,FALSE),"zadany neplatny typ transakie"))</f>
        <v>14.49</v>
      </c>
      <c r="J1491">
        <f t="shared" si="23"/>
        <v>57.96</v>
      </c>
      <c r="K1491">
        <f>SUMIF($E$7:E1491,E1491,$H$7:H1491)</f>
        <v>179</v>
      </c>
    </row>
    <row r="1492" spans="4:11" x14ac:dyDescent="0.3">
      <c r="D1492">
        <v>1486</v>
      </c>
      <c r="E1492">
        <v>14</v>
      </c>
      <c r="F1492" s="4">
        <f>DATE(2020,5,13+INT(ROWS($1:310)/5))</f>
        <v>44026</v>
      </c>
      <c r="G1492" s="1" t="s">
        <v>166</v>
      </c>
      <c r="H1492">
        <v>44</v>
      </c>
      <c r="I1492" s="5">
        <f>IF(G1492="nákup",VLOOKUP(E1492,Tabuľka6[#All],13,FALSE),IF(G1492="predaj",VLOOKUP(E1492,Tabuľka6[#All],12,FALSE),"zadany neplatny typ transakie"))</f>
        <v>5.68</v>
      </c>
      <c r="J1492">
        <f t="shared" si="23"/>
        <v>249.92</v>
      </c>
      <c r="K1492">
        <f>SUMIF($E$7:E1492,E1492,$H$7:H1492)</f>
        <v>150</v>
      </c>
    </row>
    <row r="1493" spans="4:11" x14ac:dyDescent="0.3">
      <c r="D1493">
        <v>1487</v>
      </c>
      <c r="E1493">
        <v>19</v>
      </c>
      <c r="F1493" s="4">
        <f>DATE(2020,5,13+INT(ROWS($1:311)/5))</f>
        <v>44026</v>
      </c>
      <c r="G1493" s="1" t="s">
        <v>166</v>
      </c>
      <c r="H1493">
        <v>25</v>
      </c>
      <c r="I1493" s="5">
        <f>IF(G1493="nákup",VLOOKUP(E1493,Tabuľka6[#All],13,FALSE),IF(G1493="predaj",VLOOKUP(E1493,Tabuľka6[#All],12,FALSE),"zadany neplatny typ transakie"))</f>
        <v>9.16</v>
      </c>
      <c r="J1493">
        <f t="shared" si="23"/>
        <v>229</v>
      </c>
      <c r="K1493">
        <f>SUMIF($E$7:E1493,E1493,$H$7:H1493)</f>
        <v>288</v>
      </c>
    </row>
    <row r="1494" spans="4:11" x14ac:dyDescent="0.3">
      <c r="D1494">
        <v>1488</v>
      </c>
      <c r="E1494">
        <v>12</v>
      </c>
      <c r="F1494" s="4">
        <f>DATE(2020,5,13+INT(ROWS($1:312)/5))</f>
        <v>44026</v>
      </c>
      <c r="G1494" s="1" t="s">
        <v>166</v>
      </c>
      <c r="H1494">
        <v>49</v>
      </c>
      <c r="I1494" s="5">
        <f>IF(G1494="nákup",VLOOKUP(E1494,Tabuľka6[#All],13,FALSE),IF(G1494="predaj",VLOOKUP(E1494,Tabuľka6[#All],12,FALSE),"zadany neplatny typ transakie"))</f>
        <v>7.69</v>
      </c>
      <c r="J1494">
        <f t="shared" si="23"/>
        <v>376.81</v>
      </c>
      <c r="K1494">
        <f>SUMIF($E$7:E1494,E1494,$H$7:H1494)</f>
        <v>216</v>
      </c>
    </row>
    <row r="1495" spans="4:11" x14ac:dyDescent="0.3">
      <c r="D1495">
        <v>1489</v>
      </c>
      <c r="E1495">
        <v>25</v>
      </c>
      <c r="F1495" s="4">
        <f>DATE(2020,5,13+INT(ROWS($1:313)/5))</f>
        <v>44026</v>
      </c>
      <c r="G1495" s="1" t="s">
        <v>166</v>
      </c>
      <c r="H1495">
        <v>42</v>
      </c>
      <c r="I1495" s="5" t="str">
        <f>IF(G1495="nákup",VLOOKUP(E1495,Tabuľka6[#All],13,FALSE),IF(G1495="predaj",VLOOKUP(E1495,Tabuľka6[#All],12,FALSE),"zadany neplatny typ transakie"))</f>
        <v>6,65</v>
      </c>
      <c r="J1495">
        <f t="shared" si="23"/>
        <v>279.3</v>
      </c>
      <c r="K1495">
        <f>SUMIF($E$7:E1495,E1495,$H$7:H1495)</f>
        <v>150</v>
      </c>
    </row>
    <row r="1496" spans="4:11" x14ac:dyDescent="0.3">
      <c r="D1496">
        <v>1490</v>
      </c>
      <c r="E1496">
        <v>24</v>
      </c>
      <c r="F1496" s="4">
        <f>DATE(2020,5,13+INT(ROWS($1:314)/5))</f>
        <v>44026</v>
      </c>
      <c r="G1496" s="1" t="s">
        <v>166</v>
      </c>
      <c r="H1496">
        <v>48</v>
      </c>
      <c r="I1496" s="5" t="str">
        <f>IF(G1496="nákup",VLOOKUP(E1496,Tabuľka6[#All],13,FALSE),IF(G1496="predaj",VLOOKUP(E1496,Tabuľka6[#All],12,FALSE),"zadany neplatny typ transakie"))</f>
        <v>8,78</v>
      </c>
      <c r="J1496">
        <f t="shared" si="23"/>
        <v>421.43999999999994</v>
      </c>
      <c r="K1496">
        <f>SUMIF($E$7:E1496,E1496,$H$7:H1496)</f>
        <v>278</v>
      </c>
    </row>
    <row r="1497" spans="4:11" x14ac:dyDescent="0.3">
      <c r="D1497">
        <v>1491</v>
      </c>
      <c r="E1497">
        <v>4</v>
      </c>
      <c r="F1497" s="4">
        <f>DATE(2020,5,13+INT(ROWS($1:315)/5))</f>
        <v>44027</v>
      </c>
      <c r="G1497" s="1" t="s">
        <v>166</v>
      </c>
      <c r="H1497">
        <v>24</v>
      </c>
      <c r="I1497" s="5">
        <f>IF(G1497="nákup",VLOOKUP(E1497,Tabuľka6[#All],13,FALSE),IF(G1497="predaj",VLOOKUP(E1497,Tabuľka6[#All],12,FALSE),"zadany neplatny typ transakie"))</f>
        <v>8.36</v>
      </c>
      <c r="J1497">
        <f t="shared" si="23"/>
        <v>200.64</v>
      </c>
      <c r="K1497">
        <f>SUMIF($E$7:E1497,E1497,$H$7:H1497)</f>
        <v>197</v>
      </c>
    </row>
    <row r="1498" spans="4:11" x14ac:dyDescent="0.3">
      <c r="D1498">
        <v>1492</v>
      </c>
      <c r="E1498">
        <v>3</v>
      </c>
      <c r="F1498" s="4">
        <f>DATE(2020,5,13+INT(ROWS($1:316)/5))</f>
        <v>44027</v>
      </c>
      <c r="G1498" s="1" t="s">
        <v>166</v>
      </c>
      <c r="H1498">
        <v>21</v>
      </c>
      <c r="I1498" s="5">
        <f>IF(G1498="nákup",VLOOKUP(E1498,Tabuľka6[#All],13,FALSE),IF(G1498="predaj",VLOOKUP(E1498,Tabuľka6[#All],12,FALSE),"zadany neplatny typ transakie"))</f>
        <v>6.24</v>
      </c>
      <c r="J1498">
        <f t="shared" si="23"/>
        <v>131.04</v>
      </c>
      <c r="K1498">
        <f>SUMIF($E$7:E1498,E1498,$H$7:H1498)</f>
        <v>73</v>
      </c>
    </row>
    <row r="1499" spans="4:11" x14ac:dyDescent="0.3">
      <c r="D1499">
        <v>1493</v>
      </c>
      <c r="E1499">
        <v>21</v>
      </c>
      <c r="F1499" s="4">
        <f>DATE(2020,5,13+INT(ROWS($1:317)/5))</f>
        <v>44027</v>
      </c>
      <c r="G1499" s="1" t="s">
        <v>166</v>
      </c>
      <c r="H1499">
        <v>45</v>
      </c>
      <c r="I1499" s="5">
        <f>IF(G1499="nákup",VLOOKUP(E1499,Tabuľka6[#All],13,FALSE),IF(G1499="predaj",VLOOKUP(E1499,Tabuľka6[#All],12,FALSE),"zadany neplatny typ transakie"))</f>
        <v>14.17</v>
      </c>
      <c r="J1499">
        <f t="shared" si="23"/>
        <v>637.65</v>
      </c>
      <c r="K1499">
        <f>SUMIF($E$7:E1499,E1499,$H$7:H1499)</f>
        <v>160</v>
      </c>
    </row>
    <row r="1500" spans="4:11" x14ac:dyDescent="0.3">
      <c r="D1500">
        <v>1494</v>
      </c>
      <c r="E1500">
        <v>28</v>
      </c>
      <c r="F1500" s="4">
        <f>DATE(2020,5,13+INT(ROWS($1:318)/5))</f>
        <v>44027</v>
      </c>
      <c r="G1500" s="1" t="s">
        <v>166</v>
      </c>
      <c r="H1500">
        <v>34</v>
      </c>
      <c r="I1500" s="5">
        <f>IF(G1500="nákup",VLOOKUP(E1500,Tabuľka6[#All],13,FALSE),IF(G1500="predaj",VLOOKUP(E1500,Tabuľka6[#All],12,FALSE),"zadany neplatny typ transakie"))</f>
        <v>6.9</v>
      </c>
      <c r="J1500">
        <f t="shared" si="23"/>
        <v>234.60000000000002</v>
      </c>
      <c r="K1500">
        <f>SUMIF($E$7:E1500,E1500,$H$7:H1500)</f>
        <v>98</v>
      </c>
    </row>
    <row r="1501" spans="4:11" x14ac:dyDescent="0.3">
      <c r="D1501">
        <v>1495</v>
      </c>
      <c r="E1501">
        <v>20</v>
      </c>
      <c r="F1501" s="4">
        <f>DATE(2020,5,13+INT(ROWS($1:319)/5))</f>
        <v>44027</v>
      </c>
      <c r="G1501" s="1" t="s">
        <v>166</v>
      </c>
      <c r="H1501">
        <v>32</v>
      </c>
      <c r="I1501" s="5">
        <f>IF(G1501="nákup",VLOOKUP(E1501,Tabuľka6[#All],13,FALSE),IF(G1501="predaj",VLOOKUP(E1501,Tabuľka6[#All],12,FALSE),"zadany neplatny typ transakie"))</f>
        <v>6.29</v>
      </c>
      <c r="J1501">
        <f t="shared" si="23"/>
        <v>201.28</v>
      </c>
      <c r="K1501">
        <f>SUMIF($E$7:E1501,E1501,$H$7:H1501)</f>
        <v>224</v>
      </c>
    </row>
    <row r="1502" spans="4:11" x14ac:dyDescent="0.3">
      <c r="D1502">
        <v>1496</v>
      </c>
      <c r="E1502">
        <v>5</v>
      </c>
      <c r="F1502" s="4">
        <f>DATE(2020,5,13+INT(ROWS($1:320)/5))</f>
        <v>44028</v>
      </c>
      <c r="G1502" s="1" t="s">
        <v>166</v>
      </c>
      <c r="H1502">
        <v>29</v>
      </c>
      <c r="I1502" s="5">
        <f>IF(G1502="nákup",VLOOKUP(E1502,Tabuľka6[#All],13,FALSE),IF(G1502="predaj",VLOOKUP(E1502,Tabuľka6[#All],12,FALSE),"zadany neplatny typ transakie"))</f>
        <v>8.2899999999999991</v>
      </c>
      <c r="J1502">
        <f t="shared" si="23"/>
        <v>240.40999999999997</v>
      </c>
      <c r="K1502">
        <f>SUMIF($E$7:E1502,E1502,$H$7:H1502)</f>
        <v>168</v>
      </c>
    </row>
    <row r="1503" spans="4:11" x14ac:dyDescent="0.3">
      <c r="D1503">
        <v>1497</v>
      </c>
      <c r="E1503">
        <v>8</v>
      </c>
      <c r="F1503" s="4">
        <f>DATE(2020,5,13+INT(ROWS($1:321)/5))</f>
        <v>44028</v>
      </c>
      <c r="G1503" s="1" t="s">
        <v>166</v>
      </c>
      <c r="H1503">
        <v>23</v>
      </c>
      <c r="I1503" s="5">
        <f>IF(G1503="nákup",VLOOKUP(E1503,Tabuľka6[#All],13,FALSE),IF(G1503="predaj",VLOOKUP(E1503,Tabuľka6[#All],12,FALSE),"zadany neplatny typ transakie"))</f>
        <v>10.99</v>
      </c>
      <c r="J1503">
        <f t="shared" si="23"/>
        <v>252.77</v>
      </c>
      <c r="K1503">
        <f>SUMIF($E$7:E1503,E1503,$H$7:H1503)</f>
        <v>208</v>
      </c>
    </row>
    <row r="1504" spans="4:11" x14ac:dyDescent="0.3">
      <c r="D1504">
        <v>1498</v>
      </c>
      <c r="E1504">
        <v>21</v>
      </c>
      <c r="F1504" s="4">
        <f>DATE(2020,5,13+INT(ROWS($1:322)/5))</f>
        <v>44028</v>
      </c>
      <c r="G1504" s="1" t="s">
        <v>166</v>
      </c>
      <c r="H1504">
        <v>20</v>
      </c>
      <c r="I1504" s="5">
        <f>IF(G1504="nákup",VLOOKUP(E1504,Tabuľka6[#All],13,FALSE),IF(G1504="predaj",VLOOKUP(E1504,Tabuľka6[#All],12,FALSE),"zadany neplatny typ transakie"))</f>
        <v>14.17</v>
      </c>
      <c r="J1504">
        <f t="shared" si="23"/>
        <v>283.39999999999998</v>
      </c>
      <c r="K1504">
        <f>SUMIF($E$7:E1504,E1504,$H$7:H1504)</f>
        <v>180</v>
      </c>
    </row>
    <row r="1505" spans="4:11" x14ac:dyDescent="0.3">
      <c r="D1505">
        <v>1499</v>
      </c>
      <c r="E1505">
        <v>6</v>
      </c>
      <c r="F1505" s="4">
        <f>DATE(2020,5,13+INT(ROWS($1:323)/5))</f>
        <v>44028</v>
      </c>
      <c r="G1505" s="1" t="s">
        <v>166</v>
      </c>
      <c r="H1505">
        <v>39</v>
      </c>
      <c r="I1505" s="5">
        <f>IF(G1505="nákup",VLOOKUP(E1505,Tabuľka6[#All],13,FALSE),IF(G1505="predaj",VLOOKUP(E1505,Tabuľka6[#All],12,FALSE),"zadany neplatny typ transakie"))</f>
        <v>9.35</v>
      </c>
      <c r="J1505">
        <f t="shared" si="23"/>
        <v>364.65</v>
      </c>
      <c r="K1505">
        <f>SUMIF($E$7:E1505,E1505,$H$7:H1505)</f>
        <v>345</v>
      </c>
    </row>
    <row r="1506" spans="4:11" x14ac:dyDescent="0.3">
      <c r="D1506">
        <v>1500</v>
      </c>
      <c r="E1506">
        <v>21</v>
      </c>
      <c r="F1506" s="4">
        <f>DATE(2020,5,13+INT(ROWS($1:324)/5))</f>
        <v>44028</v>
      </c>
      <c r="G1506" s="1" t="s">
        <v>166</v>
      </c>
      <c r="H1506">
        <v>40</v>
      </c>
      <c r="I1506" s="5">
        <f>IF(G1506="nákup",VLOOKUP(E1506,Tabuľka6[#All],13,FALSE),IF(G1506="predaj",VLOOKUP(E1506,Tabuľka6[#All],12,FALSE),"zadany neplatny typ transakie"))</f>
        <v>14.17</v>
      </c>
      <c r="J1506">
        <f t="shared" si="23"/>
        <v>566.79999999999995</v>
      </c>
      <c r="K1506">
        <f>SUMIF($E$7:E1506,E1506,$H$7:H1506)</f>
        <v>220</v>
      </c>
    </row>
    <row r="1507" spans="4:11" x14ac:dyDescent="0.3">
      <c r="D1507">
        <v>1501</v>
      </c>
      <c r="E1507">
        <v>20</v>
      </c>
      <c r="F1507" s="4">
        <f>DATE(2020,5,13+INT(ROWS($1:325)/5))</f>
        <v>44029</v>
      </c>
      <c r="G1507" s="1" t="s">
        <v>166</v>
      </c>
      <c r="H1507">
        <v>26</v>
      </c>
      <c r="I1507" s="5">
        <f>IF(G1507="nákup",VLOOKUP(E1507,Tabuľka6[#All],13,FALSE),IF(G1507="predaj",VLOOKUP(E1507,Tabuľka6[#All],12,FALSE),"zadany neplatny typ transakie"))</f>
        <v>6.29</v>
      </c>
      <c r="J1507">
        <f t="shared" si="23"/>
        <v>163.54</v>
      </c>
      <c r="K1507">
        <f>SUMIF($E$7:E1507,E1507,$H$7:H1507)</f>
        <v>250</v>
      </c>
    </row>
    <row r="1508" spans="4:11" x14ac:dyDescent="0.3">
      <c r="D1508">
        <v>1502</v>
      </c>
      <c r="E1508">
        <v>4</v>
      </c>
      <c r="F1508" s="4">
        <f>DATE(2020,5,13+INT(ROWS($1:326)/5))</f>
        <v>44029</v>
      </c>
      <c r="G1508" s="1" t="s">
        <v>166</v>
      </c>
      <c r="H1508">
        <v>43</v>
      </c>
      <c r="I1508" s="5">
        <f>IF(G1508="nákup",VLOOKUP(E1508,Tabuľka6[#All],13,FALSE),IF(G1508="predaj",VLOOKUP(E1508,Tabuľka6[#All],12,FALSE),"zadany neplatny typ transakie"))</f>
        <v>8.36</v>
      </c>
      <c r="J1508">
        <f t="shared" si="23"/>
        <v>359.47999999999996</v>
      </c>
      <c r="K1508">
        <f>SUMIF($E$7:E1508,E1508,$H$7:H1508)</f>
        <v>240</v>
      </c>
    </row>
    <row r="1509" spans="4:11" x14ac:dyDescent="0.3">
      <c r="D1509">
        <v>1503</v>
      </c>
      <c r="E1509">
        <v>19</v>
      </c>
      <c r="F1509" s="4">
        <f>DATE(2020,5,13+INT(ROWS($1:327)/5))</f>
        <v>44029</v>
      </c>
      <c r="G1509" s="1" t="s">
        <v>167</v>
      </c>
      <c r="H1509">
        <v>-7</v>
      </c>
      <c r="I1509" s="5">
        <f>IF(G1509="nákup",VLOOKUP(E1509,Tabuľka6[#All],13,FALSE),IF(G1509="predaj",VLOOKUP(E1509,Tabuľka6[#All],12,FALSE),"zadany neplatny typ transakie"))</f>
        <v>14.17</v>
      </c>
      <c r="J1509">
        <f t="shared" si="23"/>
        <v>99.19</v>
      </c>
      <c r="K1509">
        <f>SUMIF($E$7:E1509,E1509,$H$7:H1509)</f>
        <v>281</v>
      </c>
    </row>
    <row r="1510" spans="4:11" x14ac:dyDescent="0.3">
      <c r="D1510">
        <v>1504</v>
      </c>
      <c r="E1510">
        <v>23</v>
      </c>
      <c r="F1510" s="4">
        <f>DATE(2020,5,13+INT(ROWS($1:328)/5))</f>
        <v>44029</v>
      </c>
      <c r="G1510" s="1" t="s">
        <v>167</v>
      </c>
      <c r="H1510">
        <v>-5</v>
      </c>
      <c r="I1510" s="5">
        <f>IF(G1510="nákup",VLOOKUP(E1510,Tabuľka6[#All],13,FALSE),IF(G1510="predaj",VLOOKUP(E1510,Tabuľka6[#All],12,FALSE),"zadany neplatny typ transakie"))</f>
        <v>22.55</v>
      </c>
      <c r="J1510">
        <f t="shared" si="23"/>
        <v>112.75</v>
      </c>
      <c r="K1510">
        <f>SUMIF($E$7:E1510,E1510,$H$7:H1510)</f>
        <v>107</v>
      </c>
    </row>
    <row r="1511" spans="4:11" x14ac:dyDescent="0.3">
      <c r="D1511">
        <v>1505</v>
      </c>
      <c r="E1511">
        <v>24</v>
      </c>
      <c r="F1511" s="4">
        <f>DATE(2020,5,13+INT(ROWS($1:329)/5))</f>
        <v>44029</v>
      </c>
      <c r="G1511" s="1" t="s">
        <v>167</v>
      </c>
      <c r="H1511">
        <v>-1</v>
      </c>
      <c r="I1511" s="5">
        <f>IF(G1511="nákup",VLOOKUP(E1511,Tabuľka6[#All],13,FALSE),IF(G1511="predaj",VLOOKUP(E1511,Tabuľka6[#All],12,FALSE),"zadany neplatny typ transakie"))</f>
        <v>18.98</v>
      </c>
      <c r="J1511">
        <f t="shared" si="23"/>
        <v>18.98</v>
      </c>
      <c r="K1511">
        <f>SUMIF($E$7:E1511,E1511,$H$7:H1511)</f>
        <v>277</v>
      </c>
    </row>
    <row r="1512" spans="4:11" x14ac:dyDescent="0.3">
      <c r="D1512">
        <v>1506</v>
      </c>
      <c r="E1512">
        <v>17</v>
      </c>
      <c r="F1512" s="4">
        <f>DATE(2020,5,13+INT(ROWS($1:330)/5))</f>
        <v>44030</v>
      </c>
      <c r="G1512" s="1" t="s">
        <v>167</v>
      </c>
      <c r="H1512">
        <v>-5</v>
      </c>
      <c r="I1512" s="5">
        <f>IF(G1512="nákup",VLOOKUP(E1512,Tabuľka6[#All],13,FALSE),IF(G1512="predaj",VLOOKUP(E1512,Tabuľka6[#All],12,FALSE),"zadany neplatny typ transakie"))</f>
        <v>14.46</v>
      </c>
      <c r="J1512">
        <f t="shared" si="23"/>
        <v>72.300000000000011</v>
      </c>
      <c r="K1512">
        <f>SUMIF($E$7:E1512,E1512,$H$7:H1512)</f>
        <v>272</v>
      </c>
    </row>
    <row r="1513" spans="4:11" x14ac:dyDescent="0.3">
      <c r="D1513">
        <v>1507</v>
      </c>
      <c r="E1513">
        <v>17</v>
      </c>
      <c r="F1513" s="4">
        <f>DATE(2020,5,13+INT(ROWS($1:331)/5))</f>
        <v>44030</v>
      </c>
      <c r="G1513" s="1" t="s">
        <v>167</v>
      </c>
      <c r="H1513">
        <v>-6</v>
      </c>
      <c r="I1513" s="5">
        <f>IF(G1513="nákup",VLOOKUP(E1513,Tabuľka6[#All],13,FALSE),IF(G1513="predaj",VLOOKUP(E1513,Tabuľka6[#All],12,FALSE),"zadany neplatny typ transakie"))</f>
        <v>14.46</v>
      </c>
      <c r="J1513">
        <f t="shared" si="23"/>
        <v>86.76</v>
      </c>
      <c r="K1513">
        <f>SUMIF($E$7:E1513,E1513,$H$7:H1513)</f>
        <v>266</v>
      </c>
    </row>
    <row r="1514" spans="4:11" x14ac:dyDescent="0.3">
      <c r="D1514">
        <v>1508</v>
      </c>
      <c r="E1514">
        <v>11</v>
      </c>
      <c r="F1514" s="4">
        <f>DATE(2020,5,13+INT(ROWS($1:332)/5))</f>
        <v>44030</v>
      </c>
      <c r="G1514" s="1" t="s">
        <v>167</v>
      </c>
      <c r="H1514">
        <v>-3</v>
      </c>
      <c r="I1514" s="5">
        <f>IF(G1514="nákup",VLOOKUP(E1514,Tabuľka6[#All],13,FALSE),IF(G1514="predaj",VLOOKUP(E1514,Tabuľka6[#All],12,FALSE),"zadany neplatny typ transakie"))</f>
        <v>5</v>
      </c>
      <c r="J1514">
        <f t="shared" si="23"/>
        <v>15</v>
      </c>
      <c r="K1514">
        <f>SUMIF($E$7:E1514,E1514,$H$7:H1514)</f>
        <v>147</v>
      </c>
    </row>
    <row r="1515" spans="4:11" x14ac:dyDescent="0.3">
      <c r="D1515">
        <v>1509</v>
      </c>
      <c r="E1515">
        <v>27</v>
      </c>
      <c r="F1515" s="4">
        <f>DATE(2020,5,13+INT(ROWS($1:333)/5))</f>
        <v>44030</v>
      </c>
      <c r="G1515" s="1" t="s">
        <v>167</v>
      </c>
      <c r="H1515">
        <v>-10</v>
      </c>
      <c r="I1515" s="5">
        <f>IF(G1515="nákup",VLOOKUP(E1515,Tabuľka6[#All],13,FALSE),IF(G1515="predaj",VLOOKUP(E1515,Tabuľka6[#All],12,FALSE),"zadany neplatny typ transakie"))</f>
        <v>16.36</v>
      </c>
      <c r="J1515">
        <f t="shared" si="23"/>
        <v>163.6</v>
      </c>
      <c r="K1515">
        <f>SUMIF($E$7:E1515,E1515,$H$7:H1515)</f>
        <v>57</v>
      </c>
    </row>
    <row r="1516" spans="4:11" x14ac:dyDescent="0.3">
      <c r="D1516">
        <v>1510</v>
      </c>
      <c r="E1516">
        <v>22</v>
      </c>
      <c r="F1516" s="4">
        <f>DATE(2020,5,13+INT(ROWS($1:334)/5))</f>
        <v>44030</v>
      </c>
      <c r="G1516" s="1" t="s">
        <v>167</v>
      </c>
      <c r="H1516">
        <v>-1</v>
      </c>
      <c r="I1516" s="5">
        <f>IF(G1516="nákup",VLOOKUP(E1516,Tabuľka6[#All],13,FALSE),IF(G1516="predaj",VLOOKUP(E1516,Tabuľka6[#All],12,FALSE),"zadany neplatny typ transakie"))</f>
        <v>22.58</v>
      </c>
      <c r="J1516">
        <f t="shared" si="23"/>
        <v>22.58</v>
      </c>
      <c r="K1516">
        <f>SUMIF($E$7:E1516,E1516,$H$7:H1516)</f>
        <v>127</v>
      </c>
    </row>
    <row r="1517" spans="4:11" x14ac:dyDescent="0.3">
      <c r="D1517">
        <v>1511</v>
      </c>
      <c r="E1517">
        <v>8</v>
      </c>
      <c r="F1517" s="4">
        <f>DATE(2020,5,13+INT(ROWS($1:335)/5))</f>
        <v>44031</v>
      </c>
      <c r="G1517" s="1" t="s">
        <v>167</v>
      </c>
      <c r="H1517">
        <v>-2</v>
      </c>
      <c r="I1517" s="5">
        <f>IF(G1517="nákup",VLOOKUP(E1517,Tabuľka6[#All],13,FALSE),IF(G1517="predaj",VLOOKUP(E1517,Tabuľka6[#All],12,FALSE),"zadany neplatny typ transakie"))</f>
        <v>17.89</v>
      </c>
      <c r="J1517">
        <f t="shared" si="23"/>
        <v>35.78</v>
      </c>
      <c r="K1517">
        <f>SUMIF($E$7:E1517,E1517,$H$7:H1517)</f>
        <v>206</v>
      </c>
    </row>
    <row r="1518" spans="4:11" x14ac:dyDescent="0.3">
      <c r="D1518">
        <v>1512</v>
      </c>
      <c r="E1518">
        <v>28</v>
      </c>
      <c r="F1518" s="4">
        <f>DATE(2020,5,13+INT(ROWS($1:336)/5))</f>
        <v>44031</v>
      </c>
      <c r="G1518" s="1" t="s">
        <v>167</v>
      </c>
      <c r="H1518">
        <v>-1</v>
      </c>
      <c r="I1518" s="5">
        <f>IF(G1518="nákup",VLOOKUP(E1518,Tabuľka6[#All],13,FALSE),IF(G1518="predaj",VLOOKUP(E1518,Tabuľka6[#All],12,FALSE),"zadany neplatny typ transakie"))</f>
        <v>14.38</v>
      </c>
      <c r="J1518">
        <f t="shared" si="23"/>
        <v>14.38</v>
      </c>
      <c r="K1518">
        <f>SUMIF($E$7:E1518,E1518,$H$7:H1518)</f>
        <v>97</v>
      </c>
    </row>
    <row r="1519" spans="4:11" x14ac:dyDescent="0.3">
      <c r="D1519">
        <v>1513</v>
      </c>
      <c r="E1519">
        <v>18</v>
      </c>
      <c r="F1519" s="4">
        <f>DATE(2020,5,13+INT(ROWS($1:337)/5))</f>
        <v>44031</v>
      </c>
      <c r="G1519" s="1" t="s">
        <v>167</v>
      </c>
      <c r="H1519">
        <v>-6</v>
      </c>
      <c r="I1519" s="5">
        <f>IF(G1519="nákup",VLOOKUP(E1519,Tabuľka6[#All],13,FALSE),IF(G1519="predaj",VLOOKUP(E1519,Tabuľka6[#All],12,FALSE),"zadany neplatny typ transakie"))</f>
        <v>13.99</v>
      </c>
      <c r="J1519">
        <f t="shared" si="23"/>
        <v>83.94</v>
      </c>
      <c r="K1519">
        <f>SUMIF($E$7:E1519,E1519,$H$7:H1519)</f>
        <v>41</v>
      </c>
    </row>
    <row r="1520" spans="4:11" x14ac:dyDescent="0.3">
      <c r="D1520">
        <v>1514</v>
      </c>
      <c r="E1520">
        <v>8</v>
      </c>
      <c r="F1520" s="4">
        <f>DATE(2020,5,13+INT(ROWS($1:338)/5))</f>
        <v>44031</v>
      </c>
      <c r="G1520" s="1" t="s">
        <v>167</v>
      </c>
      <c r="H1520">
        <v>-5</v>
      </c>
      <c r="I1520" s="5">
        <f>IF(G1520="nákup",VLOOKUP(E1520,Tabuľka6[#All],13,FALSE),IF(G1520="predaj",VLOOKUP(E1520,Tabuľka6[#All],12,FALSE),"zadany neplatny typ transakie"))</f>
        <v>17.89</v>
      </c>
      <c r="J1520">
        <f t="shared" si="23"/>
        <v>89.45</v>
      </c>
      <c r="K1520">
        <f>SUMIF($E$7:E1520,E1520,$H$7:H1520)</f>
        <v>201</v>
      </c>
    </row>
    <row r="1521" spans="4:11" x14ac:dyDescent="0.3">
      <c r="D1521">
        <v>1515</v>
      </c>
      <c r="E1521">
        <v>25</v>
      </c>
      <c r="F1521" s="4">
        <f>DATE(2020,5,13+INT(ROWS($1:339)/5))</f>
        <v>44031</v>
      </c>
      <c r="G1521" s="1" t="s">
        <v>167</v>
      </c>
      <c r="H1521">
        <v>-3</v>
      </c>
      <c r="I1521" s="5">
        <f>IF(G1521="nákup",VLOOKUP(E1521,Tabuľka6[#All],13,FALSE),IF(G1521="predaj",VLOOKUP(E1521,Tabuľka6[#All],12,FALSE),"zadany neplatny typ transakie"))</f>
        <v>14.95</v>
      </c>
      <c r="J1521">
        <f t="shared" si="23"/>
        <v>44.849999999999994</v>
      </c>
      <c r="K1521">
        <f>SUMIF($E$7:E1521,E1521,$H$7:H1521)</f>
        <v>147</v>
      </c>
    </row>
    <row r="1522" spans="4:11" x14ac:dyDescent="0.3">
      <c r="D1522">
        <v>1516</v>
      </c>
      <c r="E1522">
        <v>4</v>
      </c>
      <c r="F1522" s="4">
        <f>DATE(2020,5,13+INT(ROWS($1:340)/5))</f>
        <v>44032</v>
      </c>
      <c r="G1522" s="1" t="s">
        <v>167</v>
      </c>
      <c r="H1522">
        <v>-4</v>
      </c>
      <c r="I1522" s="5">
        <f>IF(G1522="nákup",VLOOKUP(E1522,Tabuľka6[#All],13,FALSE),IF(G1522="predaj",VLOOKUP(E1522,Tabuľka6[#All],12,FALSE),"zadany neplatny typ transakie"))</f>
        <v>16</v>
      </c>
      <c r="J1522">
        <f t="shared" si="23"/>
        <v>64</v>
      </c>
      <c r="K1522">
        <f>SUMIF($E$7:E1522,E1522,$H$7:H1522)</f>
        <v>236</v>
      </c>
    </row>
    <row r="1523" spans="4:11" x14ac:dyDescent="0.3">
      <c r="D1523">
        <v>1517</v>
      </c>
      <c r="E1523">
        <v>3</v>
      </c>
      <c r="F1523" s="4">
        <f>DATE(2020,5,13+INT(ROWS($1:341)/5))</f>
        <v>44032</v>
      </c>
      <c r="G1523" s="1" t="s">
        <v>167</v>
      </c>
      <c r="H1523">
        <v>-4</v>
      </c>
      <c r="I1523" s="5">
        <f>IF(G1523="nákup",VLOOKUP(E1523,Tabuľka6[#All],13,FALSE),IF(G1523="predaj",VLOOKUP(E1523,Tabuľka6[#All],12,FALSE),"zadany neplatny typ transakie"))</f>
        <v>9.64</v>
      </c>
      <c r="J1523">
        <f t="shared" si="23"/>
        <v>38.56</v>
      </c>
      <c r="K1523">
        <f>SUMIF($E$7:E1523,E1523,$H$7:H1523)</f>
        <v>69</v>
      </c>
    </row>
    <row r="1524" spans="4:11" x14ac:dyDescent="0.3">
      <c r="D1524">
        <v>1518</v>
      </c>
      <c r="E1524">
        <v>20</v>
      </c>
      <c r="F1524" s="4">
        <f>DATE(2020,5,13+INT(ROWS($1:342)/5))</f>
        <v>44032</v>
      </c>
      <c r="G1524" s="1" t="s">
        <v>167</v>
      </c>
      <c r="H1524">
        <v>-3</v>
      </c>
      <c r="I1524" s="5">
        <f>IF(G1524="nákup",VLOOKUP(E1524,Tabuľka6[#All],13,FALSE),IF(G1524="predaj",VLOOKUP(E1524,Tabuľka6[#All],12,FALSE),"zadany neplatny typ transakie"))</f>
        <v>10.050000000000001</v>
      </c>
      <c r="J1524">
        <f t="shared" si="23"/>
        <v>30.150000000000002</v>
      </c>
      <c r="K1524">
        <f>SUMIF($E$7:E1524,E1524,$H$7:H1524)</f>
        <v>247</v>
      </c>
    </row>
    <row r="1525" spans="4:11" x14ac:dyDescent="0.3">
      <c r="D1525">
        <v>1519</v>
      </c>
      <c r="E1525">
        <v>23</v>
      </c>
      <c r="F1525" s="4">
        <f>DATE(2020,5,13+INT(ROWS($1:343)/5))</f>
        <v>44032</v>
      </c>
      <c r="G1525" s="1" t="s">
        <v>167</v>
      </c>
      <c r="H1525">
        <v>-1</v>
      </c>
      <c r="I1525" s="5">
        <f>IF(G1525="nákup",VLOOKUP(E1525,Tabuľka6[#All],13,FALSE),IF(G1525="predaj",VLOOKUP(E1525,Tabuľka6[#All],12,FALSE),"zadany neplatny typ transakie"))</f>
        <v>22.55</v>
      </c>
      <c r="J1525">
        <f t="shared" si="23"/>
        <v>22.55</v>
      </c>
      <c r="K1525">
        <f>SUMIF($E$7:E1525,E1525,$H$7:H1525)</f>
        <v>106</v>
      </c>
    </row>
    <row r="1526" spans="4:11" x14ac:dyDescent="0.3">
      <c r="D1526">
        <v>1520</v>
      </c>
      <c r="E1526">
        <v>29</v>
      </c>
      <c r="F1526" s="4">
        <f>DATE(2020,5,13+INT(ROWS($1:344)/5))</f>
        <v>44032</v>
      </c>
      <c r="G1526" s="1" t="s">
        <v>167</v>
      </c>
      <c r="H1526">
        <v>-3</v>
      </c>
      <c r="I1526" s="5">
        <f>IF(G1526="nákup",VLOOKUP(E1526,Tabuľka6[#All],13,FALSE),IF(G1526="predaj",VLOOKUP(E1526,Tabuľka6[#All],12,FALSE),"zadany neplatny typ transakie"))</f>
        <v>24.99</v>
      </c>
      <c r="J1526">
        <f t="shared" si="23"/>
        <v>74.97</v>
      </c>
      <c r="K1526">
        <f>SUMIF($E$7:E1526,E1526,$H$7:H1526)</f>
        <v>135</v>
      </c>
    </row>
    <row r="1527" spans="4:11" x14ac:dyDescent="0.3">
      <c r="D1527">
        <v>1521</v>
      </c>
      <c r="E1527">
        <v>9</v>
      </c>
      <c r="F1527" s="4">
        <f>DATE(2020,5,13+INT(ROWS($1:345)/5))</f>
        <v>44033</v>
      </c>
      <c r="G1527" s="1" t="s">
        <v>167</v>
      </c>
      <c r="H1527">
        <v>-6</v>
      </c>
      <c r="I1527" s="5">
        <f>IF(G1527="nákup",VLOOKUP(E1527,Tabuľka6[#All],13,FALSE),IF(G1527="predaj",VLOOKUP(E1527,Tabuľka6[#All],12,FALSE),"zadany neplatny typ transakie"))</f>
        <v>41</v>
      </c>
      <c r="J1527">
        <f t="shared" si="23"/>
        <v>246</v>
      </c>
      <c r="K1527">
        <f>SUMIF($E$7:E1527,E1527,$H$7:H1527)</f>
        <v>146</v>
      </c>
    </row>
    <row r="1528" spans="4:11" x14ac:dyDescent="0.3">
      <c r="D1528">
        <v>1522</v>
      </c>
      <c r="E1528">
        <v>3</v>
      </c>
      <c r="F1528" s="4">
        <f>DATE(2020,5,13+INT(ROWS($1:346)/5))</f>
        <v>44033</v>
      </c>
      <c r="G1528" s="1" t="s">
        <v>167</v>
      </c>
      <c r="H1528">
        <v>-1</v>
      </c>
      <c r="I1528" s="5">
        <f>IF(G1528="nákup",VLOOKUP(E1528,Tabuľka6[#All],13,FALSE),IF(G1528="predaj",VLOOKUP(E1528,Tabuľka6[#All],12,FALSE),"zadany neplatny typ transakie"))</f>
        <v>9.64</v>
      </c>
      <c r="J1528">
        <f t="shared" si="23"/>
        <v>9.64</v>
      </c>
      <c r="K1528">
        <f>SUMIF($E$7:E1528,E1528,$H$7:H1528)</f>
        <v>68</v>
      </c>
    </row>
    <row r="1529" spans="4:11" x14ac:dyDescent="0.3">
      <c r="D1529">
        <v>1523</v>
      </c>
      <c r="E1529">
        <v>7</v>
      </c>
      <c r="F1529" s="4">
        <f>DATE(2020,5,13+INT(ROWS($1:347)/5))</f>
        <v>44033</v>
      </c>
      <c r="G1529" s="1" t="s">
        <v>167</v>
      </c>
      <c r="H1529">
        <v>-2</v>
      </c>
      <c r="I1529" s="5">
        <f>IF(G1529="nákup",VLOOKUP(E1529,Tabuľka6[#All],13,FALSE),IF(G1529="predaj",VLOOKUP(E1529,Tabuľka6[#All],12,FALSE),"zadany neplatny typ transakie"))</f>
        <v>14.75</v>
      </c>
      <c r="J1529">
        <f t="shared" si="23"/>
        <v>29.5</v>
      </c>
      <c r="K1529">
        <f>SUMIF($E$7:E1529,E1529,$H$7:H1529)</f>
        <v>11</v>
      </c>
    </row>
    <row r="1530" spans="4:11" x14ac:dyDescent="0.3">
      <c r="D1530">
        <v>1524</v>
      </c>
      <c r="E1530">
        <v>19</v>
      </c>
      <c r="F1530" s="4">
        <f>DATE(2020,5,13+INT(ROWS($1:348)/5))</f>
        <v>44033</v>
      </c>
      <c r="G1530" s="1" t="s">
        <v>167</v>
      </c>
      <c r="H1530">
        <v>-2</v>
      </c>
      <c r="I1530" s="5">
        <f>IF(G1530="nákup",VLOOKUP(E1530,Tabuľka6[#All],13,FALSE),IF(G1530="predaj",VLOOKUP(E1530,Tabuľka6[#All],12,FALSE),"zadany neplatny typ transakie"))</f>
        <v>14.17</v>
      </c>
      <c r="J1530">
        <f t="shared" si="23"/>
        <v>28.34</v>
      </c>
      <c r="K1530">
        <f>SUMIF($E$7:E1530,E1530,$H$7:H1530)</f>
        <v>279</v>
      </c>
    </row>
    <row r="1531" spans="4:11" x14ac:dyDescent="0.3">
      <c r="D1531">
        <v>1525</v>
      </c>
      <c r="E1531">
        <v>9</v>
      </c>
      <c r="F1531" s="4">
        <f>DATE(2020,5,13+INT(ROWS($1:349)/5))</f>
        <v>44033</v>
      </c>
      <c r="G1531" s="1" t="s">
        <v>167</v>
      </c>
      <c r="H1531">
        <v>-5</v>
      </c>
      <c r="I1531" s="5">
        <f>IF(G1531="nákup",VLOOKUP(E1531,Tabuľka6[#All],13,FALSE),IF(G1531="predaj",VLOOKUP(E1531,Tabuľka6[#All],12,FALSE),"zadany neplatny typ transakie"))</f>
        <v>41</v>
      </c>
      <c r="J1531">
        <f t="shared" si="23"/>
        <v>205</v>
      </c>
      <c r="K1531">
        <f>SUMIF($E$7:E1531,E1531,$H$7:H1531)</f>
        <v>141</v>
      </c>
    </row>
    <row r="1532" spans="4:11" x14ac:dyDescent="0.3">
      <c r="D1532">
        <v>1526</v>
      </c>
      <c r="E1532">
        <v>8</v>
      </c>
      <c r="F1532" s="4">
        <f>DATE(2020,5,13+INT(ROWS($1:350)/5))</f>
        <v>44034</v>
      </c>
      <c r="G1532" s="1" t="s">
        <v>167</v>
      </c>
      <c r="H1532">
        <v>-1</v>
      </c>
      <c r="I1532" s="5">
        <f>IF(G1532="nákup",VLOOKUP(E1532,Tabuľka6[#All],13,FALSE),IF(G1532="predaj",VLOOKUP(E1532,Tabuľka6[#All],12,FALSE),"zadany neplatny typ transakie"))</f>
        <v>17.89</v>
      </c>
      <c r="J1532">
        <f t="shared" si="23"/>
        <v>17.89</v>
      </c>
      <c r="K1532">
        <f>SUMIF($E$7:E1532,E1532,$H$7:H1532)</f>
        <v>200</v>
      </c>
    </row>
    <row r="1533" spans="4:11" x14ac:dyDescent="0.3">
      <c r="D1533">
        <v>1527</v>
      </c>
      <c r="E1533">
        <v>10</v>
      </c>
      <c r="F1533" s="4">
        <f>DATE(2020,5,13+INT(ROWS($1:351)/5))</f>
        <v>44034</v>
      </c>
      <c r="G1533" s="1" t="s">
        <v>167</v>
      </c>
      <c r="H1533">
        <v>-10</v>
      </c>
      <c r="I1533" s="5">
        <f>IF(G1533="nákup",VLOOKUP(E1533,Tabuľka6[#All],13,FALSE),IF(G1533="predaj",VLOOKUP(E1533,Tabuľka6[#All],12,FALSE),"zadany neplatny typ transakie"))</f>
        <v>18.5</v>
      </c>
      <c r="J1533">
        <f t="shared" si="23"/>
        <v>185</v>
      </c>
      <c r="K1533">
        <f>SUMIF($E$7:E1533,E1533,$H$7:H1533)</f>
        <v>93</v>
      </c>
    </row>
    <row r="1534" spans="4:11" x14ac:dyDescent="0.3">
      <c r="D1534">
        <v>1528</v>
      </c>
      <c r="E1534">
        <v>3</v>
      </c>
      <c r="F1534" s="4">
        <f>DATE(2020,5,13+INT(ROWS($1:352)/5))</f>
        <v>44034</v>
      </c>
      <c r="G1534" s="1" t="s">
        <v>167</v>
      </c>
      <c r="H1534">
        <v>-3</v>
      </c>
      <c r="I1534" s="5">
        <f>IF(G1534="nákup",VLOOKUP(E1534,Tabuľka6[#All],13,FALSE),IF(G1534="predaj",VLOOKUP(E1534,Tabuľka6[#All],12,FALSE),"zadany neplatny typ transakie"))</f>
        <v>9.64</v>
      </c>
      <c r="J1534">
        <f t="shared" si="23"/>
        <v>28.92</v>
      </c>
      <c r="K1534">
        <f>SUMIF($E$7:E1534,E1534,$H$7:H1534)</f>
        <v>65</v>
      </c>
    </row>
    <row r="1535" spans="4:11" x14ac:dyDescent="0.3">
      <c r="D1535">
        <v>1529</v>
      </c>
      <c r="E1535">
        <v>23</v>
      </c>
      <c r="F1535" s="4">
        <f>DATE(2020,5,13+INT(ROWS($1:353)/5))</f>
        <v>44034</v>
      </c>
      <c r="G1535" s="1" t="s">
        <v>167</v>
      </c>
      <c r="H1535">
        <v>-2</v>
      </c>
      <c r="I1535" s="5">
        <f>IF(G1535="nákup",VLOOKUP(E1535,Tabuľka6[#All],13,FALSE),IF(G1535="predaj",VLOOKUP(E1535,Tabuľka6[#All],12,FALSE),"zadany neplatny typ transakie"))</f>
        <v>22.55</v>
      </c>
      <c r="J1535">
        <f t="shared" si="23"/>
        <v>45.1</v>
      </c>
      <c r="K1535">
        <f>SUMIF($E$7:E1535,E1535,$H$7:H1535)</f>
        <v>104</v>
      </c>
    </row>
    <row r="1536" spans="4:11" x14ac:dyDescent="0.3">
      <c r="D1536">
        <v>1530</v>
      </c>
      <c r="E1536">
        <v>15</v>
      </c>
      <c r="F1536" s="4">
        <f>DATE(2020,5,13+INT(ROWS($1:354)/5))</f>
        <v>44034</v>
      </c>
      <c r="G1536" s="1" t="s">
        <v>167</v>
      </c>
      <c r="H1536">
        <v>-8</v>
      </c>
      <c r="I1536" s="5">
        <f>IF(G1536="nákup",VLOOKUP(E1536,Tabuľka6[#All],13,FALSE),IF(G1536="predaj",VLOOKUP(E1536,Tabuľka6[#All],12,FALSE),"zadany neplatny typ transakie"))</f>
        <v>9.65</v>
      </c>
      <c r="J1536">
        <f t="shared" si="23"/>
        <v>77.2</v>
      </c>
      <c r="K1536">
        <f>SUMIF($E$7:E1536,E1536,$H$7:H1536)</f>
        <v>227</v>
      </c>
    </row>
    <row r="1537" spans="4:11" x14ac:dyDescent="0.3">
      <c r="D1537">
        <v>1531</v>
      </c>
      <c r="E1537">
        <v>22</v>
      </c>
      <c r="F1537" s="4">
        <f>DATE(2020,5,13+INT(ROWS($1:355)/5))</f>
        <v>44035</v>
      </c>
      <c r="G1537" s="1" t="s">
        <v>167</v>
      </c>
      <c r="H1537">
        <v>-3</v>
      </c>
      <c r="I1537" s="5">
        <f>IF(G1537="nákup",VLOOKUP(E1537,Tabuľka6[#All],13,FALSE),IF(G1537="predaj",VLOOKUP(E1537,Tabuľka6[#All],12,FALSE),"zadany neplatny typ transakie"))</f>
        <v>22.58</v>
      </c>
      <c r="J1537">
        <f t="shared" si="23"/>
        <v>67.739999999999995</v>
      </c>
      <c r="K1537">
        <f>SUMIF($E$7:E1537,E1537,$H$7:H1537)</f>
        <v>124</v>
      </c>
    </row>
    <row r="1538" spans="4:11" x14ac:dyDescent="0.3">
      <c r="D1538">
        <v>1532</v>
      </c>
      <c r="E1538">
        <v>6</v>
      </c>
      <c r="F1538" s="4">
        <f>DATE(2020,5,13+INT(ROWS($1:356)/5))</f>
        <v>44035</v>
      </c>
      <c r="G1538" s="1" t="s">
        <v>167</v>
      </c>
      <c r="H1538">
        <v>-7</v>
      </c>
      <c r="I1538" s="5">
        <f>IF(G1538="nákup",VLOOKUP(E1538,Tabuľka6[#All],13,FALSE),IF(G1538="predaj",VLOOKUP(E1538,Tabuľka6[#All],12,FALSE),"zadany neplatny typ transakie"))</f>
        <v>13.24</v>
      </c>
      <c r="J1538">
        <f t="shared" si="23"/>
        <v>92.68</v>
      </c>
      <c r="K1538">
        <f>SUMIF($E$7:E1538,E1538,$H$7:H1538)</f>
        <v>338</v>
      </c>
    </row>
    <row r="1539" spans="4:11" x14ac:dyDescent="0.3">
      <c r="D1539">
        <v>1533</v>
      </c>
      <c r="E1539">
        <v>4</v>
      </c>
      <c r="F1539" s="4">
        <f>DATE(2020,5,13+INT(ROWS($1:357)/5))</f>
        <v>44035</v>
      </c>
      <c r="G1539" s="1" t="s">
        <v>167</v>
      </c>
      <c r="H1539">
        <v>-1</v>
      </c>
      <c r="I1539" s="5">
        <f>IF(G1539="nákup",VLOOKUP(E1539,Tabuľka6[#All],13,FALSE),IF(G1539="predaj",VLOOKUP(E1539,Tabuľka6[#All],12,FALSE),"zadany neplatny typ transakie"))</f>
        <v>16</v>
      </c>
      <c r="J1539">
        <f t="shared" si="23"/>
        <v>16</v>
      </c>
      <c r="K1539">
        <f>SUMIF($E$7:E1539,E1539,$H$7:H1539)</f>
        <v>235</v>
      </c>
    </row>
    <row r="1540" spans="4:11" x14ac:dyDescent="0.3">
      <c r="D1540">
        <v>1534</v>
      </c>
      <c r="E1540">
        <v>28</v>
      </c>
      <c r="F1540" s="4">
        <f>DATE(2020,5,13+INT(ROWS($1:358)/5))</f>
        <v>44035</v>
      </c>
      <c r="G1540" s="1" t="s">
        <v>167</v>
      </c>
      <c r="H1540">
        <v>-9</v>
      </c>
      <c r="I1540" s="5">
        <f>IF(G1540="nákup",VLOOKUP(E1540,Tabuľka6[#All],13,FALSE),IF(G1540="predaj",VLOOKUP(E1540,Tabuľka6[#All],12,FALSE),"zadany neplatny typ transakie"))</f>
        <v>14.38</v>
      </c>
      <c r="J1540">
        <f t="shared" si="23"/>
        <v>129.42000000000002</v>
      </c>
      <c r="K1540">
        <f>SUMIF($E$7:E1540,E1540,$H$7:H1540)</f>
        <v>88</v>
      </c>
    </row>
    <row r="1541" spans="4:11" x14ac:dyDescent="0.3">
      <c r="D1541">
        <v>1535</v>
      </c>
      <c r="E1541">
        <v>7</v>
      </c>
      <c r="F1541" s="4">
        <f>DATE(2020,5,13+INT(ROWS($1:359)/5))</f>
        <v>44035</v>
      </c>
      <c r="G1541" s="1" t="s">
        <v>167</v>
      </c>
      <c r="H1541">
        <v>-6</v>
      </c>
      <c r="I1541" s="5">
        <f>IF(G1541="nákup",VLOOKUP(E1541,Tabuľka6[#All],13,FALSE),IF(G1541="predaj",VLOOKUP(E1541,Tabuľka6[#All],12,FALSE),"zadany neplatny typ transakie"))</f>
        <v>14.75</v>
      </c>
      <c r="J1541">
        <f t="shared" si="23"/>
        <v>88.5</v>
      </c>
      <c r="K1541">
        <f>SUMIF($E$7:E1541,E1541,$H$7:H1541)</f>
        <v>5</v>
      </c>
    </row>
    <row r="1542" spans="4:11" x14ac:dyDescent="0.3">
      <c r="D1542">
        <v>1536</v>
      </c>
      <c r="E1542">
        <v>1</v>
      </c>
      <c r="F1542" s="4">
        <f>DATE(2020,5,13+INT(ROWS($1:360)/5))</f>
        <v>44036</v>
      </c>
      <c r="G1542" s="1" t="s">
        <v>167</v>
      </c>
      <c r="H1542">
        <v>-1</v>
      </c>
      <c r="I1542" s="5">
        <f>IF(G1542="nákup",VLOOKUP(E1542,Tabuľka6[#All],13,FALSE),IF(G1542="predaj",VLOOKUP(E1542,Tabuľka6[#All],12,FALSE),"zadany neplatny typ transakie"))</f>
        <v>11.9</v>
      </c>
      <c r="J1542">
        <f t="shared" si="23"/>
        <v>11.9</v>
      </c>
      <c r="K1542">
        <f>SUMIF($E$7:E1542,E1542,$H$7:H1542)</f>
        <v>190</v>
      </c>
    </row>
    <row r="1543" spans="4:11" x14ac:dyDescent="0.3">
      <c r="D1543">
        <v>1537</v>
      </c>
      <c r="E1543">
        <v>21</v>
      </c>
      <c r="F1543" s="4">
        <f>DATE(2020,5,13+INT(ROWS($1:361)/5))</f>
        <v>44036</v>
      </c>
      <c r="G1543" s="1" t="s">
        <v>167</v>
      </c>
      <c r="H1543">
        <v>-3</v>
      </c>
      <c r="I1543" s="5">
        <f>IF(G1543="nákup",VLOOKUP(E1543,Tabuľka6[#All],13,FALSE),IF(G1543="predaj",VLOOKUP(E1543,Tabuľka6[#All],12,FALSE),"zadany neplatny typ transakie"))</f>
        <v>22.5</v>
      </c>
      <c r="J1543">
        <f t="shared" si="23"/>
        <v>67.5</v>
      </c>
      <c r="K1543">
        <f>SUMIF($E$7:E1543,E1543,$H$7:H1543)</f>
        <v>217</v>
      </c>
    </row>
    <row r="1544" spans="4:11" x14ac:dyDescent="0.3">
      <c r="D1544">
        <v>1538</v>
      </c>
      <c r="E1544">
        <v>28</v>
      </c>
      <c r="F1544" s="4">
        <f>DATE(2020,5,13+INT(ROWS($1:362)/5))</f>
        <v>44036</v>
      </c>
      <c r="G1544" s="1" t="s">
        <v>167</v>
      </c>
      <c r="H1544">
        <v>-8</v>
      </c>
      <c r="I1544" s="5">
        <f>IF(G1544="nákup",VLOOKUP(E1544,Tabuľka6[#All],13,FALSE),IF(G1544="predaj",VLOOKUP(E1544,Tabuľka6[#All],12,FALSE),"zadany neplatny typ transakie"))</f>
        <v>14.38</v>
      </c>
      <c r="J1544">
        <f t="shared" ref="J1544:J1607" si="24">ABS(H1544*I1544)</f>
        <v>115.04</v>
      </c>
      <c r="K1544">
        <f>SUMIF($E$7:E1544,E1544,$H$7:H1544)</f>
        <v>80</v>
      </c>
    </row>
    <row r="1545" spans="4:11" x14ac:dyDescent="0.3">
      <c r="D1545">
        <v>1539</v>
      </c>
      <c r="E1545">
        <v>23</v>
      </c>
      <c r="F1545" s="4">
        <f>DATE(2020,5,13+INT(ROWS($1:363)/5))</f>
        <v>44036</v>
      </c>
      <c r="G1545" s="1" t="s">
        <v>167</v>
      </c>
      <c r="H1545">
        <v>-4</v>
      </c>
      <c r="I1545" s="5">
        <f>IF(G1545="nákup",VLOOKUP(E1545,Tabuľka6[#All],13,FALSE),IF(G1545="predaj",VLOOKUP(E1545,Tabuľka6[#All],12,FALSE),"zadany neplatny typ transakie"))</f>
        <v>22.55</v>
      </c>
      <c r="J1545">
        <f t="shared" si="24"/>
        <v>90.2</v>
      </c>
      <c r="K1545">
        <f>SUMIF($E$7:E1545,E1545,$H$7:H1545)</f>
        <v>100</v>
      </c>
    </row>
    <row r="1546" spans="4:11" x14ac:dyDescent="0.3">
      <c r="D1546">
        <v>1540</v>
      </c>
      <c r="E1546">
        <v>13</v>
      </c>
      <c r="F1546" s="4">
        <f>DATE(2020,5,13+INT(ROWS($1:364)/5))</f>
        <v>44036</v>
      </c>
      <c r="G1546" s="1" t="s">
        <v>167</v>
      </c>
      <c r="H1546">
        <v>-3</v>
      </c>
      <c r="I1546" s="5">
        <f>IF(G1546="nákup",VLOOKUP(E1546,Tabuľka6[#All],13,FALSE),IF(G1546="predaj",VLOOKUP(E1546,Tabuľka6[#All],12,FALSE),"zadany neplatny typ transakie"))</f>
        <v>14.95</v>
      </c>
      <c r="J1546">
        <f t="shared" si="24"/>
        <v>44.849999999999994</v>
      </c>
      <c r="K1546">
        <f>SUMIF($E$7:E1546,E1546,$H$7:H1546)</f>
        <v>88</v>
      </c>
    </row>
    <row r="1547" spans="4:11" x14ac:dyDescent="0.3">
      <c r="D1547">
        <v>1541</v>
      </c>
      <c r="E1547">
        <v>8</v>
      </c>
      <c r="F1547" s="4">
        <f>DATE(2020,5,13+INT(ROWS($1:365)/5))</f>
        <v>44037</v>
      </c>
      <c r="G1547" s="1" t="s">
        <v>167</v>
      </c>
      <c r="H1547">
        <v>-3</v>
      </c>
      <c r="I1547" s="5">
        <f>IF(G1547="nákup",VLOOKUP(E1547,Tabuľka6[#All],13,FALSE),IF(G1547="predaj",VLOOKUP(E1547,Tabuľka6[#All],12,FALSE),"zadany neplatny typ transakie"))</f>
        <v>17.89</v>
      </c>
      <c r="J1547">
        <f t="shared" si="24"/>
        <v>53.67</v>
      </c>
      <c r="K1547">
        <f>SUMIF($E$7:E1547,E1547,$H$7:H1547)</f>
        <v>197</v>
      </c>
    </row>
    <row r="1548" spans="4:11" x14ac:dyDescent="0.3">
      <c r="D1548">
        <v>1542</v>
      </c>
      <c r="E1548">
        <v>9</v>
      </c>
      <c r="F1548" s="4">
        <f>DATE(2020,5,13+INT(ROWS($1:366)/5))</f>
        <v>44037</v>
      </c>
      <c r="G1548" s="1" t="s">
        <v>167</v>
      </c>
      <c r="H1548">
        <v>-6</v>
      </c>
      <c r="I1548" s="5">
        <f>IF(G1548="nákup",VLOOKUP(E1548,Tabuľka6[#All],13,FALSE),IF(G1548="predaj",VLOOKUP(E1548,Tabuľka6[#All],12,FALSE),"zadany neplatny typ transakie"))</f>
        <v>41</v>
      </c>
      <c r="J1548">
        <f t="shared" si="24"/>
        <v>246</v>
      </c>
      <c r="K1548">
        <f>SUMIF($E$7:E1548,E1548,$H$7:H1548)</f>
        <v>135</v>
      </c>
    </row>
    <row r="1549" spans="4:11" x14ac:dyDescent="0.3">
      <c r="D1549">
        <v>1543</v>
      </c>
      <c r="E1549">
        <v>23</v>
      </c>
      <c r="F1549" s="4">
        <f>DATE(2020,5,13+INT(ROWS($1:367)/5))</f>
        <v>44037</v>
      </c>
      <c r="G1549" s="1" t="s">
        <v>167</v>
      </c>
      <c r="H1549">
        <v>-3</v>
      </c>
      <c r="I1549" s="5">
        <f>IF(G1549="nákup",VLOOKUP(E1549,Tabuľka6[#All],13,FALSE),IF(G1549="predaj",VLOOKUP(E1549,Tabuľka6[#All],12,FALSE),"zadany neplatny typ transakie"))</f>
        <v>22.55</v>
      </c>
      <c r="J1549">
        <f t="shared" si="24"/>
        <v>67.650000000000006</v>
      </c>
      <c r="K1549">
        <f>SUMIF($E$7:E1549,E1549,$H$7:H1549)</f>
        <v>97</v>
      </c>
    </row>
    <row r="1550" spans="4:11" x14ac:dyDescent="0.3">
      <c r="D1550">
        <v>1544</v>
      </c>
      <c r="E1550">
        <v>14</v>
      </c>
      <c r="F1550" s="4">
        <f>DATE(2020,5,13+INT(ROWS($1:368)/5))</f>
        <v>44037</v>
      </c>
      <c r="G1550" s="1" t="s">
        <v>167</v>
      </c>
      <c r="H1550">
        <v>-3</v>
      </c>
      <c r="I1550" s="5">
        <f>IF(G1550="nákup",VLOOKUP(E1550,Tabuľka6[#All],13,FALSE),IF(G1550="predaj",VLOOKUP(E1550,Tabuľka6[#All],12,FALSE),"zadany neplatny typ transakie"))</f>
        <v>7.8</v>
      </c>
      <c r="J1550">
        <f t="shared" si="24"/>
        <v>23.4</v>
      </c>
      <c r="K1550">
        <f>SUMIF($E$7:E1550,E1550,$H$7:H1550)</f>
        <v>147</v>
      </c>
    </row>
    <row r="1551" spans="4:11" x14ac:dyDescent="0.3">
      <c r="D1551">
        <v>1545</v>
      </c>
      <c r="E1551">
        <v>10</v>
      </c>
      <c r="F1551" s="4">
        <f>DATE(2020,5,13+INT(ROWS($1:369)/5))</f>
        <v>44037</v>
      </c>
      <c r="G1551" s="1" t="s">
        <v>167</v>
      </c>
      <c r="H1551">
        <v>-10</v>
      </c>
      <c r="I1551" s="5">
        <f>IF(G1551="nákup",VLOOKUP(E1551,Tabuľka6[#All],13,FALSE),IF(G1551="predaj",VLOOKUP(E1551,Tabuľka6[#All],12,FALSE),"zadany neplatny typ transakie"))</f>
        <v>18.5</v>
      </c>
      <c r="J1551">
        <f t="shared" si="24"/>
        <v>185</v>
      </c>
      <c r="K1551">
        <f>SUMIF($E$7:E1551,E1551,$H$7:H1551)</f>
        <v>83</v>
      </c>
    </row>
    <row r="1552" spans="4:11" x14ac:dyDescent="0.3">
      <c r="D1552">
        <v>1546</v>
      </c>
      <c r="E1552">
        <v>3</v>
      </c>
      <c r="F1552" s="4">
        <f>DATE(2020,5,13+INT(ROWS($1:370)/5))</f>
        <v>44038</v>
      </c>
      <c r="G1552" s="1" t="s">
        <v>167</v>
      </c>
      <c r="H1552">
        <v>-4</v>
      </c>
      <c r="I1552" s="5">
        <f>IF(G1552="nákup",VLOOKUP(E1552,Tabuľka6[#All],13,FALSE),IF(G1552="predaj",VLOOKUP(E1552,Tabuľka6[#All],12,FALSE),"zadany neplatny typ transakie"))</f>
        <v>9.64</v>
      </c>
      <c r="J1552">
        <f t="shared" si="24"/>
        <v>38.56</v>
      </c>
      <c r="K1552">
        <f>SUMIF($E$7:E1552,E1552,$H$7:H1552)</f>
        <v>61</v>
      </c>
    </row>
    <row r="1553" spans="4:11" x14ac:dyDescent="0.3">
      <c r="D1553">
        <v>1547</v>
      </c>
      <c r="E1553">
        <v>23</v>
      </c>
      <c r="F1553" s="4">
        <f>DATE(2020,5,13+INT(ROWS($1:371)/5))</f>
        <v>44038</v>
      </c>
      <c r="G1553" s="1" t="s">
        <v>167</v>
      </c>
      <c r="H1553">
        <v>-8</v>
      </c>
      <c r="I1553" s="5">
        <f>IF(G1553="nákup",VLOOKUP(E1553,Tabuľka6[#All],13,FALSE),IF(G1553="predaj",VLOOKUP(E1553,Tabuľka6[#All],12,FALSE),"zadany neplatny typ transakie"))</f>
        <v>22.55</v>
      </c>
      <c r="J1553">
        <f t="shared" si="24"/>
        <v>180.4</v>
      </c>
      <c r="K1553">
        <f>SUMIF($E$7:E1553,E1553,$H$7:H1553)</f>
        <v>89</v>
      </c>
    </row>
    <row r="1554" spans="4:11" x14ac:dyDescent="0.3">
      <c r="D1554">
        <v>1548</v>
      </c>
      <c r="E1554">
        <v>3</v>
      </c>
      <c r="F1554" s="4">
        <f>DATE(2020,5,13+INT(ROWS($1:372)/5))</f>
        <v>44038</v>
      </c>
      <c r="G1554" s="1" t="s">
        <v>167</v>
      </c>
      <c r="H1554">
        <v>-8</v>
      </c>
      <c r="I1554" s="5">
        <f>IF(G1554="nákup",VLOOKUP(E1554,Tabuľka6[#All],13,FALSE),IF(G1554="predaj",VLOOKUP(E1554,Tabuľka6[#All],12,FALSE),"zadany neplatny typ transakie"))</f>
        <v>9.64</v>
      </c>
      <c r="J1554">
        <f t="shared" si="24"/>
        <v>77.12</v>
      </c>
      <c r="K1554">
        <f>SUMIF($E$7:E1554,E1554,$H$7:H1554)</f>
        <v>53</v>
      </c>
    </row>
    <row r="1555" spans="4:11" x14ac:dyDescent="0.3">
      <c r="D1555">
        <v>1549</v>
      </c>
      <c r="E1555">
        <v>5</v>
      </c>
      <c r="F1555" s="4">
        <f>DATE(2020,5,13+INT(ROWS($1:373)/5))</f>
        <v>44038</v>
      </c>
      <c r="G1555" s="1" t="s">
        <v>167</v>
      </c>
      <c r="H1555">
        <v>-5</v>
      </c>
      <c r="I1555" s="5">
        <f>IF(G1555="nákup",VLOOKUP(E1555,Tabuľka6[#All],13,FALSE),IF(G1555="predaj",VLOOKUP(E1555,Tabuľka6[#All],12,FALSE),"zadany neplatny typ transakie"))</f>
        <v>15.56</v>
      </c>
      <c r="J1555">
        <f t="shared" si="24"/>
        <v>77.8</v>
      </c>
      <c r="K1555">
        <f>SUMIF($E$7:E1555,E1555,$H$7:H1555)</f>
        <v>163</v>
      </c>
    </row>
    <row r="1556" spans="4:11" x14ac:dyDescent="0.3">
      <c r="D1556">
        <v>1550</v>
      </c>
      <c r="E1556">
        <v>16</v>
      </c>
      <c r="F1556" s="4">
        <f>DATE(2020,5,13+INT(ROWS($1:374)/5))</f>
        <v>44038</v>
      </c>
      <c r="G1556" s="1" t="s">
        <v>167</v>
      </c>
      <c r="H1556">
        <v>-8</v>
      </c>
      <c r="I1556" s="5">
        <f>IF(G1556="nákup",VLOOKUP(E1556,Tabuľka6[#All],13,FALSE),IF(G1556="predaj",VLOOKUP(E1556,Tabuľka6[#All],12,FALSE),"zadany neplatny typ transakie"))</f>
        <v>14.49</v>
      </c>
      <c r="J1556">
        <f t="shared" si="24"/>
        <v>115.92</v>
      </c>
      <c r="K1556">
        <f>SUMIF($E$7:E1556,E1556,$H$7:H1556)</f>
        <v>171</v>
      </c>
    </row>
    <row r="1557" spans="4:11" x14ac:dyDescent="0.3">
      <c r="D1557">
        <v>1551</v>
      </c>
      <c r="E1557">
        <v>2</v>
      </c>
      <c r="F1557" s="4">
        <f>DATE(2020,5,13+INT(ROWS($1:375)/5))</f>
        <v>44039</v>
      </c>
      <c r="G1557" s="1" t="s">
        <v>167</v>
      </c>
      <c r="H1557">
        <v>-4</v>
      </c>
      <c r="I1557" s="5">
        <f>IF(G1557="nákup",VLOOKUP(E1557,Tabuľka6[#All],13,FALSE),IF(G1557="predaj",VLOOKUP(E1557,Tabuľka6[#All],12,FALSE),"zadany neplatny typ transakie"))</f>
        <v>16.11</v>
      </c>
      <c r="J1557">
        <f t="shared" si="24"/>
        <v>64.44</v>
      </c>
      <c r="K1557">
        <f>SUMIF($E$7:E1557,E1557,$H$7:H1557)</f>
        <v>267</v>
      </c>
    </row>
    <row r="1558" spans="4:11" x14ac:dyDescent="0.3">
      <c r="D1558">
        <v>1552</v>
      </c>
      <c r="E1558">
        <v>15</v>
      </c>
      <c r="F1558" s="4">
        <f>DATE(2020,5,13+INT(ROWS($1:376)/5))</f>
        <v>44039</v>
      </c>
      <c r="G1558" s="1" t="s">
        <v>167</v>
      </c>
      <c r="H1558">
        <v>-10</v>
      </c>
      <c r="I1558" s="5">
        <f>IF(G1558="nákup",VLOOKUP(E1558,Tabuľka6[#All],13,FALSE),IF(G1558="predaj",VLOOKUP(E1558,Tabuľka6[#All],12,FALSE),"zadany neplatny typ transakie"))</f>
        <v>9.65</v>
      </c>
      <c r="J1558">
        <f t="shared" si="24"/>
        <v>96.5</v>
      </c>
      <c r="K1558">
        <f>SUMIF($E$7:E1558,E1558,$H$7:H1558)</f>
        <v>217</v>
      </c>
    </row>
    <row r="1559" spans="4:11" x14ac:dyDescent="0.3">
      <c r="D1559">
        <v>1553</v>
      </c>
      <c r="E1559">
        <v>24</v>
      </c>
      <c r="F1559" s="4">
        <f>DATE(2020,5,13+INT(ROWS($1:377)/5))</f>
        <v>44039</v>
      </c>
      <c r="G1559" s="1" t="s">
        <v>167</v>
      </c>
      <c r="H1559">
        <v>-2</v>
      </c>
      <c r="I1559" s="5">
        <f>IF(G1559="nákup",VLOOKUP(E1559,Tabuľka6[#All],13,FALSE),IF(G1559="predaj",VLOOKUP(E1559,Tabuľka6[#All],12,FALSE),"zadany neplatny typ transakie"))</f>
        <v>18.98</v>
      </c>
      <c r="J1559">
        <f t="shared" si="24"/>
        <v>37.96</v>
      </c>
      <c r="K1559">
        <f>SUMIF($E$7:E1559,E1559,$H$7:H1559)</f>
        <v>275</v>
      </c>
    </row>
    <row r="1560" spans="4:11" x14ac:dyDescent="0.3">
      <c r="D1560">
        <v>1554</v>
      </c>
      <c r="E1560">
        <v>22</v>
      </c>
      <c r="F1560" s="4">
        <f>DATE(2020,5,13+INT(ROWS($1:378)/5))</f>
        <v>44039</v>
      </c>
      <c r="G1560" s="1" t="s">
        <v>167</v>
      </c>
      <c r="H1560">
        <v>-2</v>
      </c>
      <c r="I1560" s="5">
        <f>IF(G1560="nákup",VLOOKUP(E1560,Tabuľka6[#All],13,FALSE),IF(G1560="predaj",VLOOKUP(E1560,Tabuľka6[#All],12,FALSE),"zadany neplatny typ transakie"))</f>
        <v>22.58</v>
      </c>
      <c r="J1560">
        <f t="shared" si="24"/>
        <v>45.16</v>
      </c>
      <c r="K1560">
        <f>SUMIF($E$7:E1560,E1560,$H$7:H1560)</f>
        <v>122</v>
      </c>
    </row>
    <row r="1561" spans="4:11" x14ac:dyDescent="0.3">
      <c r="D1561">
        <v>1555</v>
      </c>
      <c r="E1561">
        <v>1</v>
      </c>
      <c r="F1561" s="4">
        <f>DATE(2020,5,13+INT(ROWS($1:379)/5))</f>
        <v>44039</v>
      </c>
      <c r="G1561" s="1" t="s">
        <v>167</v>
      </c>
      <c r="H1561">
        <v>-1</v>
      </c>
      <c r="I1561" s="5">
        <f>IF(G1561="nákup",VLOOKUP(E1561,Tabuľka6[#All],13,FALSE),IF(G1561="predaj",VLOOKUP(E1561,Tabuľka6[#All],12,FALSE),"zadany neplatny typ transakie"))</f>
        <v>11.9</v>
      </c>
      <c r="J1561">
        <f t="shared" si="24"/>
        <v>11.9</v>
      </c>
      <c r="K1561">
        <f>SUMIF($E$7:E1561,E1561,$H$7:H1561)</f>
        <v>189</v>
      </c>
    </row>
    <row r="1562" spans="4:11" x14ac:dyDescent="0.3">
      <c r="D1562">
        <v>1556</v>
      </c>
      <c r="E1562">
        <v>11</v>
      </c>
      <c r="F1562" s="4">
        <f>DATE(2020,5,13+INT(ROWS($1:380)/5))</f>
        <v>44040</v>
      </c>
      <c r="G1562" s="1" t="s">
        <v>167</v>
      </c>
      <c r="H1562">
        <v>-2</v>
      </c>
      <c r="I1562" s="5">
        <f>IF(G1562="nákup",VLOOKUP(E1562,Tabuľka6[#All],13,FALSE),IF(G1562="predaj",VLOOKUP(E1562,Tabuľka6[#All],12,FALSE),"zadany neplatny typ transakie"))</f>
        <v>5</v>
      </c>
      <c r="J1562">
        <f t="shared" si="24"/>
        <v>10</v>
      </c>
      <c r="K1562">
        <f>SUMIF($E$7:E1562,E1562,$H$7:H1562)</f>
        <v>145</v>
      </c>
    </row>
    <row r="1563" spans="4:11" x14ac:dyDescent="0.3">
      <c r="D1563">
        <v>1557</v>
      </c>
      <c r="E1563">
        <v>14</v>
      </c>
      <c r="F1563" s="4">
        <f>DATE(2020,5,13+INT(ROWS($1:381)/5))</f>
        <v>44040</v>
      </c>
      <c r="G1563" s="1" t="s">
        <v>167</v>
      </c>
      <c r="H1563">
        <v>-6</v>
      </c>
      <c r="I1563" s="5">
        <f>IF(G1563="nákup",VLOOKUP(E1563,Tabuľka6[#All],13,FALSE),IF(G1563="predaj",VLOOKUP(E1563,Tabuľka6[#All],12,FALSE),"zadany neplatny typ transakie"))</f>
        <v>7.8</v>
      </c>
      <c r="J1563">
        <f t="shared" si="24"/>
        <v>46.8</v>
      </c>
      <c r="K1563">
        <f>SUMIF($E$7:E1563,E1563,$H$7:H1563)</f>
        <v>141</v>
      </c>
    </row>
    <row r="1564" spans="4:11" x14ac:dyDescent="0.3">
      <c r="D1564">
        <v>1558</v>
      </c>
      <c r="E1564">
        <v>24</v>
      </c>
      <c r="F1564" s="4">
        <f>DATE(2020,5,13+INT(ROWS($1:382)/5))</f>
        <v>44040</v>
      </c>
      <c r="G1564" s="1" t="s">
        <v>167</v>
      </c>
      <c r="H1564">
        <v>-1</v>
      </c>
      <c r="I1564" s="5">
        <f>IF(G1564="nákup",VLOOKUP(E1564,Tabuľka6[#All],13,FALSE),IF(G1564="predaj",VLOOKUP(E1564,Tabuľka6[#All],12,FALSE),"zadany neplatny typ transakie"))</f>
        <v>18.98</v>
      </c>
      <c r="J1564">
        <f t="shared" si="24"/>
        <v>18.98</v>
      </c>
      <c r="K1564">
        <f>SUMIF($E$7:E1564,E1564,$H$7:H1564)</f>
        <v>274</v>
      </c>
    </row>
    <row r="1565" spans="4:11" x14ac:dyDescent="0.3">
      <c r="D1565">
        <v>1559</v>
      </c>
      <c r="E1565">
        <v>22</v>
      </c>
      <c r="F1565" s="4">
        <f>DATE(2020,5,13+INT(ROWS($1:383)/5))</f>
        <v>44040</v>
      </c>
      <c r="G1565" s="1" t="s">
        <v>167</v>
      </c>
      <c r="H1565">
        <v>-5</v>
      </c>
      <c r="I1565" s="5">
        <f>IF(G1565="nákup",VLOOKUP(E1565,Tabuľka6[#All],13,FALSE),IF(G1565="predaj",VLOOKUP(E1565,Tabuľka6[#All],12,FALSE),"zadany neplatny typ transakie"))</f>
        <v>22.58</v>
      </c>
      <c r="J1565">
        <f t="shared" si="24"/>
        <v>112.89999999999999</v>
      </c>
      <c r="K1565">
        <f>SUMIF($E$7:E1565,E1565,$H$7:H1565)</f>
        <v>117</v>
      </c>
    </row>
    <row r="1566" spans="4:11" x14ac:dyDescent="0.3">
      <c r="D1566">
        <v>1560</v>
      </c>
      <c r="E1566">
        <v>11</v>
      </c>
      <c r="F1566" s="4">
        <f>DATE(2020,5,13+INT(ROWS($1:384)/5))</f>
        <v>44040</v>
      </c>
      <c r="G1566" s="1" t="s">
        <v>167</v>
      </c>
      <c r="H1566">
        <v>-7</v>
      </c>
      <c r="I1566" s="5">
        <f>IF(G1566="nákup",VLOOKUP(E1566,Tabuľka6[#All],13,FALSE),IF(G1566="predaj",VLOOKUP(E1566,Tabuľka6[#All],12,FALSE),"zadany neplatny typ transakie"))</f>
        <v>5</v>
      </c>
      <c r="J1566">
        <f t="shared" si="24"/>
        <v>35</v>
      </c>
      <c r="K1566">
        <f>SUMIF($E$7:E1566,E1566,$H$7:H1566)</f>
        <v>138</v>
      </c>
    </row>
    <row r="1567" spans="4:11" x14ac:dyDescent="0.3">
      <c r="D1567">
        <v>1561</v>
      </c>
      <c r="E1567">
        <v>27</v>
      </c>
      <c r="F1567" s="4">
        <f>DATE(2020,5,13+INT(ROWS($1:385)/5))</f>
        <v>44041</v>
      </c>
      <c r="G1567" s="1" t="s">
        <v>167</v>
      </c>
      <c r="H1567">
        <v>-10</v>
      </c>
      <c r="I1567" s="5">
        <f>IF(G1567="nákup",VLOOKUP(E1567,Tabuľka6[#All],13,FALSE),IF(G1567="predaj",VLOOKUP(E1567,Tabuľka6[#All],12,FALSE),"zadany neplatny typ transakie"))</f>
        <v>16.36</v>
      </c>
      <c r="J1567">
        <f t="shared" si="24"/>
        <v>163.6</v>
      </c>
      <c r="K1567">
        <f>SUMIF($E$7:E1567,E1567,$H$7:H1567)</f>
        <v>47</v>
      </c>
    </row>
    <row r="1568" spans="4:11" x14ac:dyDescent="0.3">
      <c r="D1568">
        <v>1562</v>
      </c>
      <c r="E1568">
        <v>29</v>
      </c>
      <c r="F1568" s="4">
        <f>DATE(2020,5,13+INT(ROWS($1:386)/5))</f>
        <v>44041</v>
      </c>
      <c r="G1568" s="1" t="s">
        <v>167</v>
      </c>
      <c r="H1568">
        <v>-10</v>
      </c>
      <c r="I1568" s="5">
        <f>IF(G1568="nákup",VLOOKUP(E1568,Tabuľka6[#All],13,FALSE),IF(G1568="predaj",VLOOKUP(E1568,Tabuľka6[#All],12,FALSE),"zadany neplatny typ transakie"))</f>
        <v>24.99</v>
      </c>
      <c r="J1568">
        <f t="shared" si="24"/>
        <v>249.89999999999998</v>
      </c>
      <c r="K1568">
        <f>SUMIF($E$7:E1568,E1568,$H$7:H1568)</f>
        <v>125</v>
      </c>
    </row>
    <row r="1569" spans="4:11" x14ac:dyDescent="0.3">
      <c r="D1569">
        <v>1563</v>
      </c>
      <c r="E1569">
        <v>19</v>
      </c>
      <c r="F1569" s="4">
        <f>DATE(2020,5,13+INT(ROWS($1:387)/5))</f>
        <v>44041</v>
      </c>
      <c r="G1569" s="1" t="s">
        <v>167</v>
      </c>
      <c r="H1569">
        <v>-5</v>
      </c>
      <c r="I1569" s="5">
        <f>IF(G1569="nákup",VLOOKUP(E1569,Tabuľka6[#All],13,FALSE),IF(G1569="predaj",VLOOKUP(E1569,Tabuľka6[#All],12,FALSE),"zadany neplatny typ transakie"))</f>
        <v>14.17</v>
      </c>
      <c r="J1569">
        <f t="shared" si="24"/>
        <v>70.849999999999994</v>
      </c>
      <c r="K1569">
        <f>SUMIF($E$7:E1569,E1569,$H$7:H1569)</f>
        <v>274</v>
      </c>
    </row>
    <row r="1570" spans="4:11" x14ac:dyDescent="0.3">
      <c r="D1570">
        <v>1564</v>
      </c>
      <c r="E1570">
        <v>8</v>
      </c>
      <c r="F1570" s="4">
        <f>DATE(2020,5,13+INT(ROWS($1:388)/5))</f>
        <v>44041</v>
      </c>
      <c r="G1570" s="1" t="s">
        <v>167</v>
      </c>
      <c r="H1570">
        <v>-1</v>
      </c>
      <c r="I1570" s="5">
        <f>IF(G1570="nákup",VLOOKUP(E1570,Tabuľka6[#All],13,FALSE),IF(G1570="predaj",VLOOKUP(E1570,Tabuľka6[#All],12,FALSE),"zadany neplatny typ transakie"))</f>
        <v>17.89</v>
      </c>
      <c r="J1570">
        <f t="shared" si="24"/>
        <v>17.89</v>
      </c>
      <c r="K1570">
        <f>SUMIF($E$7:E1570,E1570,$H$7:H1570)</f>
        <v>196</v>
      </c>
    </row>
    <row r="1571" spans="4:11" x14ac:dyDescent="0.3">
      <c r="D1571">
        <v>1565</v>
      </c>
      <c r="E1571">
        <v>25</v>
      </c>
      <c r="F1571" s="4">
        <f>DATE(2020,5,13+INT(ROWS($1:389)/5))</f>
        <v>44041</v>
      </c>
      <c r="G1571" s="1" t="s">
        <v>167</v>
      </c>
      <c r="H1571">
        <v>-6</v>
      </c>
      <c r="I1571" s="5">
        <f>IF(G1571="nákup",VLOOKUP(E1571,Tabuľka6[#All],13,FALSE),IF(G1571="predaj",VLOOKUP(E1571,Tabuľka6[#All],12,FALSE),"zadany neplatny typ transakie"))</f>
        <v>14.95</v>
      </c>
      <c r="J1571">
        <f t="shared" si="24"/>
        <v>89.699999999999989</v>
      </c>
      <c r="K1571">
        <f>SUMIF($E$7:E1571,E1571,$H$7:H1571)</f>
        <v>141</v>
      </c>
    </row>
    <row r="1572" spans="4:11" x14ac:dyDescent="0.3">
      <c r="D1572">
        <v>1566</v>
      </c>
      <c r="E1572">
        <v>15</v>
      </c>
      <c r="F1572" s="4">
        <f>DATE(2020,5,13+INT(ROWS($1:390)/5))</f>
        <v>44042</v>
      </c>
      <c r="G1572" s="1" t="s">
        <v>167</v>
      </c>
      <c r="H1572">
        <v>-8</v>
      </c>
      <c r="I1572" s="5">
        <f>IF(G1572="nákup",VLOOKUP(E1572,Tabuľka6[#All],13,FALSE),IF(G1572="predaj",VLOOKUP(E1572,Tabuľka6[#All],12,FALSE),"zadany neplatny typ transakie"))</f>
        <v>9.65</v>
      </c>
      <c r="J1572">
        <f t="shared" si="24"/>
        <v>77.2</v>
      </c>
      <c r="K1572">
        <f>SUMIF($E$7:E1572,E1572,$H$7:H1572)</f>
        <v>209</v>
      </c>
    </row>
    <row r="1573" spans="4:11" x14ac:dyDescent="0.3">
      <c r="D1573">
        <v>1567</v>
      </c>
      <c r="E1573">
        <v>10</v>
      </c>
      <c r="F1573" s="4">
        <f>DATE(2020,5,13+INT(ROWS($1:391)/5))</f>
        <v>44042</v>
      </c>
      <c r="G1573" s="1" t="s">
        <v>167</v>
      </c>
      <c r="H1573">
        <v>-7</v>
      </c>
      <c r="I1573" s="5">
        <f>IF(G1573="nákup",VLOOKUP(E1573,Tabuľka6[#All],13,FALSE),IF(G1573="predaj",VLOOKUP(E1573,Tabuľka6[#All],12,FALSE),"zadany neplatny typ transakie"))</f>
        <v>18.5</v>
      </c>
      <c r="J1573">
        <f t="shared" si="24"/>
        <v>129.5</v>
      </c>
      <c r="K1573">
        <f>SUMIF($E$7:E1573,E1573,$H$7:H1573)</f>
        <v>76</v>
      </c>
    </row>
    <row r="1574" spans="4:11" x14ac:dyDescent="0.3">
      <c r="D1574">
        <v>1568</v>
      </c>
      <c r="E1574">
        <v>7</v>
      </c>
      <c r="F1574" s="4">
        <f>DATE(2020,5,13+INT(ROWS($1:392)/5))</f>
        <v>44042</v>
      </c>
      <c r="G1574" s="1" t="s">
        <v>167</v>
      </c>
      <c r="H1574">
        <v>-4</v>
      </c>
      <c r="I1574" s="5">
        <f>IF(G1574="nákup",VLOOKUP(E1574,Tabuľka6[#All],13,FALSE),IF(G1574="predaj",VLOOKUP(E1574,Tabuľka6[#All],12,FALSE),"zadany neplatny typ transakie"))</f>
        <v>14.75</v>
      </c>
      <c r="J1574">
        <f t="shared" si="24"/>
        <v>59</v>
      </c>
      <c r="K1574">
        <f>SUMIF($E$7:E1574,E1574,$H$7:H1574)</f>
        <v>1</v>
      </c>
    </row>
    <row r="1575" spans="4:11" x14ac:dyDescent="0.3">
      <c r="D1575">
        <v>1569</v>
      </c>
      <c r="E1575">
        <v>24</v>
      </c>
      <c r="F1575" s="4">
        <f>DATE(2020,5,13+INT(ROWS($1:393)/5))</f>
        <v>44042</v>
      </c>
      <c r="G1575" s="1" t="s">
        <v>167</v>
      </c>
      <c r="H1575">
        <v>-5</v>
      </c>
      <c r="I1575" s="5">
        <f>IF(G1575="nákup",VLOOKUP(E1575,Tabuľka6[#All],13,FALSE),IF(G1575="predaj",VLOOKUP(E1575,Tabuľka6[#All],12,FALSE),"zadany neplatny typ transakie"))</f>
        <v>18.98</v>
      </c>
      <c r="J1575">
        <f t="shared" si="24"/>
        <v>94.9</v>
      </c>
      <c r="K1575">
        <f>SUMIF($E$7:E1575,E1575,$H$7:H1575)</f>
        <v>269</v>
      </c>
    </row>
    <row r="1576" spans="4:11" x14ac:dyDescent="0.3">
      <c r="D1576">
        <v>1570</v>
      </c>
      <c r="E1576">
        <v>25</v>
      </c>
      <c r="F1576" s="4">
        <f>DATE(2020,5,13+INT(ROWS($1:394)/5))</f>
        <v>44042</v>
      </c>
      <c r="G1576" s="1" t="s">
        <v>167</v>
      </c>
      <c r="H1576">
        <v>-2</v>
      </c>
      <c r="I1576" s="5">
        <f>IF(G1576="nákup",VLOOKUP(E1576,Tabuľka6[#All],13,FALSE),IF(G1576="predaj",VLOOKUP(E1576,Tabuľka6[#All],12,FALSE),"zadany neplatny typ transakie"))</f>
        <v>14.95</v>
      </c>
      <c r="J1576">
        <f t="shared" si="24"/>
        <v>29.9</v>
      </c>
      <c r="K1576">
        <f>SUMIF($E$7:E1576,E1576,$H$7:H1576)</f>
        <v>139</v>
      </c>
    </row>
    <row r="1577" spans="4:11" x14ac:dyDescent="0.3">
      <c r="D1577">
        <v>1571</v>
      </c>
      <c r="E1577">
        <v>15</v>
      </c>
      <c r="F1577" s="4">
        <f>DATE(2020,5,13+INT(ROWS($1:395)/5))</f>
        <v>44043</v>
      </c>
      <c r="G1577" s="1" t="s">
        <v>167</v>
      </c>
      <c r="H1577">
        <v>-4</v>
      </c>
      <c r="I1577" s="5">
        <f>IF(G1577="nákup",VLOOKUP(E1577,Tabuľka6[#All],13,FALSE),IF(G1577="predaj",VLOOKUP(E1577,Tabuľka6[#All],12,FALSE),"zadany neplatny typ transakie"))</f>
        <v>9.65</v>
      </c>
      <c r="J1577">
        <f t="shared" si="24"/>
        <v>38.6</v>
      </c>
      <c r="K1577">
        <f>SUMIF($E$7:E1577,E1577,$H$7:H1577)</f>
        <v>205</v>
      </c>
    </row>
    <row r="1578" spans="4:11" x14ac:dyDescent="0.3">
      <c r="D1578">
        <v>1572</v>
      </c>
      <c r="E1578">
        <v>1</v>
      </c>
      <c r="F1578" s="4">
        <f>DATE(2020,5,13+INT(ROWS($1:396)/5))</f>
        <v>44043</v>
      </c>
      <c r="G1578" s="1" t="s">
        <v>167</v>
      </c>
      <c r="H1578">
        <v>-6</v>
      </c>
      <c r="I1578" s="5">
        <f>IF(G1578="nákup",VLOOKUP(E1578,Tabuľka6[#All],13,FALSE),IF(G1578="predaj",VLOOKUP(E1578,Tabuľka6[#All],12,FALSE),"zadany neplatny typ transakie"))</f>
        <v>11.9</v>
      </c>
      <c r="J1578">
        <f t="shared" si="24"/>
        <v>71.400000000000006</v>
      </c>
      <c r="K1578">
        <f>SUMIF($E$7:E1578,E1578,$H$7:H1578)</f>
        <v>183</v>
      </c>
    </row>
    <row r="1579" spans="4:11" x14ac:dyDescent="0.3">
      <c r="D1579">
        <v>1573</v>
      </c>
      <c r="E1579">
        <v>15</v>
      </c>
      <c r="F1579" s="4">
        <f>DATE(2020,5,13+INT(ROWS($1:397)/5))</f>
        <v>44043</v>
      </c>
      <c r="G1579" s="1" t="s">
        <v>167</v>
      </c>
      <c r="H1579">
        <v>-4</v>
      </c>
      <c r="I1579" s="5">
        <f>IF(G1579="nákup",VLOOKUP(E1579,Tabuľka6[#All],13,FALSE),IF(G1579="predaj",VLOOKUP(E1579,Tabuľka6[#All],12,FALSE),"zadany neplatny typ transakie"))</f>
        <v>9.65</v>
      </c>
      <c r="J1579">
        <f t="shared" si="24"/>
        <v>38.6</v>
      </c>
      <c r="K1579">
        <f>SUMIF($E$7:E1579,E1579,$H$7:H1579)</f>
        <v>201</v>
      </c>
    </row>
    <row r="1580" spans="4:11" x14ac:dyDescent="0.3">
      <c r="D1580">
        <v>1574</v>
      </c>
      <c r="E1580">
        <v>6</v>
      </c>
      <c r="F1580" s="4">
        <f>DATE(2020,5,13+INT(ROWS($1:398)/5))</f>
        <v>44043</v>
      </c>
      <c r="G1580" s="1" t="s">
        <v>167</v>
      </c>
      <c r="H1580">
        <v>-5</v>
      </c>
      <c r="I1580" s="5">
        <f>IF(G1580="nákup",VLOOKUP(E1580,Tabuľka6[#All],13,FALSE),IF(G1580="predaj",VLOOKUP(E1580,Tabuľka6[#All],12,FALSE),"zadany neplatny typ transakie"))</f>
        <v>13.24</v>
      </c>
      <c r="J1580">
        <f t="shared" si="24"/>
        <v>66.2</v>
      </c>
      <c r="K1580">
        <f>SUMIF($E$7:E1580,E1580,$H$7:H1580)</f>
        <v>333</v>
      </c>
    </row>
    <row r="1581" spans="4:11" x14ac:dyDescent="0.3">
      <c r="D1581">
        <v>1575</v>
      </c>
      <c r="E1581">
        <v>27</v>
      </c>
      <c r="F1581" s="4">
        <f>DATE(2020,5,13+INT(ROWS($1:399)/5))</f>
        <v>44043</v>
      </c>
      <c r="G1581" s="1" t="s">
        <v>167</v>
      </c>
      <c r="H1581">
        <v>-9</v>
      </c>
      <c r="I1581" s="5">
        <f>IF(G1581="nákup",VLOOKUP(E1581,Tabuľka6[#All],13,FALSE),IF(G1581="predaj",VLOOKUP(E1581,Tabuľka6[#All],12,FALSE),"zadany neplatny typ transakie"))</f>
        <v>16.36</v>
      </c>
      <c r="J1581">
        <f t="shared" si="24"/>
        <v>147.24</v>
      </c>
      <c r="K1581">
        <f>SUMIF($E$7:E1581,E1581,$H$7:H1581)</f>
        <v>38</v>
      </c>
    </row>
    <row r="1582" spans="4:11" x14ac:dyDescent="0.3">
      <c r="D1582">
        <v>1576</v>
      </c>
      <c r="E1582">
        <v>17</v>
      </c>
      <c r="F1582" s="4">
        <f>DATE(2020,5,13+INT(ROWS($1:400)/5))</f>
        <v>44044</v>
      </c>
      <c r="G1582" s="1" t="s">
        <v>166</v>
      </c>
      <c r="H1582">
        <v>33</v>
      </c>
      <c r="I1582" s="5">
        <f>IF(G1582="nákup",VLOOKUP(E1582,Tabuľka6[#All],13,FALSE),IF(G1582="predaj",VLOOKUP(E1582,Tabuľka6[#All],12,FALSE),"zadany neplatny typ transakie"))</f>
        <v>7.58</v>
      </c>
      <c r="J1582">
        <f t="shared" si="24"/>
        <v>250.14000000000001</v>
      </c>
      <c r="K1582">
        <f>SUMIF($E$7:E1582,E1582,$H$7:H1582)</f>
        <v>299</v>
      </c>
    </row>
    <row r="1583" spans="4:11" x14ac:dyDescent="0.3">
      <c r="D1583">
        <v>1577</v>
      </c>
      <c r="E1583">
        <v>19</v>
      </c>
      <c r="F1583" s="4">
        <f>DATE(2020,5,13+INT(ROWS($1:401)/5))</f>
        <v>44044</v>
      </c>
      <c r="G1583" s="1" t="s">
        <v>166</v>
      </c>
      <c r="H1583">
        <v>32</v>
      </c>
      <c r="I1583" s="5">
        <f>IF(G1583="nákup",VLOOKUP(E1583,Tabuľka6[#All],13,FALSE),IF(G1583="predaj",VLOOKUP(E1583,Tabuľka6[#All],12,FALSE),"zadany neplatny typ transakie"))</f>
        <v>9.16</v>
      </c>
      <c r="J1583">
        <f t="shared" si="24"/>
        <v>293.12</v>
      </c>
      <c r="K1583">
        <f>SUMIF($E$7:E1583,E1583,$H$7:H1583)</f>
        <v>306</v>
      </c>
    </row>
    <row r="1584" spans="4:11" x14ac:dyDescent="0.3">
      <c r="D1584">
        <v>1578</v>
      </c>
      <c r="E1584">
        <v>28</v>
      </c>
      <c r="F1584" s="4">
        <f>DATE(2020,5,13+INT(ROWS($1:402)/5))</f>
        <v>44044</v>
      </c>
      <c r="G1584" s="1" t="s">
        <v>166</v>
      </c>
      <c r="H1584">
        <v>50</v>
      </c>
      <c r="I1584" s="5">
        <f>IF(G1584="nákup",VLOOKUP(E1584,Tabuľka6[#All],13,FALSE),IF(G1584="predaj",VLOOKUP(E1584,Tabuľka6[#All],12,FALSE),"zadany neplatny typ transakie"))</f>
        <v>6.9</v>
      </c>
      <c r="J1584">
        <f t="shared" si="24"/>
        <v>345</v>
      </c>
      <c r="K1584">
        <f>SUMIF($E$7:E1584,E1584,$H$7:H1584)</f>
        <v>130</v>
      </c>
    </row>
    <row r="1585" spans="4:11" x14ac:dyDescent="0.3">
      <c r="D1585">
        <v>1579</v>
      </c>
      <c r="E1585">
        <v>30</v>
      </c>
      <c r="F1585" s="4">
        <f>DATE(2020,5,13+INT(ROWS($1:403)/5))</f>
        <v>44044</v>
      </c>
      <c r="G1585" s="1" t="s">
        <v>166</v>
      </c>
      <c r="H1585">
        <v>27</v>
      </c>
      <c r="I1585" s="5" t="str">
        <f>IF(G1585="nákup",VLOOKUP(E1585,Tabuľka6[#All],13,FALSE),IF(G1585="predaj",VLOOKUP(E1585,Tabuľka6[#All],12,FALSE),"zadany neplatny typ transakie"))</f>
        <v>4,36</v>
      </c>
      <c r="J1585">
        <f t="shared" si="24"/>
        <v>117.72000000000001</v>
      </c>
      <c r="K1585">
        <f>SUMIF($E$7:E1585,E1585,$H$7:H1585)</f>
        <v>164</v>
      </c>
    </row>
    <row r="1586" spans="4:11" x14ac:dyDescent="0.3">
      <c r="D1586">
        <v>1580</v>
      </c>
      <c r="E1586">
        <v>29</v>
      </c>
      <c r="F1586" s="4">
        <f>DATE(2020,5,13+INT(ROWS($1:404)/5))</f>
        <v>44044</v>
      </c>
      <c r="G1586" s="1" t="s">
        <v>166</v>
      </c>
      <c r="H1586">
        <v>26</v>
      </c>
      <c r="I1586" s="5" t="str">
        <f>IF(G1586="nákup",VLOOKUP(E1586,Tabuľka6[#All],13,FALSE),IF(G1586="predaj",VLOOKUP(E1586,Tabuľka6[#All],12,FALSE),"zadany neplatny typ transakie"))</f>
        <v>14,98</v>
      </c>
      <c r="J1586">
        <f t="shared" si="24"/>
        <v>389.48</v>
      </c>
      <c r="K1586">
        <f>SUMIF($E$7:E1586,E1586,$H$7:H1586)</f>
        <v>151</v>
      </c>
    </row>
    <row r="1587" spans="4:11" x14ac:dyDescent="0.3">
      <c r="D1587">
        <v>1581</v>
      </c>
      <c r="E1587">
        <v>24</v>
      </c>
      <c r="F1587" s="4">
        <f>DATE(2020,5,13+INT(ROWS($1:405)/5))</f>
        <v>44045</v>
      </c>
      <c r="G1587" s="1" t="s">
        <v>166</v>
      </c>
      <c r="H1587">
        <v>49</v>
      </c>
      <c r="I1587" s="5" t="str">
        <f>IF(G1587="nákup",VLOOKUP(E1587,Tabuľka6[#All],13,FALSE),IF(G1587="predaj",VLOOKUP(E1587,Tabuľka6[#All],12,FALSE),"zadany neplatny typ transakie"))</f>
        <v>8,78</v>
      </c>
      <c r="J1587">
        <f t="shared" si="24"/>
        <v>430.21999999999997</v>
      </c>
      <c r="K1587">
        <f>SUMIF($E$7:E1587,E1587,$H$7:H1587)</f>
        <v>318</v>
      </c>
    </row>
    <row r="1588" spans="4:11" x14ac:dyDescent="0.3">
      <c r="D1588">
        <v>1582</v>
      </c>
      <c r="E1588">
        <v>15</v>
      </c>
      <c r="F1588" s="4">
        <f>DATE(2020,5,13+INT(ROWS($1:406)/5))</f>
        <v>44045</v>
      </c>
      <c r="G1588" s="1" t="s">
        <v>166</v>
      </c>
      <c r="H1588">
        <v>31</v>
      </c>
      <c r="I1588" s="5">
        <f>IF(G1588="nákup",VLOOKUP(E1588,Tabuľka6[#All],13,FALSE),IF(G1588="predaj",VLOOKUP(E1588,Tabuľka6[#All],12,FALSE),"zadany neplatny typ transakie"))</f>
        <v>4.5</v>
      </c>
      <c r="J1588">
        <f t="shared" si="24"/>
        <v>139.5</v>
      </c>
      <c r="K1588">
        <f>SUMIF($E$7:E1588,E1588,$H$7:H1588)</f>
        <v>232</v>
      </c>
    </row>
    <row r="1589" spans="4:11" x14ac:dyDescent="0.3">
      <c r="D1589">
        <v>1583</v>
      </c>
      <c r="E1589">
        <v>1</v>
      </c>
      <c r="F1589" s="4">
        <f>DATE(2020,5,13+INT(ROWS($1:407)/5))</f>
        <v>44045</v>
      </c>
      <c r="G1589" s="1" t="s">
        <v>166</v>
      </c>
      <c r="H1589">
        <v>27</v>
      </c>
      <c r="I1589" s="5">
        <f>IF(G1589="nákup",VLOOKUP(E1589,Tabuľka6[#All],13,FALSE),IF(G1589="predaj",VLOOKUP(E1589,Tabuľka6[#All],12,FALSE),"zadany neplatny typ transakie"))</f>
        <v>8.25</v>
      </c>
      <c r="J1589">
        <f t="shared" si="24"/>
        <v>222.75</v>
      </c>
      <c r="K1589">
        <f>SUMIF($E$7:E1589,E1589,$H$7:H1589)</f>
        <v>210</v>
      </c>
    </row>
    <row r="1590" spans="4:11" x14ac:dyDescent="0.3">
      <c r="D1590">
        <v>1584</v>
      </c>
      <c r="E1590">
        <v>15</v>
      </c>
      <c r="F1590" s="4">
        <f>DATE(2020,5,13+INT(ROWS($1:408)/5))</f>
        <v>44045</v>
      </c>
      <c r="G1590" s="1" t="s">
        <v>166</v>
      </c>
      <c r="H1590">
        <v>29</v>
      </c>
      <c r="I1590" s="5">
        <f>IF(G1590="nákup",VLOOKUP(E1590,Tabuľka6[#All],13,FALSE),IF(G1590="predaj",VLOOKUP(E1590,Tabuľka6[#All],12,FALSE),"zadany neplatny typ transakie"))</f>
        <v>4.5</v>
      </c>
      <c r="J1590">
        <f t="shared" si="24"/>
        <v>130.5</v>
      </c>
      <c r="K1590">
        <f>SUMIF($E$7:E1590,E1590,$H$7:H1590)</f>
        <v>261</v>
      </c>
    </row>
    <row r="1591" spans="4:11" x14ac:dyDescent="0.3">
      <c r="D1591">
        <v>1585</v>
      </c>
      <c r="E1591">
        <v>4</v>
      </c>
      <c r="F1591" s="4">
        <f>DATE(2020,5,13+INT(ROWS($1:409)/5))</f>
        <v>44045</v>
      </c>
      <c r="G1591" s="1" t="s">
        <v>166</v>
      </c>
      <c r="H1591">
        <v>24</v>
      </c>
      <c r="I1591" s="5">
        <f>IF(G1591="nákup",VLOOKUP(E1591,Tabuľka6[#All],13,FALSE),IF(G1591="predaj",VLOOKUP(E1591,Tabuľka6[#All],12,FALSE),"zadany neplatny typ transakie"))</f>
        <v>8.36</v>
      </c>
      <c r="J1591">
        <f t="shared" si="24"/>
        <v>200.64</v>
      </c>
      <c r="K1591">
        <f>SUMIF($E$7:E1591,E1591,$H$7:H1591)</f>
        <v>259</v>
      </c>
    </row>
    <row r="1592" spans="4:11" x14ac:dyDescent="0.3">
      <c r="D1592">
        <v>1586</v>
      </c>
      <c r="E1592">
        <v>25</v>
      </c>
      <c r="F1592" s="4">
        <f>DATE(2020,5,13+INT(ROWS($1:410)/5))</f>
        <v>44046</v>
      </c>
      <c r="G1592" s="1" t="s">
        <v>166</v>
      </c>
      <c r="H1592">
        <v>31</v>
      </c>
      <c r="I1592" s="5" t="str">
        <f>IF(G1592="nákup",VLOOKUP(E1592,Tabuľka6[#All],13,FALSE),IF(G1592="predaj",VLOOKUP(E1592,Tabuľka6[#All],12,FALSE),"zadany neplatny typ transakie"))</f>
        <v>6,65</v>
      </c>
      <c r="J1592">
        <f t="shared" si="24"/>
        <v>206.15</v>
      </c>
      <c r="K1592">
        <f>SUMIF($E$7:E1592,E1592,$H$7:H1592)</f>
        <v>170</v>
      </c>
    </row>
    <row r="1593" spans="4:11" x14ac:dyDescent="0.3">
      <c r="D1593">
        <v>1587</v>
      </c>
      <c r="E1593">
        <v>1</v>
      </c>
      <c r="F1593" s="4">
        <f>DATE(2020,5,13+INT(ROWS($1:411)/5))</f>
        <v>44046</v>
      </c>
      <c r="G1593" s="1" t="s">
        <v>166</v>
      </c>
      <c r="H1593">
        <v>20</v>
      </c>
      <c r="I1593" s="5">
        <f>IF(G1593="nákup",VLOOKUP(E1593,Tabuľka6[#All],13,FALSE),IF(G1593="predaj",VLOOKUP(E1593,Tabuľka6[#All],12,FALSE),"zadany neplatny typ transakie"))</f>
        <v>8.25</v>
      </c>
      <c r="J1593">
        <f t="shared" si="24"/>
        <v>165</v>
      </c>
      <c r="K1593">
        <f>SUMIF($E$7:E1593,E1593,$H$7:H1593)</f>
        <v>230</v>
      </c>
    </row>
    <row r="1594" spans="4:11" x14ac:dyDescent="0.3">
      <c r="D1594">
        <v>1588</v>
      </c>
      <c r="E1594">
        <v>21</v>
      </c>
      <c r="F1594" s="4">
        <f>DATE(2020,5,13+INT(ROWS($1:412)/5))</f>
        <v>44046</v>
      </c>
      <c r="G1594" s="1" t="s">
        <v>166</v>
      </c>
      <c r="H1594">
        <v>28</v>
      </c>
      <c r="I1594" s="5">
        <f>IF(G1594="nákup",VLOOKUP(E1594,Tabuľka6[#All],13,FALSE),IF(G1594="predaj",VLOOKUP(E1594,Tabuľka6[#All],12,FALSE),"zadany neplatny typ transakie"))</f>
        <v>14.17</v>
      </c>
      <c r="J1594">
        <f t="shared" si="24"/>
        <v>396.76</v>
      </c>
      <c r="K1594">
        <f>SUMIF($E$7:E1594,E1594,$H$7:H1594)</f>
        <v>245</v>
      </c>
    </row>
    <row r="1595" spans="4:11" x14ac:dyDescent="0.3">
      <c r="D1595">
        <v>1589</v>
      </c>
      <c r="E1595">
        <v>26</v>
      </c>
      <c r="F1595" s="4">
        <f>DATE(2020,5,13+INT(ROWS($1:413)/5))</f>
        <v>44046</v>
      </c>
      <c r="G1595" s="1" t="s">
        <v>166</v>
      </c>
      <c r="H1595">
        <v>22</v>
      </c>
      <c r="I1595" s="5">
        <f>IF(G1595="nákup",VLOOKUP(E1595,Tabuľka6[#All],13,FALSE),IF(G1595="predaj",VLOOKUP(E1595,Tabuľka6[#All],12,FALSE),"zadany neplatny typ transakie"))</f>
        <v>8.89</v>
      </c>
      <c r="J1595">
        <f t="shared" si="24"/>
        <v>195.58</v>
      </c>
      <c r="K1595">
        <f>SUMIF($E$7:E1595,E1595,$H$7:H1595)</f>
        <v>230</v>
      </c>
    </row>
    <row r="1596" spans="4:11" x14ac:dyDescent="0.3">
      <c r="D1596">
        <v>1590</v>
      </c>
      <c r="E1596">
        <v>2</v>
      </c>
      <c r="F1596" s="4">
        <f>DATE(2020,5,13+INT(ROWS($1:414)/5))</f>
        <v>44046</v>
      </c>
      <c r="G1596" s="1" t="s">
        <v>167</v>
      </c>
      <c r="H1596">
        <v>-3</v>
      </c>
      <c r="I1596" s="5">
        <f>IF(G1596="nákup",VLOOKUP(E1596,Tabuľka6[#All],13,FALSE),IF(G1596="predaj",VLOOKUP(E1596,Tabuľka6[#All],12,FALSE),"zadany neplatny typ transakie"))</f>
        <v>16.11</v>
      </c>
      <c r="J1596">
        <f t="shared" si="24"/>
        <v>48.33</v>
      </c>
      <c r="K1596">
        <f>SUMIF($E$7:E1596,E1596,$H$7:H1596)</f>
        <v>264</v>
      </c>
    </row>
    <row r="1597" spans="4:11" x14ac:dyDescent="0.3">
      <c r="D1597">
        <v>1591</v>
      </c>
      <c r="E1597">
        <v>22</v>
      </c>
      <c r="F1597" s="4">
        <f>DATE(2020,5,13+INT(ROWS($1:415)/5))</f>
        <v>44047</v>
      </c>
      <c r="G1597" s="1" t="s">
        <v>167</v>
      </c>
      <c r="H1597">
        <v>-4</v>
      </c>
      <c r="I1597" s="5">
        <f>IF(G1597="nákup",VLOOKUP(E1597,Tabuľka6[#All],13,FALSE),IF(G1597="predaj",VLOOKUP(E1597,Tabuľka6[#All],12,FALSE),"zadany neplatny typ transakie"))</f>
        <v>22.58</v>
      </c>
      <c r="J1597">
        <f t="shared" si="24"/>
        <v>90.32</v>
      </c>
      <c r="K1597">
        <f>SUMIF($E$7:E1597,E1597,$H$7:H1597)</f>
        <v>113</v>
      </c>
    </row>
    <row r="1598" spans="4:11" x14ac:dyDescent="0.3">
      <c r="D1598">
        <v>1592</v>
      </c>
      <c r="E1598">
        <v>17</v>
      </c>
      <c r="F1598" s="4">
        <f>DATE(2020,5,13+INT(ROWS($1:416)/5))</f>
        <v>44047</v>
      </c>
      <c r="G1598" s="1" t="s">
        <v>167</v>
      </c>
      <c r="H1598">
        <v>-3</v>
      </c>
      <c r="I1598" s="5">
        <f>IF(G1598="nákup",VLOOKUP(E1598,Tabuľka6[#All],13,FALSE),IF(G1598="predaj",VLOOKUP(E1598,Tabuľka6[#All],12,FALSE),"zadany neplatny typ transakie"))</f>
        <v>14.46</v>
      </c>
      <c r="J1598">
        <f t="shared" si="24"/>
        <v>43.38</v>
      </c>
      <c r="K1598">
        <f>SUMIF($E$7:E1598,E1598,$H$7:H1598)</f>
        <v>296</v>
      </c>
    </row>
    <row r="1599" spans="4:11" x14ac:dyDescent="0.3">
      <c r="D1599">
        <v>1593</v>
      </c>
      <c r="E1599">
        <v>11</v>
      </c>
      <c r="F1599" s="4">
        <f>DATE(2020,5,13+INT(ROWS($1:417)/5))</f>
        <v>44047</v>
      </c>
      <c r="G1599" s="1" t="s">
        <v>167</v>
      </c>
      <c r="H1599">
        <v>-3</v>
      </c>
      <c r="I1599" s="5">
        <f>IF(G1599="nákup",VLOOKUP(E1599,Tabuľka6[#All],13,FALSE),IF(G1599="predaj",VLOOKUP(E1599,Tabuľka6[#All],12,FALSE),"zadany neplatny typ transakie"))</f>
        <v>5</v>
      </c>
      <c r="J1599">
        <f t="shared" si="24"/>
        <v>15</v>
      </c>
      <c r="K1599">
        <f>SUMIF($E$7:E1599,E1599,$H$7:H1599)</f>
        <v>135</v>
      </c>
    </row>
    <row r="1600" spans="4:11" x14ac:dyDescent="0.3">
      <c r="D1600">
        <v>1594</v>
      </c>
      <c r="E1600">
        <v>27</v>
      </c>
      <c r="F1600" s="4">
        <f>DATE(2020,5,13+INT(ROWS($1:418)/5))</f>
        <v>44047</v>
      </c>
      <c r="G1600" s="1" t="s">
        <v>167</v>
      </c>
      <c r="H1600">
        <v>-10</v>
      </c>
      <c r="I1600" s="5">
        <f>IF(G1600="nákup",VLOOKUP(E1600,Tabuľka6[#All],13,FALSE),IF(G1600="predaj",VLOOKUP(E1600,Tabuľka6[#All],12,FALSE),"zadany neplatny typ transakie"))</f>
        <v>16.36</v>
      </c>
      <c r="J1600">
        <f t="shared" si="24"/>
        <v>163.6</v>
      </c>
      <c r="K1600">
        <f>SUMIF($E$7:E1600,E1600,$H$7:H1600)</f>
        <v>28</v>
      </c>
    </row>
    <row r="1601" spans="4:11" x14ac:dyDescent="0.3">
      <c r="D1601">
        <v>1595</v>
      </c>
      <c r="E1601">
        <v>12</v>
      </c>
      <c r="F1601" s="4">
        <f>DATE(2020,5,13+INT(ROWS($1:419)/5))</f>
        <v>44047</v>
      </c>
      <c r="G1601" s="1" t="s">
        <v>167</v>
      </c>
      <c r="H1601">
        <v>-4</v>
      </c>
      <c r="I1601" s="5">
        <f>IF(G1601="nákup",VLOOKUP(E1601,Tabuľka6[#All],13,FALSE),IF(G1601="predaj",VLOOKUP(E1601,Tabuľka6[#All],12,FALSE),"zadany neplatny typ transakie"))</f>
        <v>13.25</v>
      </c>
      <c r="J1601">
        <f t="shared" si="24"/>
        <v>53</v>
      </c>
      <c r="K1601">
        <f>SUMIF($E$7:E1601,E1601,$H$7:H1601)</f>
        <v>212</v>
      </c>
    </row>
    <row r="1602" spans="4:11" x14ac:dyDescent="0.3">
      <c r="D1602">
        <v>1596</v>
      </c>
      <c r="E1602">
        <v>14</v>
      </c>
      <c r="F1602" s="4">
        <f>DATE(2020,5,13+INT(ROWS($1:420)/5))</f>
        <v>44048</v>
      </c>
      <c r="G1602" s="1" t="s">
        <v>167</v>
      </c>
      <c r="H1602">
        <v>-10</v>
      </c>
      <c r="I1602" s="5">
        <f>IF(G1602="nákup",VLOOKUP(E1602,Tabuľka6[#All],13,FALSE),IF(G1602="predaj",VLOOKUP(E1602,Tabuľka6[#All],12,FALSE),"zadany neplatny typ transakie"))</f>
        <v>7.8</v>
      </c>
      <c r="J1602">
        <f t="shared" si="24"/>
        <v>78</v>
      </c>
      <c r="K1602">
        <f>SUMIF($E$7:E1602,E1602,$H$7:H1602)</f>
        <v>131</v>
      </c>
    </row>
    <row r="1603" spans="4:11" x14ac:dyDescent="0.3">
      <c r="D1603">
        <v>1597</v>
      </c>
      <c r="E1603">
        <v>4</v>
      </c>
      <c r="F1603" s="4">
        <f>DATE(2020,5,13+INT(ROWS($1:421)/5))</f>
        <v>44048</v>
      </c>
      <c r="G1603" s="1" t="s">
        <v>167</v>
      </c>
      <c r="H1603">
        <v>-7</v>
      </c>
      <c r="I1603" s="5">
        <f>IF(G1603="nákup",VLOOKUP(E1603,Tabuľka6[#All],13,FALSE),IF(G1603="predaj",VLOOKUP(E1603,Tabuľka6[#All],12,FALSE),"zadany neplatny typ transakie"))</f>
        <v>16</v>
      </c>
      <c r="J1603">
        <f t="shared" si="24"/>
        <v>112</v>
      </c>
      <c r="K1603">
        <f>SUMIF($E$7:E1603,E1603,$H$7:H1603)</f>
        <v>252</v>
      </c>
    </row>
    <row r="1604" spans="4:11" x14ac:dyDescent="0.3">
      <c r="D1604">
        <v>1598</v>
      </c>
      <c r="E1604">
        <v>12</v>
      </c>
      <c r="F1604" s="4">
        <f>DATE(2020,5,13+INT(ROWS($1:422)/5))</f>
        <v>44048</v>
      </c>
      <c r="G1604" s="1" t="s">
        <v>167</v>
      </c>
      <c r="H1604">
        <v>-4</v>
      </c>
      <c r="I1604" s="5">
        <f>IF(G1604="nákup",VLOOKUP(E1604,Tabuľka6[#All],13,FALSE),IF(G1604="predaj",VLOOKUP(E1604,Tabuľka6[#All],12,FALSE),"zadany neplatny typ transakie"))</f>
        <v>13.25</v>
      </c>
      <c r="J1604">
        <f t="shared" si="24"/>
        <v>53</v>
      </c>
      <c r="K1604">
        <f>SUMIF($E$7:E1604,E1604,$H$7:H1604)</f>
        <v>208</v>
      </c>
    </row>
    <row r="1605" spans="4:11" x14ac:dyDescent="0.3">
      <c r="D1605">
        <v>1599</v>
      </c>
      <c r="E1605">
        <v>3</v>
      </c>
      <c r="F1605" s="4">
        <f>DATE(2020,5,13+INT(ROWS($1:423)/5))</f>
        <v>44048</v>
      </c>
      <c r="G1605" s="1" t="s">
        <v>167</v>
      </c>
      <c r="H1605">
        <v>-3</v>
      </c>
      <c r="I1605" s="5">
        <f>IF(G1605="nákup",VLOOKUP(E1605,Tabuľka6[#All],13,FALSE),IF(G1605="predaj",VLOOKUP(E1605,Tabuľka6[#All],12,FALSE),"zadany neplatny typ transakie"))</f>
        <v>9.64</v>
      </c>
      <c r="J1605">
        <f t="shared" si="24"/>
        <v>28.92</v>
      </c>
      <c r="K1605">
        <f>SUMIF($E$7:E1605,E1605,$H$7:H1605)</f>
        <v>50</v>
      </c>
    </row>
    <row r="1606" spans="4:11" x14ac:dyDescent="0.3">
      <c r="D1606">
        <v>1600</v>
      </c>
      <c r="E1606">
        <v>10</v>
      </c>
      <c r="F1606" s="4">
        <f>DATE(2020,5,13+INT(ROWS($1:424)/5))</f>
        <v>44048</v>
      </c>
      <c r="G1606" s="1" t="s">
        <v>167</v>
      </c>
      <c r="H1606">
        <v>-3</v>
      </c>
      <c r="I1606" s="5">
        <f>IF(G1606="nákup",VLOOKUP(E1606,Tabuľka6[#All],13,FALSE),IF(G1606="predaj",VLOOKUP(E1606,Tabuľka6[#All],12,FALSE),"zadany neplatny typ transakie"))</f>
        <v>18.5</v>
      </c>
      <c r="J1606">
        <f t="shared" si="24"/>
        <v>55.5</v>
      </c>
      <c r="K1606">
        <f>SUMIF($E$7:E1606,E1606,$H$7:H1606)</f>
        <v>73</v>
      </c>
    </row>
    <row r="1607" spans="4:11" x14ac:dyDescent="0.3">
      <c r="D1607">
        <v>1601</v>
      </c>
      <c r="E1607">
        <v>2</v>
      </c>
      <c r="F1607" s="4">
        <f>DATE(2020,5,13+INT(ROWS($1:425)/5))</f>
        <v>44049</v>
      </c>
      <c r="G1607" s="1" t="s">
        <v>167</v>
      </c>
      <c r="H1607">
        <v>-4</v>
      </c>
      <c r="I1607" s="5">
        <f>IF(G1607="nákup",VLOOKUP(E1607,Tabuľka6[#All],13,FALSE),IF(G1607="predaj",VLOOKUP(E1607,Tabuľka6[#All],12,FALSE),"zadany neplatny typ transakie"))</f>
        <v>16.11</v>
      </c>
      <c r="J1607">
        <f t="shared" si="24"/>
        <v>64.44</v>
      </c>
      <c r="K1607">
        <f>SUMIF($E$7:E1607,E1607,$H$7:H1607)</f>
        <v>260</v>
      </c>
    </row>
    <row r="1608" spans="4:11" x14ac:dyDescent="0.3">
      <c r="D1608">
        <v>1602</v>
      </c>
      <c r="E1608">
        <v>21</v>
      </c>
      <c r="F1608" s="4">
        <f>DATE(2020,5,13+INT(ROWS($1:426)/5))</f>
        <v>44049</v>
      </c>
      <c r="G1608" s="1" t="s">
        <v>167</v>
      </c>
      <c r="H1608">
        <v>-8</v>
      </c>
      <c r="I1608" s="5">
        <f>IF(G1608="nákup",VLOOKUP(E1608,Tabuľka6[#All],13,FALSE),IF(G1608="predaj",VLOOKUP(E1608,Tabuľka6[#All],12,FALSE),"zadany neplatny typ transakie"))</f>
        <v>22.5</v>
      </c>
      <c r="J1608">
        <f t="shared" ref="J1608:J1671" si="25">ABS(H1608*I1608)</f>
        <v>180</v>
      </c>
      <c r="K1608">
        <f>SUMIF($E$7:E1608,E1608,$H$7:H1608)</f>
        <v>237</v>
      </c>
    </row>
    <row r="1609" spans="4:11" x14ac:dyDescent="0.3">
      <c r="D1609">
        <v>1603</v>
      </c>
      <c r="E1609">
        <v>23</v>
      </c>
      <c r="F1609" s="4">
        <f>DATE(2020,5,13+INT(ROWS($1:427)/5))</f>
        <v>44049</v>
      </c>
      <c r="G1609" s="1" t="s">
        <v>167</v>
      </c>
      <c r="H1609">
        <v>-5</v>
      </c>
      <c r="I1609" s="5">
        <f>IF(G1609="nákup",VLOOKUP(E1609,Tabuľka6[#All],13,FALSE),IF(G1609="predaj",VLOOKUP(E1609,Tabuľka6[#All],12,FALSE),"zadany neplatny typ transakie"))</f>
        <v>22.55</v>
      </c>
      <c r="J1609">
        <f t="shared" si="25"/>
        <v>112.75</v>
      </c>
      <c r="K1609">
        <f>SUMIF($E$7:E1609,E1609,$H$7:H1609)</f>
        <v>84</v>
      </c>
    </row>
    <row r="1610" spans="4:11" x14ac:dyDescent="0.3">
      <c r="D1610">
        <v>1604</v>
      </c>
      <c r="E1610">
        <v>21</v>
      </c>
      <c r="F1610" s="4">
        <f>DATE(2020,5,13+INT(ROWS($1:428)/5))</f>
        <v>44049</v>
      </c>
      <c r="G1610" s="1" t="s">
        <v>167</v>
      </c>
      <c r="H1610">
        <v>-3</v>
      </c>
      <c r="I1610" s="5">
        <f>IF(G1610="nákup",VLOOKUP(E1610,Tabuľka6[#All],13,FALSE),IF(G1610="predaj",VLOOKUP(E1610,Tabuľka6[#All],12,FALSE),"zadany neplatny typ transakie"))</f>
        <v>22.5</v>
      </c>
      <c r="J1610">
        <f t="shared" si="25"/>
        <v>67.5</v>
      </c>
      <c r="K1610">
        <f>SUMIF($E$7:E1610,E1610,$H$7:H1610)</f>
        <v>234</v>
      </c>
    </row>
    <row r="1611" spans="4:11" x14ac:dyDescent="0.3">
      <c r="D1611">
        <v>1605</v>
      </c>
      <c r="E1611">
        <v>26</v>
      </c>
      <c r="F1611" s="4">
        <f>DATE(2020,5,13+INT(ROWS($1:429)/5))</f>
        <v>44049</v>
      </c>
      <c r="G1611" s="1" t="s">
        <v>167</v>
      </c>
      <c r="H1611">
        <v>-5</v>
      </c>
      <c r="I1611" s="5">
        <f>IF(G1611="nákup",VLOOKUP(E1611,Tabuľka6[#All],13,FALSE),IF(G1611="predaj",VLOOKUP(E1611,Tabuľka6[#All],12,FALSE),"zadany neplatny typ transakie"))</f>
        <v>12.85</v>
      </c>
      <c r="J1611">
        <f t="shared" si="25"/>
        <v>64.25</v>
      </c>
      <c r="K1611">
        <f>SUMIF($E$7:E1611,E1611,$H$7:H1611)</f>
        <v>225</v>
      </c>
    </row>
    <row r="1612" spans="4:11" x14ac:dyDescent="0.3">
      <c r="D1612">
        <v>1606</v>
      </c>
      <c r="E1612">
        <v>25</v>
      </c>
      <c r="F1612" s="4">
        <f>DATE(2020,5,13+INT(ROWS($1:430)/5))</f>
        <v>44050</v>
      </c>
      <c r="G1612" s="1" t="s">
        <v>167</v>
      </c>
      <c r="H1612">
        <v>-10</v>
      </c>
      <c r="I1612" s="5">
        <f>IF(G1612="nákup",VLOOKUP(E1612,Tabuľka6[#All],13,FALSE),IF(G1612="predaj",VLOOKUP(E1612,Tabuľka6[#All],12,FALSE),"zadany neplatny typ transakie"))</f>
        <v>14.95</v>
      </c>
      <c r="J1612">
        <f t="shared" si="25"/>
        <v>149.5</v>
      </c>
      <c r="K1612">
        <f>SUMIF($E$7:E1612,E1612,$H$7:H1612)</f>
        <v>160</v>
      </c>
    </row>
    <row r="1613" spans="4:11" x14ac:dyDescent="0.3">
      <c r="D1613">
        <v>1607</v>
      </c>
      <c r="E1613">
        <v>20</v>
      </c>
      <c r="F1613" s="4">
        <f>DATE(2020,5,13+INT(ROWS($1:431)/5))</f>
        <v>44050</v>
      </c>
      <c r="G1613" s="1" t="s">
        <v>167</v>
      </c>
      <c r="H1613">
        <v>-9</v>
      </c>
      <c r="I1613" s="5">
        <f>IF(G1613="nákup",VLOOKUP(E1613,Tabuľka6[#All],13,FALSE),IF(G1613="predaj",VLOOKUP(E1613,Tabuľka6[#All],12,FALSE),"zadany neplatny typ transakie"))</f>
        <v>10.050000000000001</v>
      </c>
      <c r="J1613">
        <f t="shared" si="25"/>
        <v>90.45</v>
      </c>
      <c r="K1613">
        <f>SUMIF($E$7:E1613,E1613,$H$7:H1613)</f>
        <v>238</v>
      </c>
    </row>
    <row r="1614" spans="4:11" x14ac:dyDescent="0.3">
      <c r="D1614">
        <v>1608</v>
      </c>
      <c r="E1614">
        <v>30</v>
      </c>
      <c r="F1614" s="4">
        <f>DATE(2020,5,13+INT(ROWS($1:432)/5))</f>
        <v>44050</v>
      </c>
      <c r="G1614" s="1" t="s">
        <v>167</v>
      </c>
      <c r="H1614">
        <v>-3</v>
      </c>
      <c r="I1614" s="5">
        <f>IF(G1614="nákup",VLOOKUP(E1614,Tabuľka6[#All],13,FALSE),IF(G1614="predaj",VLOOKUP(E1614,Tabuľka6[#All],12,FALSE),"zadany neplatny typ transakie"))</f>
        <v>11.5</v>
      </c>
      <c r="J1614">
        <f t="shared" si="25"/>
        <v>34.5</v>
      </c>
      <c r="K1614">
        <f>SUMIF($E$7:E1614,E1614,$H$7:H1614)</f>
        <v>161</v>
      </c>
    </row>
    <row r="1615" spans="4:11" x14ac:dyDescent="0.3">
      <c r="D1615">
        <v>1609</v>
      </c>
      <c r="E1615">
        <v>6</v>
      </c>
      <c r="F1615" s="4">
        <f>DATE(2020,5,13+INT(ROWS($1:433)/5))</f>
        <v>44050</v>
      </c>
      <c r="G1615" s="1" t="s">
        <v>167</v>
      </c>
      <c r="H1615">
        <v>-5</v>
      </c>
      <c r="I1615" s="5">
        <f>IF(G1615="nákup",VLOOKUP(E1615,Tabuľka6[#All],13,FALSE),IF(G1615="predaj",VLOOKUP(E1615,Tabuľka6[#All],12,FALSE),"zadany neplatny typ transakie"))</f>
        <v>13.24</v>
      </c>
      <c r="J1615">
        <f t="shared" si="25"/>
        <v>66.2</v>
      </c>
      <c r="K1615">
        <f>SUMIF($E$7:E1615,E1615,$H$7:H1615)</f>
        <v>328</v>
      </c>
    </row>
    <row r="1616" spans="4:11" x14ac:dyDescent="0.3">
      <c r="D1616">
        <v>1610</v>
      </c>
      <c r="E1616">
        <v>14</v>
      </c>
      <c r="F1616" s="4">
        <f>DATE(2020,5,13+INT(ROWS($1:434)/5))</f>
        <v>44050</v>
      </c>
      <c r="G1616" s="1" t="s">
        <v>167</v>
      </c>
      <c r="H1616">
        <v>-3</v>
      </c>
      <c r="I1616" s="5">
        <f>IF(G1616="nákup",VLOOKUP(E1616,Tabuľka6[#All],13,FALSE),IF(G1616="predaj",VLOOKUP(E1616,Tabuľka6[#All],12,FALSE),"zadany neplatny typ transakie"))</f>
        <v>7.8</v>
      </c>
      <c r="J1616">
        <f t="shared" si="25"/>
        <v>23.4</v>
      </c>
      <c r="K1616">
        <f>SUMIF($E$7:E1616,E1616,$H$7:H1616)</f>
        <v>128</v>
      </c>
    </row>
    <row r="1617" spans="4:11" x14ac:dyDescent="0.3">
      <c r="D1617">
        <v>1611</v>
      </c>
      <c r="E1617">
        <v>13</v>
      </c>
      <c r="F1617" s="4">
        <f>DATE(2020,5,13+INT(ROWS($1:435)/5))</f>
        <v>44051</v>
      </c>
      <c r="G1617" s="1" t="s">
        <v>167</v>
      </c>
      <c r="H1617">
        <v>-3</v>
      </c>
      <c r="I1617" s="5">
        <f>IF(G1617="nákup",VLOOKUP(E1617,Tabuľka6[#All],13,FALSE),IF(G1617="predaj",VLOOKUP(E1617,Tabuľka6[#All],12,FALSE),"zadany neplatny typ transakie"))</f>
        <v>14.95</v>
      </c>
      <c r="J1617">
        <f t="shared" si="25"/>
        <v>44.849999999999994</v>
      </c>
      <c r="K1617">
        <f>SUMIF($E$7:E1617,E1617,$H$7:H1617)</f>
        <v>85</v>
      </c>
    </row>
    <row r="1618" spans="4:11" x14ac:dyDescent="0.3">
      <c r="D1618">
        <v>1612</v>
      </c>
      <c r="E1618">
        <v>11</v>
      </c>
      <c r="F1618" s="4">
        <f>DATE(2020,5,13+INT(ROWS($1:436)/5))</f>
        <v>44051</v>
      </c>
      <c r="G1618" s="1" t="s">
        <v>167</v>
      </c>
      <c r="H1618">
        <v>-7</v>
      </c>
      <c r="I1618" s="5">
        <f>IF(G1618="nákup",VLOOKUP(E1618,Tabuľka6[#All],13,FALSE),IF(G1618="predaj",VLOOKUP(E1618,Tabuľka6[#All],12,FALSE),"zadany neplatny typ transakie"))</f>
        <v>5</v>
      </c>
      <c r="J1618">
        <f t="shared" si="25"/>
        <v>35</v>
      </c>
      <c r="K1618">
        <f>SUMIF($E$7:E1618,E1618,$H$7:H1618)</f>
        <v>128</v>
      </c>
    </row>
    <row r="1619" spans="4:11" x14ac:dyDescent="0.3">
      <c r="D1619">
        <v>1613</v>
      </c>
      <c r="E1619">
        <v>18</v>
      </c>
      <c r="F1619" s="4">
        <f>DATE(2020,5,13+INT(ROWS($1:437)/5))</f>
        <v>44051</v>
      </c>
      <c r="G1619" s="1" t="s">
        <v>167</v>
      </c>
      <c r="H1619">
        <v>-6</v>
      </c>
      <c r="I1619" s="5">
        <f>IF(G1619="nákup",VLOOKUP(E1619,Tabuľka6[#All],13,FALSE),IF(G1619="predaj",VLOOKUP(E1619,Tabuľka6[#All],12,FALSE),"zadany neplatny typ transakie"))</f>
        <v>13.99</v>
      </c>
      <c r="J1619">
        <f t="shared" si="25"/>
        <v>83.94</v>
      </c>
      <c r="K1619">
        <f>SUMIF($E$7:E1619,E1619,$H$7:H1619)</f>
        <v>35</v>
      </c>
    </row>
    <row r="1620" spans="4:11" x14ac:dyDescent="0.3">
      <c r="D1620">
        <v>1614</v>
      </c>
      <c r="E1620">
        <v>14</v>
      </c>
      <c r="F1620" s="4">
        <f>DATE(2020,5,13+INT(ROWS($1:438)/5))</f>
        <v>44051</v>
      </c>
      <c r="G1620" s="1" t="s">
        <v>167</v>
      </c>
      <c r="H1620">
        <v>-4</v>
      </c>
      <c r="I1620" s="5">
        <f>IF(G1620="nákup",VLOOKUP(E1620,Tabuľka6[#All],13,FALSE),IF(G1620="predaj",VLOOKUP(E1620,Tabuľka6[#All],12,FALSE),"zadany neplatny typ transakie"))</f>
        <v>7.8</v>
      </c>
      <c r="J1620">
        <f t="shared" si="25"/>
        <v>31.2</v>
      </c>
      <c r="K1620">
        <f>SUMIF($E$7:E1620,E1620,$H$7:H1620)</f>
        <v>124</v>
      </c>
    </row>
    <row r="1621" spans="4:11" x14ac:dyDescent="0.3">
      <c r="D1621">
        <v>1615</v>
      </c>
      <c r="E1621">
        <v>15</v>
      </c>
      <c r="F1621" s="4">
        <f>DATE(2020,5,13+INT(ROWS($1:439)/5))</f>
        <v>44051</v>
      </c>
      <c r="G1621" s="1" t="s">
        <v>167</v>
      </c>
      <c r="H1621">
        <v>-5</v>
      </c>
      <c r="I1621" s="5">
        <f>IF(G1621="nákup",VLOOKUP(E1621,Tabuľka6[#All],13,FALSE),IF(G1621="predaj",VLOOKUP(E1621,Tabuľka6[#All],12,FALSE),"zadany neplatny typ transakie"))</f>
        <v>9.65</v>
      </c>
      <c r="J1621">
        <f t="shared" si="25"/>
        <v>48.25</v>
      </c>
      <c r="K1621">
        <f>SUMIF($E$7:E1621,E1621,$H$7:H1621)</f>
        <v>256</v>
      </c>
    </row>
    <row r="1622" spans="4:11" x14ac:dyDescent="0.3">
      <c r="D1622">
        <v>1616</v>
      </c>
      <c r="E1622">
        <v>5</v>
      </c>
      <c r="F1622" s="4">
        <f>DATE(2020,5,13+INT(ROWS($1:440)/5))</f>
        <v>44052</v>
      </c>
      <c r="G1622" s="1" t="s">
        <v>167</v>
      </c>
      <c r="H1622">
        <v>-9</v>
      </c>
      <c r="I1622" s="5">
        <f>IF(G1622="nákup",VLOOKUP(E1622,Tabuľka6[#All],13,FALSE),IF(G1622="predaj",VLOOKUP(E1622,Tabuľka6[#All],12,FALSE),"zadany neplatny typ transakie"))</f>
        <v>15.56</v>
      </c>
      <c r="J1622">
        <f t="shared" si="25"/>
        <v>140.04</v>
      </c>
      <c r="K1622">
        <f>SUMIF($E$7:E1622,E1622,$H$7:H1622)</f>
        <v>154</v>
      </c>
    </row>
    <row r="1623" spans="4:11" x14ac:dyDescent="0.3">
      <c r="D1623">
        <v>1617</v>
      </c>
      <c r="E1623">
        <v>14</v>
      </c>
      <c r="F1623" s="4">
        <f>DATE(2020,5,13+INT(ROWS($1:441)/5))</f>
        <v>44052</v>
      </c>
      <c r="G1623" s="1" t="s">
        <v>167</v>
      </c>
      <c r="H1623">
        <v>-4</v>
      </c>
      <c r="I1623" s="5">
        <f>IF(G1623="nákup",VLOOKUP(E1623,Tabuľka6[#All],13,FALSE),IF(G1623="predaj",VLOOKUP(E1623,Tabuľka6[#All],12,FALSE),"zadany neplatny typ transakie"))</f>
        <v>7.8</v>
      </c>
      <c r="J1623">
        <f t="shared" si="25"/>
        <v>31.2</v>
      </c>
      <c r="K1623">
        <f>SUMIF($E$7:E1623,E1623,$H$7:H1623)</f>
        <v>120</v>
      </c>
    </row>
    <row r="1624" spans="4:11" x14ac:dyDescent="0.3">
      <c r="D1624">
        <v>1618</v>
      </c>
      <c r="E1624">
        <v>6</v>
      </c>
      <c r="F1624" s="4">
        <f>DATE(2020,5,13+INT(ROWS($1:442)/5))</f>
        <v>44052</v>
      </c>
      <c r="G1624" s="1" t="s">
        <v>167</v>
      </c>
      <c r="H1624">
        <v>-4</v>
      </c>
      <c r="I1624" s="5">
        <f>IF(G1624="nákup",VLOOKUP(E1624,Tabuľka6[#All],13,FALSE),IF(G1624="predaj",VLOOKUP(E1624,Tabuľka6[#All],12,FALSE),"zadany neplatny typ transakie"))</f>
        <v>13.24</v>
      </c>
      <c r="J1624">
        <f t="shared" si="25"/>
        <v>52.96</v>
      </c>
      <c r="K1624">
        <f>SUMIF($E$7:E1624,E1624,$H$7:H1624)</f>
        <v>324</v>
      </c>
    </row>
    <row r="1625" spans="4:11" x14ac:dyDescent="0.3">
      <c r="D1625">
        <v>1619</v>
      </c>
      <c r="E1625">
        <v>10</v>
      </c>
      <c r="F1625" s="4">
        <f>DATE(2020,5,13+INT(ROWS($1:443)/5))</f>
        <v>44052</v>
      </c>
      <c r="G1625" s="1" t="s">
        <v>167</v>
      </c>
      <c r="H1625">
        <v>-2</v>
      </c>
      <c r="I1625" s="5">
        <f>IF(G1625="nákup",VLOOKUP(E1625,Tabuľka6[#All],13,FALSE),IF(G1625="predaj",VLOOKUP(E1625,Tabuľka6[#All],12,FALSE),"zadany neplatny typ transakie"))</f>
        <v>18.5</v>
      </c>
      <c r="J1625">
        <f t="shared" si="25"/>
        <v>37</v>
      </c>
      <c r="K1625">
        <f>SUMIF($E$7:E1625,E1625,$H$7:H1625)</f>
        <v>71</v>
      </c>
    </row>
    <row r="1626" spans="4:11" x14ac:dyDescent="0.3">
      <c r="D1626">
        <v>1620</v>
      </c>
      <c r="E1626">
        <v>13</v>
      </c>
      <c r="F1626" s="4">
        <f>DATE(2020,5,13+INT(ROWS($1:444)/5))</f>
        <v>44052</v>
      </c>
      <c r="G1626" s="1" t="s">
        <v>167</v>
      </c>
      <c r="H1626">
        <v>-7</v>
      </c>
      <c r="I1626" s="5">
        <f>IF(G1626="nákup",VLOOKUP(E1626,Tabuľka6[#All],13,FALSE),IF(G1626="predaj",VLOOKUP(E1626,Tabuľka6[#All],12,FALSE),"zadany neplatny typ transakie"))</f>
        <v>14.95</v>
      </c>
      <c r="J1626">
        <f t="shared" si="25"/>
        <v>104.64999999999999</v>
      </c>
      <c r="K1626">
        <f>SUMIF($E$7:E1626,E1626,$H$7:H1626)</f>
        <v>78</v>
      </c>
    </row>
    <row r="1627" spans="4:11" x14ac:dyDescent="0.3">
      <c r="D1627">
        <v>1621</v>
      </c>
      <c r="E1627">
        <v>23</v>
      </c>
      <c r="F1627" s="4">
        <f>DATE(2020,5,13+INT(ROWS($1:445)/5))</f>
        <v>44053</v>
      </c>
      <c r="G1627" s="1" t="s">
        <v>167</v>
      </c>
      <c r="H1627">
        <v>-1</v>
      </c>
      <c r="I1627" s="5">
        <f>IF(G1627="nákup",VLOOKUP(E1627,Tabuľka6[#All],13,FALSE),IF(G1627="predaj",VLOOKUP(E1627,Tabuľka6[#All],12,FALSE),"zadany neplatny typ transakie"))</f>
        <v>22.55</v>
      </c>
      <c r="J1627">
        <f t="shared" si="25"/>
        <v>22.55</v>
      </c>
      <c r="K1627">
        <f>SUMIF($E$7:E1627,E1627,$H$7:H1627)</f>
        <v>83</v>
      </c>
    </row>
    <row r="1628" spans="4:11" x14ac:dyDescent="0.3">
      <c r="D1628">
        <v>1622</v>
      </c>
      <c r="E1628">
        <v>8</v>
      </c>
      <c r="F1628" s="4">
        <f>DATE(2020,5,13+INT(ROWS($1:446)/5))</f>
        <v>44053</v>
      </c>
      <c r="G1628" s="1" t="s">
        <v>167</v>
      </c>
      <c r="H1628">
        <v>-5</v>
      </c>
      <c r="I1628" s="5">
        <f>IF(G1628="nákup",VLOOKUP(E1628,Tabuľka6[#All],13,FALSE),IF(G1628="predaj",VLOOKUP(E1628,Tabuľka6[#All],12,FALSE),"zadany neplatny typ transakie"))</f>
        <v>17.89</v>
      </c>
      <c r="J1628">
        <f t="shared" si="25"/>
        <v>89.45</v>
      </c>
      <c r="K1628">
        <f>SUMIF($E$7:E1628,E1628,$H$7:H1628)</f>
        <v>191</v>
      </c>
    </row>
    <row r="1629" spans="4:11" x14ac:dyDescent="0.3">
      <c r="D1629">
        <v>1623</v>
      </c>
      <c r="E1629">
        <v>10</v>
      </c>
      <c r="F1629" s="4">
        <f>DATE(2020,5,13+INT(ROWS($1:447)/5))</f>
        <v>44053</v>
      </c>
      <c r="G1629" s="1" t="s">
        <v>167</v>
      </c>
      <c r="H1629">
        <v>-5</v>
      </c>
      <c r="I1629" s="5">
        <f>IF(G1629="nákup",VLOOKUP(E1629,Tabuľka6[#All],13,FALSE),IF(G1629="predaj",VLOOKUP(E1629,Tabuľka6[#All],12,FALSE),"zadany neplatny typ transakie"))</f>
        <v>18.5</v>
      </c>
      <c r="J1629">
        <f t="shared" si="25"/>
        <v>92.5</v>
      </c>
      <c r="K1629">
        <f>SUMIF($E$7:E1629,E1629,$H$7:H1629)</f>
        <v>66</v>
      </c>
    </row>
    <row r="1630" spans="4:11" x14ac:dyDescent="0.3">
      <c r="D1630">
        <v>1624</v>
      </c>
      <c r="E1630">
        <v>25</v>
      </c>
      <c r="F1630" s="4">
        <f>DATE(2020,5,13+INT(ROWS($1:448)/5))</f>
        <v>44053</v>
      </c>
      <c r="G1630" s="1" t="s">
        <v>167</v>
      </c>
      <c r="H1630">
        <v>-6</v>
      </c>
      <c r="I1630" s="5">
        <f>IF(G1630="nákup",VLOOKUP(E1630,Tabuľka6[#All],13,FALSE),IF(G1630="predaj",VLOOKUP(E1630,Tabuľka6[#All],12,FALSE),"zadany neplatny typ transakie"))</f>
        <v>14.95</v>
      </c>
      <c r="J1630">
        <f t="shared" si="25"/>
        <v>89.699999999999989</v>
      </c>
      <c r="K1630">
        <f>SUMIF($E$7:E1630,E1630,$H$7:H1630)</f>
        <v>154</v>
      </c>
    </row>
    <row r="1631" spans="4:11" x14ac:dyDescent="0.3">
      <c r="D1631">
        <v>1625</v>
      </c>
      <c r="E1631">
        <v>26</v>
      </c>
      <c r="F1631" s="4">
        <f>DATE(2020,5,13+INT(ROWS($1:449)/5))</f>
        <v>44053</v>
      </c>
      <c r="G1631" s="1" t="s">
        <v>167</v>
      </c>
      <c r="H1631">
        <v>-5</v>
      </c>
      <c r="I1631" s="5">
        <f>IF(G1631="nákup",VLOOKUP(E1631,Tabuľka6[#All],13,FALSE),IF(G1631="predaj",VLOOKUP(E1631,Tabuľka6[#All],12,FALSE),"zadany neplatny typ transakie"))</f>
        <v>12.85</v>
      </c>
      <c r="J1631">
        <f t="shared" si="25"/>
        <v>64.25</v>
      </c>
      <c r="K1631">
        <f>SUMIF($E$7:E1631,E1631,$H$7:H1631)</f>
        <v>220</v>
      </c>
    </row>
    <row r="1632" spans="4:11" x14ac:dyDescent="0.3">
      <c r="D1632">
        <v>1626</v>
      </c>
      <c r="E1632">
        <v>2</v>
      </c>
      <c r="F1632" s="4">
        <f>DATE(2020,5,13+INT(ROWS($1:450)/5))</f>
        <v>44054</v>
      </c>
      <c r="G1632" s="1" t="s">
        <v>167</v>
      </c>
      <c r="H1632">
        <v>-3</v>
      </c>
      <c r="I1632" s="5">
        <f>IF(G1632="nákup",VLOOKUP(E1632,Tabuľka6[#All],13,FALSE),IF(G1632="predaj",VLOOKUP(E1632,Tabuľka6[#All],12,FALSE),"zadany neplatny typ transakie"))</f>
        <v>16.11</v>
      </c>
      <c r="J1632">
        <f t="shared" si="25"/>
        <v>48.33</v>
      </c>
      <c r="K1632">
        <f>SUMIF($E$7:E1632,E1632,$H$7:H1632)</f>
        <v>257</v>
      </c>
    </row>
    <row r="1633" spans="4:11" x14ac:dyDescent="0.3">
      <c r="D1633">
        <v>1627</v>
      </c>
      <c r="E1633">
        <v>12</v>
      </c>
      <c r="F1633" s="4">
        <f>DATE(2020,5,13+INT(ROWS($1:451)/5))</f>
        <v>44054</v>
      </c>
      <c r="G1633" s="1" t="s">
        <v>167</v>
      </c>
      <c r="H1633">
        <v>-2</v>
      </c>
      <c r="I1633" s="5">
        <f>IF(G1633="nákup",VLOOKUP(E1633,Tabuľka6[#All],13,FALSE),IF(G1633="predaj",VLOOKUP(E1633,Tabuľka6[#All],12,FALSE),"zadany neplatny typ transakie"))</f>
        <v>13.25</v>
      </c>
      <c r="J1633">
        <f t="shared" si="25"/>
        <v>26.5</v>
      </c>
      <c r="K1633">
        <f>SUMIF($E$7:E1633,E1633,$H$7:H1633)</f>
        <v>206</v>
      </c>
    </row>
    <row r="1634" spans="4:11" x14ac:dyDescent="0.3">
      <c r="D1634">
        <v>1628</v>
      </c>
      <c r="E1634">
        <v>15</v>
      </c>
      <c r="F1634" s="4">
        <f>DATE(2020,5,13+INT(ROWS($1:452)/5))</f>
        <v>44054</v>
      </c>
      <c r="G1634" s="1" t="s">
        <v>167</v>
      </c>
      <c r="H1634">
        <v>-2</v>
      </c>
      <c r="I1634" s="5">
        <f>IF(G1634="nákup",VLOOKUP(E1634,Tabuľka6[#All],13,FALSE),IF(G1634="predaj",VLOOKUP(E1634,Tabuľka6[#All],12,FALSE),"zadany neplatny typ transakie"))</f>
        <v>9.65</v>
      </c>
      <c r="J1634">
        <f t="shared" si="25"/>
        <v>19.3</v>
      </c>
      <c r="K1634">
        <f>SUMIF($E$7:E1634,E1634,$H$7:H1634)</f>
        <v>254</v>
      </c>
    </row>
    <row r="1635" spans="4:11" x14ac:dyDescent="0.3">
      <c r="D1635">
        <v>1629</v>
      </c>
      <c r="E1635">
        <v>3</v>
      </c>
      <c r="F1635" s="4">
        <f>DATE(2020,5,13+INT(ROWS($1:453)/5))</f>
        <v>44054</v>
      </c>
      <c r="G1635" s="1" t="s">
        <v>167</v>
      </c>
      <c r="H1635">
        <v>-3</v>
      </c>
      <c r="I1635" s="5">
        <f>IF(G1635="nákup",VLOOKUP(E1635,Tabuľka6[#All],13,FALSE),IF(G1635="predaj",VLOOKUP(E1635,Tabuľka6[#All],12,FALSE),"zadany neplatny typ transakie"))</f>
        <v>9.64</v>
      </c>
      <c r="J1635">
        <f t="shared" si="25"/>
        <v>28.92</v>
      </c>
      <c r="K1635">
        <f>SUMIF($E$7:E1635,E1635,$H$7:H1635)</f>
        <v>47</v>
      </c>
    </row>
    <row r="1636" spans="4:11" x14ac:dyDescent="0.3">
      <c r="D1636">
        <v>1630</v>
      </c>
      <c r="E1636">
        <v>14</v>
      </c>
      <c r="F1636" s="4">
        <f>DATE(2020,5,13+INT(ROWS($1:454)/5))</f>
        <v>44054</v>
      </c>
      <c r="G1636" s="1" t="s">
        <v>167</v>
      </c>
      <c r="H1636">
        <v>-9</v>
      </c>
      <c r="I1636" s="5">
        <f>IF(G1636="nákup",VLOOKUP(E1636,Tabuľka6[#All],13,FALSE),IF(G1636="predaj",VLOOKUP(E1636,Tabuľka6[#All],12,FALSE),"zadany neplatny typ transakie"))</f>
        <v>7.8</v>
      </c>
      <c r="J1636">
        <f t="shared" si="25"/>
        <v>70.2</v>
      </c>
      <c r="K1636">
        <f>SUMIF($E$7:E1636,E1636,$H$7:H1636)</f>
        <v>111</v>
      </c>
    </row>
    <row r="1637" spans="4:11" x14ac:dyDescent="0.3">
      <c r="D1637">
        <v>1631</v>
      </c>
      <c r="E1637">
        <v>5</v>
      </c>
      <c r="F1637" s="4">
        <f>DATE(2020,5,13+INT(ROWS($1:455)/5))</f>
        <v>44055</v>
      </c>
      <c r="G1637" s="1" t="s">
        <v>167</v>
      </c>
      <c r="H1637">
        <v>-6</v>
      </c>
      <c r="I1637" s="5">
        <f>IF(G1637="nákup",VLOOKUP(E1637,Tabuľka6[#All],13,FALSE),IF(G1637="predaj",VLOOKUP(E1637,Tabuľka6[#All],12,FALSE),"zadany neplatny typ transakie"))</f>
        <v>15.56</v>
      </c>
      <c r="J1637">
        <f t="shared" si="25"/>
        <v>93.36</v>
      </c>
      <c r="K1637">
        <f>SUMIF($E$7:E1637,E1637,$H$7:H1637)</f>
        <v>148</v>
      </c>
    </row>
    <row r="1638" spans="4:11" x14ac:dyDescent="0.3">
      <c r="D1638">
        <v>1632</v>
      </c>
      <c r="E1638">
        <v>8</v>
      </c>
      <c r="F1638" s="4">
        <f>DATE(2020,5,13+INT(ROWS($1:456)/5))</f>
        <v>44055</v>
      </c>
      <c r="G1638" s="1" t="s">
        <v>167</v>
      </c>
      <c r="H1638">
        <v>-4</v>
      </c>
      <c r="I1638" s="5">
        <f>IF(G1638="nákup",VLOOKUP(E1638,Tabuľka6[#All],13,FALSE),IF(G1638="predaj",VLOOKUP(E1638,Tabuľka6[#All],12,FALSE),"zadany neplatny typ transakie"))</f>
        <v>17.89</v>
      </c>
      <c r="J1638">
        <f t="shared" si="25"/>
        <v>71.56</v>
      </c>
      <c r="K1638">
        <f>SUMIF($E$7:E1638,E1638,$H$7:H1638)</f>
        <v>187</v>
      </c>
    </row>
    <row r="1639" spans="4:11" x14ac:dyDescent="0.3">
      <c r="D1639">
        <v>1633</v>
      </c>
      <c r="E1639">
        <v>24</v>
      </c>
      <c r="F1639" s="4">
        <f>DATE(2020,5,13+INT(ROWS($1:457)/5))</f>
        <v>44055</v>
      </c>
      <c r="G1639" s="1" t="s">
        <v>167</v>
      </c>
      <c r="H1639">
        <v>-10</v>
      </c>
      <c r="I1639" s="5">
        <f>IF(G1639="nákup",VLOOKUP(E1639,Tabuľka6[#All],13,FALSE),IF(G1639="predaj",VLOOKUP(E1639,Tabuľka6[#All],12,FALSE),"zadany neplatny typ transakie"))</f>
        <v>18.98</v>
      </c>
      <c r="J1639">
        <f t="shared" si="25"/>
        <v>189.8</v>
      </c>
      <c r="K1639">
        <f>SUMIF($E$7:E1639,E1639,$H$7:H1639)</f>
        <v>308</v>
      </c>
    </row>
    <row r="1640" spans="4:11" x14ac:dyDescent="0.3">
      <c r="D1640">
        <v>1634</v>
      </c>
      <c r="E1640">
        <v>14</v>
      </c>
      <c r="F1640" s="4">
        <f>DATE(2020,5,13+INT(ROWS($1:458)/5))</f>
        <v>44055</v>
      </c>
      <c r="G1640" s="1" t="s">
        <v>167</v>
      </c>
      <c r="H1640">
        <v>-6</v>
      </c>
      <c r="I1640" s="5">
        <f>IF(G1640="nákup",VLOOKUP(E1640,Tabuľka6[#All],13,FALSE),IF(G1640="predaj",VLOOKUP(E1640,Tabuľka6[#All],12,FALSE),"zadany neplatny typ transakie"))</f>
        <v>7.8</v>
      </c>
      <c r="J1640">
        <f t="shared" si="25"/>
        <v>46.8</v>
      </c>
      <c r="K1640">
        <f>SUMIF($E$7:E1640,E1640,$H$7:H1640)</f>
        <v>105</v>
      </c>
    </row>
    <row r="1641" spans="4:11" x14ac:dyDescent="0.3">
      <c r="D1641">
        <v>1635</v>
      </c>
      <c r="E1641">
        <v>10</v>
      </c>
      <c r="F1641" s="4">
        <f>DATE(2020,5,13+INT(ROWS($1:459)/5))</f>
        <v>44055</v>
      </c>
      <c r="G1641" s="1" t="s">
        <v>167</v>
      </c>
      <c r="H1641">
        <v>-2</v>
      </c>
      <c r="I1641" s="5">
        <f>IF(G1641="nákup",VLOOKUP(E1641,Tabuľka6[#All],13,FALSE),IF(G1641="predaj",VLOOKUP(E1641,Tabuľka6[#All],12,FALSE),"zadany neplatny typ transakie"))</f>
        <v>18.5</v>
      </c>
      <c r="J1641">
        <f t="shared" si="25"/>
        <v>37</v>
      </c>
      <c r="K1641">
        <f>SUMIF($E$7:E1641,E1641,$H$7:H1641)</f>
        <v>64</v>
      </c>
    </row>
    <row r="1642" spans="4:11" x14ac:dyDescent="0.3">
      <c r="D1642">
        <v>1636</v>
      </c>
      <c r="E1642">
        <v>5</v>
      </c>
      <c r="F1642" s="4">
        <f>DATE(2020,5,13+INT(ROWS($1:460)/5))</f>
        <v>44056</v>
      </c>
      <c r="G1642" s="1" t="s">
        <v>167</v>
      </c>
      <c r="H1642">
        <v>-7</v>
      </c>
      <c r="I1642" s="5">
        <f>IF(G1642="nákup",VLOOKUP(E1642,Tabuľka6[#All],13,FALSE),IF(G1642="predaj",VLOOKUP(E1642,Tabuľka6[#All],12,FALSE),"zadany neplatny typ transakie"))</f>
        <v>15.56</v>
      </c>
      <c r="J1642">
        <f t="shared" si="25"/>
        <v>108.92</v>
      </c>
      <c r="K1642">
        <f>SUMIF($E$7:E1642,E1642,$H$7:H1642)</f>
        <v>141</v>
      </c>
    </row>
    <row r="1643" spans="4:11" x14ac:dyDescent="0.3">
      <c r="D1643">
        <v>1637</v>
      </c>
      <c r="E1643">
        <v>15</v>
      </c>
      <c r="F1643" s="4">
        <f>DATE(2020,5,13+INT(ROWS($1:461)/5))</f>
        <v>44056</v>
      </c>
      <c r="G1643" s="1" t="s">
        <v>167</v>
      </c>
      <c r="H1643">
        <v>-3</v>
      </c>
      <c r="I1643" s="5">
        <f>IF(G1643="nákup",VLOOKUP(E1643,Tabuľka6[#All],13,FALSE),IF(G1643="predaj",VLOOKUP(E1643,Tabuľka6[#All],12,FALSE),"zadany neplatny typ transakie"))</f>
        <v>9.65</v>
      </c>
      <c r="J1643">
        <f t="shared" si="25"/>
        <v>28.950000000000003</v>
      </c>
      <c r="K1643">
        <f>SUMIF($E$7:E1643,E1643,$H$7:H1643)</f>
        <v>251</v>
      </c>
    </row>
    <row r="1644" spans="4:11" x14ac:dyDescent="0.3">
      <c r="D1644">
        <v>1638</v>
      </c>
      <c r="E1644">
        <v>17</v>
      </c>
      <c r="F1644" s="4">
        <f>DATE(2020,5,13+INT(ROWS($1:462)/5))</f>
        <v>44056</v>
      </c>
      <c r="G1644" s="1" t="s">
        <v>167</v>
      </c>
      <c r="H1644">
        <v>-5</v>
      </c>
      <c r="I1644" s="5">
        <f>IF(G1644="nákup",VLOOKUP(E1644,Tabuľka6[#All],13,FALSE),IF(G1644="predaj",VLOOKUP(E1644,Tabuľka6[#All],12,FALSE),"zadany neplatny typ transakie"))</f>
        <v>14.46</v>
      </c>
      <c r="J1644">
        <f t="shared" si="25"/>
        <v>72.300000000000011</v>
      </c>
      <c r="K1644">
        <f>SUMIF($E$7:E1644,E1644,$H$7:H1644)</f>
        <v>291</v>
      </c>
    </row>
    <row r="1645" spans="4:11" x14ac:dyDescent="0.3">
      <c r="D1645">
        <v>1639</v>
      </c>
      <c r="E1645">
        <v>7</v>
      </c>
      <c r="F1645" s="4">
        <f>DATE(2020,5,13+INT(ROWS($1:463)/5))</f>
        <v>44056</v>
      </c>
      <c r="G1645" s="1" t="s">
        <v>166</v>
      </c>
      <c r="H1645">
        <v>10</v>
      </c>
      <c r="I1645" s="5">
        <f>IF(G1645="nákup",VLOOKUP(E1645,Tabuľka6[#All],13,FALSE),IF(G1645="predaj",VLOOKUP(E1645,Tabuľka6[#All],12,FALSE),"zadany neplatny typ transakie"))</f>
        <v>8.56</v>
      </c>
      <c r="J1645">
        <f t="shared" si="25"/>
        <v>85.600000000000009</v>
      </c>
      <c r="K1645">
        <f>SUMIF($E$7:E1645,E1645,$H$7:H1645)</f>
        <v>11</v>
      </c>
    </row>
    <row r="1646" spans="4:11" x14ac:dyDescent="0.3">
      <c r="D1646">
        <v>1640</v>
      </c>
      <c r="E1646">
        <v>13</v>
      </c>
      <c r="F1646" s="4">
        <f>DATE(2020,5,13+INT(ROWS($1:464)/5))</f>
        <v>44056</v>
      </c>
      <c r="G1646" s="1" t="s">
        <v>167</v>
      </c>
      <c r="H1646">
        <v>-10</v>
      </c>
      <c r="I1646" s="5">
        <f>IF(G1646="nákup",VLOOKUP(E1646,Tabuľka6[#All],13,FALSE),IF(G1646="predaj",VLOOKUP(E1646,Tabuľka6[#All],12,FALSE),"zadany neplatny typ transakie"))</f>
        <v>14.95</v>
      </c>
      <c r="J1646">
        <f t="shared" si="25"/>
        <v>149.5</v>
      </c>
      <c r="K1646">
        <f>SUMIF($E$7:E1646,E1646,$H$7:H1646)</f>
        <v>68</v>
      </c>
    </row>
    <row r="1647" spans="4:11" x14ac:dyDescent="0.3">
      <c r="D1647">
        <v>1641</v>
      </c>
      <c r="E1647">
        <v>15</v>
      </c>
      <c r="F1647" s="4">
        <f>DATE(2020,5,13+INT(ROWS($1:465)/5))</f>
        <v>44057</v>
      </c>
      <c r="G1647" s="1" t="s">
        <v>167</v>
      </c>
      <c r="H1647">
        <v>-8</v>
      </c>
      <c r="I1647" s="5">
        <f>IF(G1647="nákup",VLOOKUP(E1647,Tabuľka6[#All],13,FALSE),IF(G1647="predaj",VLOOKUP(E1647,Tabuľka6[#All],12,FALSE),"zadany neplatny typ transakie"))</f>
        <v>9.65</v>
      </c>
      <c r="J1647">
        <f t="shared" si="25"/>
        <v>77.2</v>
      </c>
      <c r="K1647">
        <f>SUMIF($E$7:E1647,E1647,$H$7:H1647)</f>
        <v>243</v>
      </c>
    </row>
    <row r="1648" spans="4:11" x14ac:dyDescent="0.3">
      <c r="D1648">
        <v>1642</v>
      </c>
      <c r="E1648">
        <v>6</v>
      </c>
      <c r="F1648" s="4">
        <f>DATE(2020,5,13+INT(ROWS($1:466)/5))</f>
        <v>44057</v>
      </c>
      <c r="G1648" s="1" t="s">
        <v>167</v>
      </c>
      <c r="H1648">
        <v>-2</v>
      </c>
      <c r="I1648" s="5">
        <f>IF(G1648="nákup",VLOOKUP(E1648,Tabuľka6[#All],13,FALSE),IF(G1648="predaj",VLOOKUP(E1648,Tabuľka6[#All],12,FALSE),"zadany neplatny typ transakie"))</f>
        <v>13.24</v>
      </c>
      <c r="J1648">
        <f t="shared" si="25"/>
        <v>26.48</v>
      </c>
      <c r="K1648">
        <f>SUMIF($E$7:E1648,E1648,$H$7:H1648)</f>
        <v>322</v>
      </c>
    </row>
    <row r="1649" spans="4:11" x14ac:dyDescent="0.3">
      <c r="D1649">
        <v>1643</v>
      </c>
      <c r="E1649">
        <v>24</v>
      </c>
      <c r="F1649" s="4">
        <f>DATE(2020,5,13+INT(ROWS($1:467)/5))</f>
        <v>44057</v>
      </c>
      <c r="G1649" s="1" t="s">
        <v>167</v>
      </c>
      <c r="H1649">
        <v>-8</v>
      </c>
      <c r="I1649" s="5">
        <f>IF(G1649="nákup",VLOOKUP(E1649,Tabuľka6[#All],13,FALSE),IF(G1649="predaj",VLOOKUP(E1649,Tabuľka6[#All],12,FALSE),"zadany neplatny typ transakie"))</f>
        <v>18.98</v>
      </c>
      <c r="J1649">
        <f t="shared" si="25"/>
        <v>151.84</v>
      </c>
      <c r="K1649">
        <f>SUMIF($E$7:E1649,E1649,$H$7:H1649)</f>
        <v>300</v>
      </c>
    </row>
    <row r="1650" spans="4:11" x14ac:dyDescent="0.3">
      <c r="D1650">
        <v>1644</v>
      </c>
      <c r="E1650">
        <v>27</v>
      </c>
      <c r="F1650" s="4">
        <f>DATE(2020,5,13+INT(ROWS($1:468)/5))</f>
        <v>44057</v>
      </c>
      <c r="G1650" s="1" t="s">
        <v>167</v>
      </c>
      <c r="H1650">
        <v>-1</v>
      </c>
      <c r="I1650" s="5">
        <f>IF(G1650="nákup",VLOOKUP(E1650,Tabuľka6[#All],13,FALSE),IF(G1650="predaj",VLOOKUP(E1650,Tabuľka6[#All],12,FALSE),"zadany neplatny typ transakie"))</f>
        <v>16.36</v>
      </c>
      <c r="J1650">
        <f t="shared" si="25"/>
        <v>16.36</v>
      </c>
      <c r="K1650">
        <f>SUMIF($E$7:E1650,E1650,$H$7:H1650)</f>
        <v>27</v>
      </c>
    </row>
    <row r="1651" spans="4:11" x14ac:dyDescent="0.3">
      <c r="D1651">
        <v>1645</v>
      </c>
      <c r="E1651">
        <v>7</v>
      </c>
      <c r="F1651" s="4">
        <f>DATE(2020,5,13+INT(ROWS($1:469)/5))</f>
        <v>44057</v>
      </c>
      <c r="G1651" s="1" t="s">
        <v>167</v>
      </c>
      <c r="H1651">
        <v>-8</v>
      </c>
      <c r="I1651" s="5">
        <f>IF(G1651="nákup",VLOOKUP(E1651,Tabuľka6[#All],13,FALSE),IF(G1651="predaj",VLOOKUP(E1651,Tabuľka6[#All],12,FALSE),"zadany neplatny typ transakie"))</f>
        <v>14.75</v>
      </c>
      <c r="J1651">
        <f t="shared" si="25"/>
        <v>118</v>
      </c>
      <c r="K1651">
        <f>SUMIF($E$7:E1651,E1651,$H$7:H1651)</f>
        <v>3</v>
      </c>
    </row>
    <row r="1652" spans="4:11" x14ac:dyDescent="0.3">
      <c r="D1652">
        <v>1646</v>
      </c>
      <c r="E1652">
        <v>10</v>
      </c>
      <c r="F1652" s="4">
        <f>DATE(2020,5,13+INT(ROWS($1:470)/5))</f>
        <v>44058</v>
      </c>
      <c r="G1652" s="1" t="s">
        <v>167</v>
      </c>
      <c r="H1652">
        <v>-2</v>
      </c>
      <c r="I1652" s="5">
        <f>IF(G1652="nákup",VLOOKUP(E1652,Tabuľka6[#All],13,FALSE),IF(G1652="predaj",VLOOKUP(E1652,Tabuľka6[#All],12,FALSE),"zadany neplatny typ transakie"))</f>
        <v>18.5</v>
      </c>
      <c r="J1652">
        <f t="shared" si="25"/>
        <v>37</v>
      </c>
      <c r="K1652">
        <f>SUMIF($E$7:E1652,E1652,$H$7:H1652)</f>
        <v>62</v>
      </c>
    </row>
    <row r="1653" spans="4:11" x14ac:dyDescent="0.3">
      <c r="D1653">
        <v>1647</v>
      </c>
      <c r="E1653">
        <v>21</v>
      </c>
      <c r="F1653" s="4">
        <f>DATE(2020,5,13+INT(ROWS($1:471)/5))</f>
        <v>44058</v>
      </c>
      <c r="G1653" s="1" t="s">
        <v>167</v>
      </c>
      <c r="H1653">
        <v>-8</v>
      </c>
      <c r="I1653" s="5">
        <f>IF(G1653="nákup",VLOOKUP(E1653,Tabuľka6[#All],13,FALSE),IF(G1653="predaj",VLOOKUP(E1653,Tabuľka6[#All],12,FALSE),"zadany neplatny typ transakie"))</f>
        <v>22.5</v>
      </c>
      <c r="J1653">
        <f t="shared" si="25"/>
        <v>180</v>
      </c>
      <c r="K1653">
        <f>SUMIF($E$7:E1653,E1653,$H$7:H1653)</f>
        <v>226</v>
      </c>
    </row>
    <row r="1654" spans="4:11" x14ac:dyDescent="0.3">
      <c r="D1654">
        <v>1648</v>
      </c>
      <c r="E1654">
        <v>27</v>
      </c>
      <c r="F1654" s="4">
        <f>DATE(2020,5,13+INT(ROWS($1:472)/5))</f>
        <v>44058</v>
      </c>
      <c r="G1654" s="1" t="s">
        <v>167</v>
      </c>
      <c r="H1654">
        <v>-4</v>
      </c>
      <c r="I1654" s="5">
        <f>IF(G1654="nákup",VLOOKUP(E1654,Tabuľka6[#All],13,FALSE),IF(G1654="predaj",VLOOKUP(E1654,Tabuľka6[#All],12,FALSE),"zadany neplatny typ transakie"))</f>
        <v>16.36</v>
      </c>
      <c r="J1654">
        <f t="shared" si="25"/>
        <v>65.44</v>
      </c>
      <c r="K1654">
        <f>SUMIF($E$7:E1654,E1654,$H$7:H1654)</f>
        <v>23</v>
      </c>
    </row>
    <row r="1655" spans="4:11" x14ac:dyDescent="0.3">
      <c r="D1655">
        <v>1649</v>
      </c>
      <c r="E1655">
        <v>29</v>
      </c>
      <c r="F1655" s="4">
        <f>DATE(2020,5,13+INT(ROWS($1:473)/5))</f>
        <v>44058</v>
      </c>
      <c r="G1655" s="1" t="s">
        <v>167</v>
      </c>
      <c r="H1655">
        <v>-8</v>
      </c>
      <c r="I1655" s="5">
        <f>IF(G1655="nákup",VLOOKUP(E1655,Tabuľka6[#All],13,FALSE),IF(G1655="predaj",VLOOKUP(E1655,Tabuľka6[#All],12,FALSE),"zadany neplatny typ transakie"))</f>
        <v>24.99</v>
      </c>
      <c r="J1655">
        <f t="shared" si="25"/>
        <v>199.92</v>
      </c>
      <c r="K1655">
        <f>SUMIF($E$7:E1655,E1655,$H$7:H1655)</f>
        <v>143</v>
      </c>
    </row>
    <row r="1656" spans="4:11" x14ac:dyDescent="0.3">
      <c r="D1656">
        <v>1650</v>
      </c>
      <c r="E1656">
        <v>4</v>
      </c>
      <c r="F1656" s="4">
        <f>DATE(2020,5,13+INT(ROWS($1:474)/5))</f>
        <v>44058</v>
      </c>
      <c r="G1656" s="1" t="s">
        <v>167</v>
      </c>
      <c r="H1656">
        <v>-10</v>
      </c>
      <c r="I1656" s="5">
        <f>IF(G1656="nákup",VLOOKUP(E1656,Tabuľka6[#All],13,FALSE),IF(G1656="predaj",VLOOKUP(E1656,Tabuľka6[#All],12,FALSE),"zadany neplatny typ transakie"))</f>
        <v>16</v>
      </c>
      <c r="J1656">
        <f t="shared" si="25"/>
        <v>160</v>
      </c>
      <c r="K1656">
        <f>SUMIF($E$7:E1656,E1656,$H$7:H1656)</f>
        <v>242</v>
      </c>
    </row>
    <row r="1657" spans="4:11" x14ac:dyDescent="0.3">
      <c r="D1657">
        <v>1651</v>
      </c>
      <c r="E1657">
        <v>23</v>
      </c>
      <c r="F1657" s="4">
        <f>DATE(2020,5,13+INT(ROWS($1:475)/5))</f>
        <v>44059</v>
      </c>
      <c r="G1657" s="1" t="s">
        <v>167</v>
      </c>
      <c r="H1657">
        <v>-1</v>
      </c>
      <c r="I1657" s="5">
        <f>IF(G1657="nákup",VLOOKUP(E1657,Tabuľka6[#All],13,FALSE),IF(G1657="predaj",VLOOKUP(E1657,Tabuľka6[#All],12,FALSE),"zadany neplatny typ transakie"))</f>
        <v>22.55</v>
      </c>
      <c r="J1657">
        <f t="shared" si="25"/>
        <v>22.55</v>
      </c>
      <c r="K1657">
        <f>SUMIF($E$7:E1657,E1657,$H$7:H1657)</f>
        <v>82</v>
      </c>
    </row>
    <row r="1658" spans="4:11" x14ac:dyDescent="0.3">
      <c r="D1658">
        <v>1652</v>
      </c>
      <c r="E1658">
        <v>25</v>
      </c>
      <c r="F1658" s="4">
        <f>DATE(2020,5,13+INT(ROWS($1:476)/5))</f>
        <v>44059</v>
      </c>
      <c r="G1658" s="1" t="s">
        <v>167</v>
      </c>
      <c r="H1658">
        <v>-6</v>
      </c>
      <c r="I1658" s="5">
        <f>IF(G1658="nákup",VLOOKUP(E1658,Tabuľka6[#All],13,FALSE),IF(G1658="predaj",VLOOKUP(E1658,Tabuľka6[#All],12,FALSE),"zadany neplatny typ transakie"))</f>
        <v>14.95</v>
      </c>
      <c r="J1658">
        <f t="shared" si="25"/>
        <v>89.699999999999989</v>
      </c>
      <c r="K1658">
        <f>SUMIF($E$7:E1658,E1658,$H$7:H1658)</f>
        <v>148</v>
      </c>
    </row>
    <row r="1659" spans="4:11" x14ac:dyDescent="0.3">
      <c r="D1659">
        <v>1653</v>
      </c>
      <c r="E1659">
        <v>19</v>
      </c>
      <c r="F1659" s="4">
        <f>DATE(2020,5,13+INT(ROWS($1:477)/5))</f>
        <v>44059</v>
      </c>
      <c r="G1659" s="1" t="s">
        <v>167</v>
      </c>
      <c r="H1659">
        <v>-7</v>
      </c>
      <c r="I1659" s="5">
        <f>IF(G1659="nákup",VLOOKUP(E1659,Tabuľka6[#All],13,FALSE),IF(G1659="predaj",VLOOKUP(E1659,Tabuľka6[#All],12,FALSE),"zadany neplatny typ transakie"))</f>
        <v>14.17</v>
      </c>
      <c r="J1659">
        <f t="shared" si="25"/>
        <v>99.19</v>
      </c>
      <c r="K1659">
        <f>SUMIF($E$7:E1659,E1659,$H$7:H1659)</f>
        <v>299</v>
      </c>
    </row>
    <row r="1660" spans="4:11" x14ac:dyDescent="0.3">
      <c r="D1660">
        <v>1654</v>
      </c>
      <c r="E1660">
        <v>1</v>
      </c>
      <c r="F1660" s="4">
        <f>DATE(2020,5,13+INT(ROWS($1:478)/5))</f>
        <v>44059</v>
      </c>
      <c r="G1660" s="1" t="s">
        <v>167</v>
      </c>
      <c r="H1660">
        <v>-6</v>
      </c>
      <c r="I1660" s="5">
        <f>IF(G1660="nákup",VLOOKUP(E1660,Tabuľka6[#All],13,FALSE),IF(G1660="predaj",VLOOKUP(E1660,Tabuľka6[#All],12,FALSE),"zadany neplatny typ transakie"))</f>
        <v>11.9</v>
      </c>
      <c r="J1660">
        <f t="shared" si="25"/>
        <v>71.400000000000006</v>
      </c>
      <c r="K1660">
        <f>SUMIF($E$7:E1660,E1660,$H$7:H1660)</f>
        <v>224</v>
      </c>
    </row>
    <row r="1661" spans="4:11" x14ac:dyDescent="0.3">
      <c r="D1661">
        <v>1655</v>
      </c>
      <c r="E1661">
        <v>5</v>
      </c>
      <c r="F1661" s="4">
        <f>DATE(2020,5,13+INT(ROWS($1:479)/5))</f>
        <v>44059</v>
      </c>
      <c r="G1661" s="1" t="s">
        <v>167</v>
      </c>
      <c r="H1661">
        <v>-10</v>
      </c>
      <c r="I1661" s="5">
        <f>IF(G1661="nákup",VLOOKUP(E1661,Tabuľka6[#All],13,FALSE),IF(G1661="predaj",VLOOKUP(E1661,Tabuľka6[#All],12,FALSE),"zadany neplatny typ transakie"))</f>
        <v>15.56</v>
      </c>
      <c r="J1661">
        <f t="shared" si="25"/>
        <v>155.6</v>
      </c>
      <c r="K1661">
        <f>SUMIF($E$7:E1661,E1661,$H$7:H1661)</f>
        <v>131</v>
      </c>
    </row>
    <row r="1662" spans="4:11" x14ac:dyDescent="0.3">
      <c r="D1662">
        <v>1656</v>
      </c>
      <c r="E1662">
        <v>22</v>
      </c>
      <c r="F1662" s="4">
        <f>DATE(2020,5,13+INT(ROWS($1:480)/5))</f>
        <v>44060</v>
      </c>
      <c r="G1662" s="1" t="s">
        <v>167</v>
      </c>
      <c r="H1662">
        <v>-7</v>
      </c>
      <c r="I1662" s="5">
        <f>IF(G1662="nákup",VLOOKUP(E1662,Tabuľka6[#All],13,FALSE),IF(G1662="predaj",VLOOKUP(E1662,Tabuľka6[#All],12,FALSE),"zadany neplatny typ transakie"))</f>
        <v>22.58</v>
      </c>
      <c r="J1662">
        <f t="shared" si="25"/>
        <v>158.06</v>
      </c>
      <c r="K1662">
        <f>SUMIF($E$7:E1662,E1662,$H$7:H1662)</f>
        <v>106</v>
      </c>
    </row>
    <row r="1663" spans="4:11" x14ac:dyDescent="0.3">
      <c r="D1663">
        <v>1657</v>
      </c>
      <c r="E1663">
        <v>24</v>
      </c>
      <c r="F1663" s="4">
        <f>DATE(2020,5,13+INT(ROWS($1:481)/5))</f>
        <v>44060</v>
      </c>
      <c r="G1663" s="1" t="s">
        <v>167</v>
      </c>
      <c r="H1663">
        <v>-10</v>
      </c>
      <c r="I1663" s="5">
        <f>IF(G1663="nákup",VLOOKUP(E1663,Tabuľka6[#All],13,FALSE),IF(G1663="predaj",VLOOKUP(E1663,Tabuľka6[#All],12,FALSE),"zadany neplatny typ transakie"))</f>
        <v>18.98</v>
      </c>
      <c r="J1663">
        <f t="shared" si="25"/>
        <v>189.8</v>
      </c>
      <c r="K1663">
        <f>SUMIF($E$7:E1663,E1663,$H$7:H1663)</f>
        <v>290</v>
      </c>
    </row>
    <row r="1664" spans="4:11" x14ac:dyDescent="0.3">
      <c r="D1664">
        <v>1658</v>
      </c>
      <c r="E1664">
        <v>18</v>
      </c>
      <c r="F1664" s="4">
        <f>DATE(2020,5,13+INT(ROWS($1:482)/5))</f>
        <v>44060</v>
      </c>
      <c r="G1664" s="1" t="s">
        <v>167</v>
      </c>
      <c r="H1664">
        <v>-7</v>
      </c>
      <c r="I1664" s="5">
        <f>IF(G1664="nákup",VLOOKUP(E1664,Tabuľka6[#All],13,FALSE),IF(G1664="predaj",VLOOKUP(E1664,Tabuľka6[#All],12,FALSE),"zadany neplatny typ transakie"))</f>
        <v>13.99</v>
      </c>
      <c r="J1664">
        <f t="shared" si="25"/>
        <v>97.93</v>
      </c>
      <c r="K1664">
        <f>SUMIF($E$7:E1664,E1664,$H$7:H1664)</f>
        <v>28</v>
      </c>
    </row>
    <row r="1665" spans="4:11" x14ac:dyDescent="0.3">
      <c r="D1665">
        <v>1659</v>
      </c>
      <c r="E1665">
        <v>12</v>
      </c>
      <c r="F1665" s="4">
        <f>DATE(2020,5,13+INT(ROWS($1:483)/5))</f>
        <v>44060</v>
      </c>
      <c r="G1665" s="1" t="s">
        <v>167</v>
      </c>
      <c r="H1665">
        <v>-4</v>
      </c>
      <c r="I1665" s="5">
        <f>IF(G1665="nákup",VLOOKUP(E1665,Tabuľka6[#All],13,FALSE),IF(G1665="predaj",VLOOKUP(E1665,Tabuľka6[#All],12,FALSE),"zadany neplatny typ transakie"))</f>
        <v>13.25</v>
      </c>
      <c r="J1665">
        <f t="shared" si="25"/>
        <v>53</v>
      </c>
      <c r="K1665">
        <f>SUMIF($E$7:E1665,E1665,$H$7:H1665)</f>
        <v>202</v>
      </c>
    </row>
    <row r="1666" spans="4:11" x14ac:dyDescent="0.3">
      <c r="D1666">
        <v>1660</v>
      </c>
      <c r="E1666">
        <v>30</v>
      </c>
      <c r="F1666" s="4">
        <f>DATE(2020,5,13+INT(ROWS($1:484)/5))</f>
        <v>44060</v>
      </c>
      <c r="G1666" s="1" t="s">
        <v>167</v>
      </c>
      <c r="H1666">
        <v>-4</v>
      </c>
      <c r="I1666" s="5">
        <f>IF(G1666="nákup",VLOOKUP(E1666,Tabuľka6[#All],13,FALSE),IF(G1666="predaj",VLOOKUP(E1666,Tabuľka6[#All],12,FALSE),"zadany neplatny typ transakie"))</f>
        <v>11.5</v>
      </c>
      <c r="J1666">
        <f t="shared" si="25"/>
        <v>46</v>
      </c>
      <c r="K1666">
        <f>SUMIF($E$7:E1666,E1666,$H$7:H1666)</f>
        <v>157</v>
      </c>
    </row>
    <row r="1667" spans="4:11" x14ac:dyDescent="0.3">
      <c r="D1667">
        <v>1661</v>
      </c>
      <c r="E1667">
        <v>20</v>
      </c>
      <c r="F1667" s="4">
        <f>DATE(2020,5,13+INT(ROWS($1:485)/5))</f>
        <v>44061</v>
      </c>
      <c r="G1667" s="1" t="s">
        <v>167</v>
      </c>
      <c r="H1667">
        <v>-5</v>
      </c>
      <c r="I1667" s="5">
        <f>IF(G1667="nákup",VLOOKUP(E1667,Tabuľka6[#All],13,FALSE),IF(G1667="predaj",VLOOKUP(E1667,Tabuľka6[#All],12,FALSE),"zadany neplatny typ transakie"))</f>
        <v>10.050000000000001</v>
      </c>
      <c r="J1667">
        <f t="shared" si="25"/>
        <v>50.25</v>
      </c>
      <c r="K1667">
        <f>SUMIF($E$7:E1667,E1667,$H$7:H1667)</f>
        <v>233</v>
      </c>
    </row>
    <row r="1668" spans="4:11" x14ac:dyDescent="0.3">
      <c r="D1668">
        <v>1662</v>
      </c>
      <c r="E1668">
        <v>9</v>
      </c>
      <c r="F1668" s="4">
        <f>DATE(2020,5,13+INT(ROWS($1:486)/5))</f>
        <v>44061</v>
      </c>
      <c r="G1668" s="1" t="s">
        <v>167</v>
      </c>
      <c r="H1668">
        <v>-6</v>
      </c>
      <c r="I1668" s="5">
        <f>IF(G1668="nákup",VLOOKUP(E1668,Tabuľka6[#All],13,FALSE),IF(G1668="predaj",VLOOKUP(E1668,Tabuľka6[#All],12,FALSE),"zadany neplatny typ transakie"))</f>
        <v>41</v>
      </c>
      <c r="J1668">
        <f t="shared" si="25"/>
        <v>246</v>
      </c>
      <c r="K1668">
        <f>SUMIF($E$7:E1668,E1668,$H$7:H1668)</f>
        <v>129</v>
      </c>
    </row>
    <row r="1669" spans="4:11" x14ac:dyDescent="0.3">
      <c r="D1669">
        <v>1663</v>
      </c>
      <c r="E1669">
        <v>14</v>
      </c>
      <c r="F1669" s="4">
        <f>DATE(2020,5,13+INT(ROWS($1:487)/5))</f>
        <v>44061</v>
      </c>
      <c r="G1669" s="1" t="s">
        <v>167</v>
      </c>
      <c r="H1669">
        <v>-7</v>
      </c>
      <c r="I1669" s="5">
        <f>IF(G1669="nákup",VLOOKUP(E1669,Tabuľka6[#All],13,FALSE),IF(G1669="predaj",VLOOKUP(E1669,Tabuľka6[#All],12,FALSE),"zadany neplatny typ transakie"))</f>
        <v>7.8</v>
      </c>
      <c r="J1669">
        <f t="shared" si="25"/>
        <v>54.6</v>
      </c>
      <c r="K1669">
        <f>SUMIF($E$7:E1669,E1669,$H$7:H1669)</f>
        <v>98</v>
      </c>
    </row>
    <row r="1670" spans="4:11" x14ac:dyDescent="0.3">
      <c r="D1670">
        <v>1664</v>
      </c>
      <c r="E1670">
        <v>5</v>
      </c>
      <c r="F1670" s="4">
        <f>DATE(2020,5,13+INT(ROWS($1:488)/5))</f>
        <v>44061</v>
      </c>
      <c r="G1670" s="1" t="s">
        <v>167</v>
      </c>
      <c r="H1670">
        <v>-7</v>
      </c>
      <c r="I1670" s="5">
        <f>IF(G1670="nákup",VLOOKUP(E1670,Tabuľka6[#All],13,FALSE),IF(G1670="predaj",VLOOKUP(E1670,Tabuľka6[#All],12,FALSE),"zadany neplatny typ transakie"))</f>
        <v>15.56</v>
      </c>
      <c r="J1670">
        <f t="shared" si="25"/>
        <v>108.92</v>
      </c>
      <c r="K1670">
        <f>SUMIF($E$7:E1670,E1670,$H$7:H1670)</f>
        <v>124</v>
      </c>
    </row>
    <row r="1671" spans="4:11" x14ac:dyDescent="0.3">
      <c r="D1671">
        <v>1665</v>
      </c>
      <c r="E1671">
        <v>7</v>
      </c>
      <c r="F1671" s="4">
        <f>DATE(2020,5,13+INT(ROWS($1:489)/5))</f>
        <v>44061</v>
      </c>
      <c r="G1671" s="1" t="s">
        <v>166</v>
      </c>
      <c r="H1671">
        <v>10</v>
      </c>
      <c r="I1671" s="5">
        <f>IF(G1671="nákup",VLOOKUP(E1671,Tabuľka6[#All],13,FALSE),IF(G1671="predaj",VLOOKUP(E1671,Tabuľka6[#All],12,FALSE),"zadany neplatny typ transakie"))</f>
        <v>8.56</v>
      </c>
      <c r="J1671">
        <f t="shared" si="25"/>
        <v>85.600000000000009</v>
      </c>
      <c r="K1671">
        <f>SUMIF($E$7:E1671,E1671,$H$7:H1671)</f>
        <v>13</v>
      </c>
    </row>
    <row r="1672" spans="4:11" x14ac:dyDescent="0.3">
      <c r="D1672">
        <v>1666</v>
      </c>
      <c r="E1672">
        <v>13</v>
      </c>
      <c r="F1672" s="4">
        <f>DATE(2020,5,13+INT(ROWS($1:490)/5))</f>
        <v>44062</v>
      </c>
      <c r="G1672" s="1" t="s">
        <v>167</v>
      </c>
      <c r="H1672">
        <v>-4</v>
      </c>
      <c r="I1672" s="5">
        <f>IF(G1672="nákup",VLOOKUP(E1672,Tabuľka6[#All],13,FALSE),IF(G1672="predaj",VLOOKUP(E1672,Tabuľka6[#All],12,FALSE),"zadany neplatny typ transakie"))</f>
        <v>14.95</v>
      </c>
      <c r="J1672">
        <f t="shared" ref="J1672:J1735" si="26">ABS(H1672*I1672)</f>
        <v>59.8</v>
      </c>
      <c r="K1672">
        <f>SUMIF($E$7:E1672,E1672,$H$7:H1672)</f>
        <v>64</v>
      </c>
    </row>
    <row r="1673" spans="4:11" x14ac:dyDescent="0.3">
      <c r="D1673">
        <v>1667</v>
      </c>
      <c r="E1673">
        <v>13</v>
      </c>
      <c r="F1673" s="4">
        <f>DATE(2020,5,13+INT(ROWS($1:491)/5))</f>
        <v>44062</v>
      </c>
      <c r="G1673" s="1" t="s">
        <v>167</v>
      </c>
      <c r="H1673">
        <v>-10</v>
      </c>
      <c r="I1673" s="5">
        <f>IF(G1673="nákup",VLOOKUP(E1673,Tabuľka6[#All],13,FALSE),IF(G1673="predaj",VLOOKUP(E1673,Tabuľka6[#All],12,FALSE),"zadany neplatny typ transakie"))</f>
        <v>14.95</v>
      </c>
      <c r="J1673">
        <f t="shared" si="26"/>
        <v>149.5</v>
      </c>
      <c r="K1673">
        <f>SUMIF($E$7:E1673,E1673,$H$7:H1673)</f>
        <v>54</v>
      </c>
    </row>
    <row r="1674" spans="4:11" x14ac:dyDescent="0.3">
      <c r="D1674">
        <v>1668</v>
      </c>
      <c r="E1674">
        <v>18</v>
      </c>
      <c r="F1674" s="4">
        <f>DATE(2020,5,13+INT(ROWS($1:492)/5))</f>
        <v>44062</v>
      </c>
      <c r="G1674" s="1" t="s">
        <v>167</v>
      </c>
      <c r="H1674">
        <v>-8</v>
      </c>
      <c r="I1674" s="5">
        <f>IF(G1674="nákup",VLOOKUP(E1674,Tabuľka6[#All],13,FALSE),IF(G1674="predaj",VLOOKUP(E1674,Tabuľka6[#All],12,FALSE),"zadany neplatny typ transakie"))</f>
        <v>13.99</v>
      </c>
      <c r="J1674">
        <f t="shared" si="26"/>
        <v>111.92</v>
      </c>
      <c r="K1674">
        <f>SUMIF($E$7:E1674,E1674,$H$7:H1674)</f>
        <v>20</v>
      </c>
    </row>
    <row r="1675" spans="4:11" x14ac:dyDescent="0.3">
      <c r="D1675">
        <v>1669</v>
      </c>
      <c r="E1675">
        <v>9</v>
      </c>
      <c r="F1675" s="4">
        <f>DATE(2020,5,13+INT(ROWS($1:493)/5))</f>
        <v>44062</v>
      </c>
      <c r="G1675" s="1" t="s">
        <v>167</v>
      </c>
      <c r="H1675">
        <v>-7</v>
      </c>
      <c r="I1675" s="5">
        <f>IF(G1675="nákup",VLOOKUP(E1675,Tabuľka6[#All],13,FALSE),IF(G1675="predaj",VLOOKUP(E1675,Tabuľka6[#All],12,FALSE),"zadany neplatny typ transakie"))</f>
        <v>41</v>
      </c>
      <c r="J1675">
        <f t="shared" si="26"/>
        <v>287</v>
      </c>
      <c r="K1675">
        <f>SUMIF($E$7:E1675,E1675,$H$7:H1675)</f>
        <v>122</v>
      </c>
    </row>
    <row r="1676" spans="4:11" x14ac:dyDescent="0.3">
      <c r="D1676">
        <v>1670</v>
      </c>
      <c r="E1676">
        <v>11</v>
      </c>
      <c r="F1676" s="4">
        <f>DATE(2020,5,13+INT(ROWS($1:494)/5))</f>
        <v>44062</v>
      </c>
      <c r="G1676" s="1" t="s">
        <v>167</v>
      </c>
      <c r="H1676">
        <v>-3</v>
      </c>
      <c r="I1676" s="5">
        <f>IF(G1676="nákup",VLOOKUP(E1676,Tabuľka6[#All],13,FALSE),IF(G1676="predaj",VLOOKUP(E1676,Tabuľka6[#All],12,FALSE),"zadany neplatny typ transakie"))</f>
        <v>5</v>
      </c>
      <c r="J1676">
        <f t="shared" si="26"/>
        <v>15</v>
      </c>
      <c r="K1676">
        <f>SUMIF($E$7:E1676,E1676,$H$7:H1676)</f>
        <v>125</v>
      </c>
    </row>
    <row r="1677" spans="4:11" x14ac:dyDescent="0.3">
      <c r="D1677">
        <v>1671</v>
      </c>
      <c r="E1677">
        <v>7</v>
      </c>
      <c r="F1677" s="4">
        <f>DATE(2020,5,13+INT(ROWS($1:495)/5))</f>
        <v>44063</v>
      </c>
      <c r="G1677" s="1" t="s">
        <v>166</v>
      </c>
      <c r="H1677">
        <v>20</v>
      </c>
      <c r="I1677" s="5">
        <f>IF(G1677="nákup",VLOOKUP(E1677,Tabuľka6[#All],13,FALSE),IF(G1677="predaj",VLOOKUP(E1677,Tabuľka6[#All],12,FALSE),"zadany neplatny typ transakie"))</f>
        <v>8.56</v>
      </c>
      <c r="J1677">
        <f t="shared" si="26"/>
        <v>171.20000000000002</v>
      </c>
      <c r="K1677">
        <f>SUMIF($E$7:E1677,E1677,$H$7:H1677)</f>
        <v>33</v>
      </c>
    </row>
    <row r="1678" spans="4:11" x14ac:dyDescent="0.3">
      <c r="D1678">
        <v>1672</v>
      </c>
      <c r="E1678">
        <v>7</v>
      </c>
      <c r="F1678" s="4">
        <f>DATE(2020,5,13+INT(ROWS($1:496)/5))</f>
        <v>44063</v>
      </c>
      <c r="G1678" s="1" t="s">
        <v>167</v>
      </c>
      <c r="H1678">
        <v>-8</v>
      </c>
      <c r="I1678" s="5">
        <f>IF(G1678="nákup",VLOOKUP(E1678,Tabuľka6[#All],13,FALSE),IF(G1678="predaj",VLOOKUP(E1678,Tabuľka6[#All],12,FALSE),"zadany neplatny typ transakie"))</f>
        <v>14.75</v>
      </c>
      <c r="J1678">
        <f t="shared" si="26"/>
        <v>118</v>
      </c>
      <c r="K1678">
        <f>SUMIF($E$7:E1678,E1678,$H$7:H1678)</f>
        <v>25</v>
      </c>
    </row>
    <row r="1679" spans="4:11" x14ac:dyDescent="0.3">
      <c r="D1679">
        <v>1673</v>
      </c>
      <c r="E1679">
        <v>5</v>
      </c>
      <c r="F1679" s="4">
        <f>DATE(2020,5,13+INT(ROWS($1:497)/5))</f>
        <v>44063</v>
      </c>
      <c r="G1679" s="1" t="s">
        <v>167</v>
      </c>
      <c r="H1679">
        <v>-5</v>
      </c>
      <c r="I1679" s="5">
        <f>IF(G1679="nákup",VLOOKUP(E1679,Tabuľka6[#All],13,FALSE),IF(G1679="predaj",VLOOKUP(E1679,Tabuľka6[#All],12,FALSE),"zadany neplatny typ transakie"))</f>
        <v>15.56</v>
      </c>
      <c r="J1679">
        <f t="shared" si="26"/>
        <v>77.8</v>
      </c>
      <c r="K1679">
        <f>SUMIF($E$7:E1679,E1679,$H$7:H1679)</f>
        <v>119</v>
      </c>
    </row>
    <row r="1680" spans="4:11" x14ac:dyDescent="0.3">
      <c r="D1680">
        <v>1674</v>
      </c>
      <c r="E1680">
        <v>5</v>
      </c>
      <c r="F1680" s="4">
        <f>DATE(2020,5,13+INT(ROWS($1:498)/5))</f>
        <v>44063</v>
      </c>
      <c r="G1680" s="1" t="s">
        <v>167</v>
      </c>
      <c r="H1680">
        <v>-3</v>
      </c>
      <c r="I1680" s="5">
        <f>IF(G1680="nákup",VLOOKUP(E1680,Tabuľka6[#All],13,FALSE),IF(G1680="predaj",VLOOKUP(E1680,Tabuľka6[#All],12,FALSE),"zadany neplatny typ transakie"))</f>
        <v>15.56</v>
      </c>
      <c r="J1680">
        <f t="shared" si="26"/>
        <v>46.68</v>
      </c>
      <c r="K1680">
        <f>SUMIF($E$7:E1680,E1680,$H$7:H1680)</f>
        <v>116</v>
      </c>
    </row>
    <row r="1681" spans="4:11" x14ac:dyDescent="0.3">
      <c r="D1681">
        <v>1675</v>
      </c>
      <c r="E1681">
        <v>26</v>
      </c>
      <c r="F1681" s="4">
        <f>DATE(2020,5,13+INT(ROWS($1:499)/5))</f>
        <v>44063</v>
      </c>
      <c r="G1681" s="1" t="s">
        <v>167</v>
      </c>
      <c r="H1681">
        <v>-1</v>
      </c>
      <c r="I1681" s="5">
        <f>IF(G1681="nákup",VLOOKUP(E1681,Tabuľka6[#All],13,FALSE),IF(G1681="predaj",VLOOKUP(E1681,Tabuľka6[#All],12,FALSE),"zadany neplatny typ transakie"))</f>
        <v>12.85</v>
      </c>
      <c r="J1681">
        <f t="shared" si="26"/>
        <v>12.85</v>
      </c>
      <c r="K1681">
        <f>SUMIF($E$7:E1681,E1681,$H$7:H1681)</f>
        <v>219</v>
      </c>
    </row>
    <row r="1682" spans="4:11" x14ac:dyDescent="0.3">
      <c r="D1682">
        <v>1676</v>
      </c>
      <c r="E1682">
        <v>1</v>
      </c>
      <c r="F1682" s="4">
        <f>DATE(2020,5,13+INT(ROWS($1:500)/5))</f>
        <v>44064</v>
      </c>
      <c r="G1682" s="1" t="s">
        <v>167</v>
      </c>
      <c r="H1682">
        <v>-7</v>
      </c>
      <c r="I1682" s="5">
        <f>IF(G1682="nákup",VLOOKUP(E1682,Tabuľka6[#All],13,FALSE),IF(G1682="predaj",VLOOKUP(E1682,Tabuľka6[#All],12,FALSE),"zadany neplatny typ transakie"))</f>
        <v>11.9</v>
      </c>
      <c r="J1682">
        <f t="shared" si="26"/>
        <v>83.3</v>
      </c>
      <c r="K1682">
        <f>SUMIF($E$7:E1682,E1682,$H$7:H1682)</f>
        <v>217</v>
      </c>
    </row>
    <row r="1683" spans="4:11" x14ac:dyDescent="0.3">
      <c r="D1683">
        <v>1677</v>
      </c>
      <c r="E1683">
        <v>27</v>
      </c>
      <c r="F1683" s="4">
        <f>DATE(2020,5,13+INT(ROWS($1:501)/5))</f>
        <v>44064</v>
      </c>
      <c r="G1683" s="1" t="s">
        <v>167</v>
      </c>
      <c r="H1683">
        <v>-7</v>
      </c>
      <c r="I1683" s="5">
        <f>IF(G1683="nákup",VLOOKUP(E1683,Tabuľka6[#All],13,FALSE),IF(G1683="predaj",VLOOKUP(E1683,Tabuľka6[#All],12,FALSE),"zadany neplatny typ transakie"))</f>
        <v>16.36</v>
      </c>
      <c r="J1683">
        <f t="shared" si="26"/>
        <v>114.52</v>
      </c>
      <c r="K1683">
        <f>SUMIF($E$7:E1683,E1683,$H$7:H1683)</f>
        <v>16</v>
      </c>
    </row>
    <row r="1684" spans="4:11" x14ac:dyDescent="0.3">
      <c r="D1684">
        <v>1678</v>
      </c>
      <c r="E1684">
        <v>21</v>
      </c>
      <c r="F1684" s="4">
        <f>DATE(2020,5,13+INT(ROWS($1:502)/5))</f>
        <v>44064</v>
      </c>
      <c r="G1684" s="1" t="s">
        <v>167</v>
      </c>
      <c r="H1684">
        <v>-7</v>
      </c>
      <c r="I1684" s="5">
        <f>IF(G1684="nákup",VLOOKUP(E1684,Tabuľka6[#All],13,FALSE),IF(G1684="predaj",VLOOKUP(E1684,Tabuľka6[#All],12,FALSE),"zadany neplatny typ transakie"))</f>
        <v>22.5</v>
      </c>
      <c r="J1684">
        <f t="shared" si="26"/>
        <v>157.5</v>
      </c>
      <c r="K1684">
        <f>SUMIF($E$7:E1684,E1684,$H$7:H1684)</f>
        <v>219</v>
      </c>
    </row>
    <row r="1685" spans="4:11" x14ac:dyDescent="0.3">
      <c r="D1685">
        <v>1679</v>
      </c>
      <c r="E1685">
        <v>19</v>
      </c>
      <c r="F1685" s="4">
        <f>DATE(2020,5,13+INT(ROWS($1:503)/5))</f>
        <v>44064</v>
      </c>
      <c r="G1685" s="1" t="s">
        <v>167</v>
      </c>
      <c r="H1685">
        <v>-3</v>
      </c>
      <c r="I1685" s="5">
        <f>IF(G1685="nákup",VLOOKUP(E1685,Tabuľka6[#All],13,FALSE),IF(G1685="predaj",VLOOKUP(E1685,Tabuľka6[#All],12,FALSE),"zadany neplatny typ transakie"))</f>
        <v>14.17</v>
      </c>
      <c r="J1685">
        <f t="shared" si="26"/>
        <v>42.51</v>
      </c>
      <c r="K1685">
        <f>SUMIF($E$7:E1685,E1685,$H$7:H1685)</f>
        <v>296</v>
      </c>
    </row>
    <row r="1686" spans="4:11" x14ac:dyDescent="0.3">
      <c r="D1686">
        <v>1680</v>
      </c>
      <c r="E1686">
        <v>15</v>
      </c>
      <c r="F1686" s="4">
        <f>DATE(2020,5,13+INT(ROWS($1:504)/5))</f>
        <v>44064</v>
      </c>
      <c r="G1686" s="1" t="s">
        <v>167</v>
      </c>
      <c r="H1686">
        <v>-6</v>
      </c>
      <c r="I1686" s="5">
        <f>IF(G1686="nákup",VLOOKUP(E1686,Tabuľka6[#All],13,FALSE),IF(G1686="predaj",VLOOKUP(E1686,Tabuľka6[#All],12,FALSE),"zadany neplatny typ transakie"))</f>
        <v>9.65</v>
      </c>
      <c r="J1686">
        <f t="shared" si="26"/>
        <v>57.900000000000006</v>
      </c>
      <c r="K1686">
        <f>SUMIF($E$7:E1686,E1686,$H$7:H1686)</f>
        <v>237</v>
      </c>
    </row>
    <row r="1687" spans="4:11" x14ac:dyDescent="0.3">
      <c r="D1687">
        <v>1681</v>
      </c>
      <c r="E1687">
        <v>27</v>
      </c>
      <c r="F1687" s="4">
        <f>DATE(2020,5,13+INT(ROWS($1:505)/5))</f>
        <v>44065</v>
      </c>
      <c r="G1687" s="1" t="s">
        <v>167</v>
      </c>
      <c r="H1687">
        <v>-7</v>
      </c>
      <c r="I1687" s="5">
        <f>IF(G1687="nákup",VLOOKUP(E1687,Tabuľka6[#All],13,FALSE),IF(G1687="predaj",VLOOKUP(E1687,Tabuľka6[#All],12,FALSE),"zadany neplatny typ transakie"))</f>
        <v>16.36</v>
      </c>
      <c r="J1687">
        <f t="shared" si="26"/>
        <v>114.52</v>
      </c>
      <c r="K1687">
        <f>SUMIF($E$7:E1687,E1687,$H$7:H1687)</f>
        <v>9</v>
      </c>
    </row>
    <row r="1688" spans="4:11" x14ac:dyDescent="0.3">
      <c r="D1688">
        <v>1682</v>
      </c>
      <c r="E1688">
        <v>20</v>
      </c>
      <c r="F1688" s="4">
        <f>DATE(2020,5,13+INT(ROWS($1:506)/5))</f>
        <v>44065</v>
      </c>
      <c r="G1688" s="1" t="s">
        <v>167</v>
      </c>
      <c r="H1688">
        <v>-4</v>
      </c>
      <c r="I1688" s="5">
        <f>IF(G1688="nákup",VLOOKUP(E1688,Tabuľka6[#All],13,FALSE),IF(G1688="predaj",VLOOKUP(E1688,Tabuľka6[#All],12,FALSE),"zadany neplatny typ transakie"))</f>
        <v>10.050000000000001</v>
      </c>
      <c r="J1688">
        <f t="shared" si="26"/>
        <v>40.200000000000003</v>
      </c>
      <c r="K1688">
        <f>SUMIF($E$7:E1688,E1688,$H$7:H1688)</f>
        <v>229</v>
      </c>
    </row>
    <row r="1689" spans="4:11" x14ac:dyDescent="0.3">
      <c r="D1689">
        <v>1683</v>
      </c>
      <c r="E1689">
        <v>8</v>
      </c>
      <c r="F1689" s="4">
        <f>DATE(2020,5,13+INT(ROWS($1:507)/5))</f>
        <v>44065</v>
      </c>
      <c r="G1689" s="1" t="s">
        <v>167</v>
      </c>
      <c r="H1689">
        <v>-1</v>
      </c>
      <c r="I1689" s="5">
        <f>IF(G1689="nákup",VLOOKUP(E1689,Tabuľka6[#All],13,FALSE),IF(G1689="predaj",VLOOKUP(E1689,Tabuľka6[#All],12,FALSE),"zadany neplatny typ transakie"))</f>
        <v>17.89</v>
      </c>
      <c r="J1689">
        <f t="shared" si="26"/>
        <v>17.89</v>
      </c>
      <c r="K1689">
        <f>SUMIF($E$7:E1689,E1689,$H$7:H1689)</f>
        <v>186</v>
      </c>
    </row>
    <row r="1690" spans="4:11" x14ac:dyDescent="0.3">
      <c r="D1690">
        <v>1684</v>
      </c>
      <c r="E1690">
        <v>1</v>
      </c>
      <c r="F1690" s="4">
        <f>DATE(2020,5,13+INT(ROWS($1:508)/5))</f>
        <v>44065</v>
      </c>
      <c r="G1690" s="1" t="s">
        <v>167</v>
      </c>
      <c r="H1690">
        <v>-1</v>
      </c>
      <c r="I1690" s="5">
        <f>IF(G1690="nákup",VLOOKUP(E1690,Tabuľka6[#All],13,FALSE),IF(G1690="predaj",VLOOKUP(E1690,Tabuľka6[#All],12,FALSE),"zadany neplatny typ transakie"))</f>
        <v>11.9</v>
      </c>
      <c r="J1690">
        <f t="shared" si="26"/>
        <v>11.9</v>
      </c>
      <c r="K1690">
        <f>SUMIF($E$7:E1690,E1690,$H$7:H1690)</f>
        <v>216</v>
      </c>
    </row>
    <row r="1691" spans="4:11" x14ac:dyDescent="0.3">
      <c r="D1691">
        <v>1685</v>
      </c>
      <c r="E1691">
        <v>8</v>
      </c>
      <c r="F1691" s="4">
        <f>DATE(2020,5,13+INT(ROWS($1:509)/5))</f>
        <v>44065</v>
      </c>
      <c r="G1691" s="1" t="s">
        <v>167</v>
      </c>
      <c r="H1691">
        <v>-3</v>
      </c>
      <c r="I1691" s="5">
        <f>IF(G1691="nákup",VLOOKUP(E1691,Tabuľka6[#All],13,FALSE),IF(G1691="predaj",VLOOKUP(E1691,Tabuľka6[#All],12,FALSE),"zadany neplatny typ transakie"))</f>
        <v>17.89</v>
      </c>
      <c r="J1691">
        <f t="shared" si="26"/>
        <v>53.67</v>
      </c>
      <c r="K1691">
        <f>SUMIF($E$7:E1691,E1691,$H$7:H1691)</f>
        <v>183</v>
      </c>
    </row>
    <row r="1692" spans="4:11" x14ac:dyDescent="0.3">
      <c r="D1692">
        <v>1686</v>
      </c>
      <c r="E1692">
        <v>20</v>
      </c>
      <c r="F1692" s="4">
        <f>DATE(2020,5,13+INT(ROWS($1:510)/5))</f>
        <v>44066</v>
      </c>
      <c r="G1692" s="1" t="s">
        <v>167</v>
      </c>
      <c r="H1692">
        <v>-8</v>
      </c>
      <c r="I1692" s="5">
        <f>IF(G1692="nákup",VLOOKUP(E1692,Tabuľka6[#All],13,FALSE),IF(G1692="predaj",VLOOKUP(E1692,Tabuľka6[#All],12,FALSE),"zadany neplatny typ transakie"))</f>
        <v>10.050000000000001</v>
      </c>
      <c r="J1692">
        <f t="shared" si="26"/>
        <v>80.400000000000006</v>
      </c>
      <c r="K1692">
        <f>SUMIF($E$7:E1692,E1692,$H$7:H1692)</f>
        <v>221</v>
      </c>
    </row>
    <row r="1693" spans="4:11" x14ac:dyDescent="0.3">
      <c r="D1693">
        <v>1687</v>
      </c>
      <c r="E1693">
        <v>20</v>
      </c>
      <c r="F1693" s="4">
        <f>DATE(2020,5,13+INT(ROWS($1:511)/5))</f>
        <v>44066</v>
      </c>
      <c r="G1693" s="1" t="s">
        <v>167</v>
      </c>
      <c r="H1693">
        <v>-3</v>
      </c>
      <c r="I1693" s="5">
        <f>IF(G1693="nákup",VLOOKUP(E1693,Tabuľka6[#All],13,FALSE),IF(G1693="predaj",VLOOKUP(E1693,Tabuľka6[#All],12,FALSE),"zadany neplatny typ transakie"))</f>
        <v>10.050000000000001</v>
      </c>
      <c r="J1693">
        <f t="shared" si="26"/>
        <v>30.150000000000002</v>
      </c>
      <c r="K1693">
        <f>SUMIF($E$7:E1693,E1693,$H$7:H1693)</f>
        <v>218</v>
      </c>
    </row>
    <row r="1694" spans="4:11" x14ac:dyDescent="0.3">
      <c r="D1694">
        <v>1688</v>
      </c>
      <c r="E1694">
        <v>18</v>
      </c>
      <c r="F1694" s="4">
        <f>DATE(2020,5,13+INT(ROWS($1:512)/5))</f>
        <v>44066</v>
      </c>
      <c r="G1694" s="1" t="s">
        <v>167</v>
      </c>
      <c r="H1694">
        <v>-7</v>
      </c>
      <c r="I1694" s="5">
        <f>IF(G1694="nákup",VLOOKUP(E1694,Tabuľka6[#All],13,FALSE),IF(G1694="predaj",VLOOKUP(E1694,Tabuľka6[#All],12,FALSE),"zadany neplatny typ transakie"))</f>
        <v>13.99</v>
      </c>
      <c r="J1694">
        <f t="shared" si="26"/>
        <v>97.93</v>
      </c>
      <c r="K1694">
        <f>SUMIF($E$7:E1694,E1694,$H$7:H1694)</f>
        <v>13</v>
      </c>
    </row>
    <row r="1695" spans="4:11" x14ac:dyDescent="0.3">
      <c r="D1695">
        <v>1689</v>
      </c>
      <c r="E1695">
        <v>10</v>
      </c>
      <c r="F1695" s="4">
        <f>DATE(2020,5,13+INT(ROWS($1:513)/5))</f>
        <v>44066</v>
      </c>
      <c r="G1695" s="1" t="s">
        <v>167</v>
      </c>
      <c r="H1695">
        <v>-1</v>
      </c>
      <c r="I1695" s="5">
        <f>IF(G1695="nákup",VLOOKUP(E1695,Tabuľka6[#All],13,FALSE),IF(G1695="predaj",VLOOKUP(E1695,Tabuľka6[#All],12,FALSE),"zadany neplatny typ transakie"))</f>
        <v>18.5</v>
      </c>
      <c r="J1695">
        <f t="shared" si="26"/>
        <v>18.5</v>
      </c>
      <c r="K1695">
        <f>SUMIF($E$7:E1695,E1695,$H$7:H1695)</f>
        <v>61</v>
      </c>
    </row>
    <row r="1696" spans="4:11" x14ac:dyDescent="0.3">
      <c r="D1696">
        <v>1690</v>
      </c>
      <c r="E1696">
        <v>18</v>
      </c>
      <c r="F1696" s="4">
        <f>DATE(2020,5,13+INT(ROWS($1:514)/5))</f>
        <v>44066</v>
      </c>
      <c r="G1696" s="1" t="s">
        <v>167</v>
      </c>
      <c r="H1696">
        <v>-9</v>
      </c>
      <c r="I1696" s="5">
        <f>IF(G1696="nákup",VLOOKUP(E1696,Tabuľka6[#All],13,FALSE),IF(G1696="predaj",VLOOKUP(E1696,Tabuľka6[#All],12,FALSE),"zadany neplatny typ transakie"))</f>
        <v>13.99</v>
      </c>
      <c r="J1696">
        <f t="shared" si="26"/>
        <v>125.91</v>
      </c>
      <c r="K1696">
        <f>SUMIF($E$7:E1696,E1696,$H$7:H1696)</f>
        <v>4</v>
      </c>
    </row>
    <row r="1697" spans="4:11" x14ac:dyDescent="0.3">
      <c r="D1697">
        <v>1691</v>
      </c>
      <c r="E1697">
        <v>9</v>
      </c>
      <c r="F1697" s="4">
        <f>DATE(2020,5,13+INT(ROWS($1:515)/5))</f>
        <v>44067</v>
      </c>
      <c r="G1697" s="1" t="s">
        <v>167</v>
      </c>
      <c r="H1697">
        <v>-5</v>
      </c>
      <c r="I1697" s="5">
        <f>IF(G1697="nákup",VLOOKUP(E1697,Tabuľka6[#All],13,FALSE),IF(G1697="predaj",VLOOKUP(E1697,Tabuľka6[#All],12,FALSE),"zadany neplatny typ transakie"))</f>
        <v>41</v>
      </c>
      <c r="J1697">
        <f t="shared" si="26"/>
        <v>205</v>
      </c>
      <c r="K1697">
        <f>SUMIF($E$7:E1697,E1697,$H$7:H1697)</f>
        <v>117</v>
      </c>
    </row>
    <row r="1698" spans="4:11" x14ac:dyDescent="0.3">
      <c r="D1698">
        <v>1692</v>
      </c>
      <c r="E1698">
        <v>4</v>
      </c>
      <c r="F1698" s="4">
        <f>DATE(2020,5,13+INT(ROWS($1:516)/5))</f>
        <v>44067</v>
      </c>
      <c r="G1698" s="1" t="s">
        <v>167</v>
      </c>
      <c r="H1698">
        <v>-7</v>
      </c>
      <c r="I1698" s="5">
        <f>IF(G1698="nákup",VLOOKUP(E1698,Tabuľka6[#All],13,FALSE),IF(G1698="predaj",VLOOKUP(E1698,Tabuľka6[#All],12,FALSE),"zadany neplatny typ transakie"))</f>
        <v>16</v>
      </c>
      <c r="J1698">
        <f t="shared" si="26"/>
        <v>112</v>
      </c>
      <c r="K1698">
        <f>SUMIF($E$7:E1698,E1698,$H$7:H1698)</f>
        <v>235</v>
      </c>
    </row>
    <row r="1699" spans="4:11" x14ac:dyDescent="0.3">
      <c r="D1699">
        <v>1693</v>
      </c>
      <c r="E1699">
        <v>19</v>
      </c>
      <c r="F1699" s="4">
        <f>DATE(2020,5,13+INT(ROWS($1:517)/5))</f>
        <v>44067</v>
      </c>
      <c r="G1699" s="1" t="s">
        <v>167</v>
      </c>
      <c r="H1699">
        <v>-6</v>
      </c>
      <c r="I1699" s="5">
        <f>IF(G1699="nákup",VLOOKUP(E1699,Tabuľka6[#All],13,FALSE),IF(G1699="predaj",VLOOKUP(E1699,Tabuľka6[#All],12,FALSE),"zadany neplatny typ transakie"))</f>
        <v>14.17</v>
      </c>
      <c r="J1699">
        <f t="shared" si="26"/>
        <v>85.02</v>
      </c>
      <c r="K1699">
        <f>SUMIF($E$7:E1699,E1699,$H$7:H1699)</f>
        <v>290</v>
      </c>
    </row>
    <row r="1700" spans="4:11" x14ac:dyDescent="0.3">
      <c r="D1700">
        <v>1694</v>
      </c>
      <c r="E1700">
        <v>14</v>
      </c>
      <c r="F1700" s="4">
        <f>DATE(2020,5,13+INT(ROWS($1:518)/5))</f>
        <v>44067</v>
      </c>
      <c r="G1700" s="1" t="s">
        <v>167</v>
      </c>
      <c r="H1700">
        <v>-8</v>
      </c>
      <c r="I1700" s="5">
        <f>IF(G1700="nákup",VLOOKUP(E1700,Tabuľka6[#All],13,FALSE),IF(G1700="predaj",VLOOKUP(E1700,Tabuľka6[#All],12,FALSE),"zadany neplatny typ transakie"))</f>
        <v>7.8</v>
      </c>
      <c r="J1700">
        <f t="shared" si="26"/>
        <v>62.4</v>
      </c>
      <c r="K1700">
        <f>SUMIF($E$7:E1700,E1700,$H$7:H1700)</f>
        <v>90</v>
      </c>
    </row>
    <row r="1701" spans="4:11" x14ac:dyDescent="0.3">
      <c r="D1701">
        <v>1695</v>
      </c>
      <c r="E1701">
        <v>9</v>
      </c>
      <c r="F1701" s="4">
        <f>DATE(2020,5,13+INT(ROWS($1:519)/5))</f>
        <v>44067</v>
      </c>
      <c r="G1701" s="1" t="s">
        <v>167</v>
      </c>
      <c r="H1701">
        <v>-1</v>
      </c>
      <c r="I1701" s="5">
        <f>IF(G1701="nákup",VLOOKUP(E1701,Tabuľka6[#All],13,FALSE),IF(G1701="predaj",VLOOKUP(E1701,Tabuľka6[#All],12,FALSE),"zadany neplatny typ transakie"))</f>
        <v>41</v>
      </c>
      <c r="J1701">
        <f t="shared" si="26"/>
        <v>41</v>
      </c>
      <c r="K1701">
        <f>SUMIF($E$7:E1701,E1701,$H$7:H1701)</f>
        <v>116</v>
      </c>
    </row>
    <row r="1702" spans="4:11" x14ac:dyDescent="0.3">
      <c r="D1702">
        <v>1696</v>
      </c>
      <c r="E1702">
        <v>10</v>
      </c>
      <c r="F1702" s="4">
        <f>DATE(2020,5,13+INT(ROWS($1:520)/5))</f>
        <v>44068</v>
      </c>
      <c r="G1702" s="1" t="s">
        <v>167</v>
      </c>
      <c r="H1702">
        <v>-8</v>
      </c>
      <c r="I1702" s="5">
        <f>IF(G1702="nákup",VLOOKUP(E1702,Tabuľka6[#All],13,FALSE),IF(G1702="predaj",VLOOKUP(E1702,Tabuľka6[#All],12,FALSE),"zadany neplatny typ transakie"))</f>
        <v>18.5</v>
      </c>
      <c r="J1702">
        <f t="shared" si="26"/>
        <v>148</v>
      </c>
      <c r="K1702">
        <f>SUMIF($E$7:E1702,E1702,$H$7:H1702)</f>
        <v>53</v>
      </c>
    </row>
    <row r="1703" spans="4:11" x14ac:dyDescent="0.3">
      <c r="D1703">
        <v>1697</v>
      </c>
      <c r="E1703">
        <v>28</v>
      </c>
      <c r="F1703" s="4">
        <f>DATE(2020,5,13+INT(ROWS($1:521)/5))</f>
        <v>44068</v>
      </c>
      <c r="G1703" s="1" t="s">
        <v>167</v>
      </c>
      <c r="H1703">
        <v>-8</v>
      </c>
      <c r="I1703" s="5">
        <f>IF(G1703="nákup",VLOOKUP(E1703,Tabuľka6[#All],13,FALSE),IF(G1703="predaj",VLOOKUP(E1703,Tabuľka6[#All],12,FALSE),"zadany neplatny typ transakie"))</f>
        <v>14.38</v>
      </c>
      <c r="J1703">
        <f t="shared" si="26"/>
        <v>115.04</v>
      </c>
      <c r="K1703">
        <f>SUMIF($E$7:E1703,E1703,$H$7:H1703)</f>
        <v>122</v>
      </c>
    </row>
    <row r="1704" spans="4:11" x14ac:dyDescent="0.3">
      <c r="D1704">
        <v>1698</v>
      </c>
      <c r="E1704">
        <v>11</v>
      </c>
      <c r="F1704" s="4">
        <f>DATE(2020,5,13+INT(ROWS($1:522)/5))</f>
        <v>44068</v>
      </c>
      <c r="G1704" s="1" t="s">
        <v>167</v>
      </c>
      <c r="H1704">
        <v>-10</v>
      </c>
      <c r="I1704" s="5">
        <f>IF(G1704="nákup",VLOOKUP(E1704,Tabuľka6[#All],13,FALSE),IF(G1704="predaj",VLOOKUP(E1704,Tabuľka6[#All],12,FALSE),"zadany neplatny typ transakie"))</f>
        <v>5</v>
      </c>
      <c r="J1704">
        <f t="shared" si="26"/>
        <v>50</v>
      </c>
      <c r="K1704">
        <f>SUMIF($E$7:E1704,E1704,$H$7:H1704)</f>
        <v>115</v>
      </c>
    </row>
    <row r="1705" spans="4:11" x14ac:dyDescent="0.3">
      <c r="D1705">
        <v>1699</v>
      </c>
      <c r="E1705">
        <v>6</v>
      </c>
      <c r="F1705" s="4">
        <f>DATE(2020,5,13+INT(ROWS($1:523)/5))</f>
        <v>44068</v>
      </c>
      <c r="G1705" s="1" t="s">
        <v>167</v>
      </c>
      <c r="H1705">
        <v>-8</v>
      </c>
      <c r="I1705" s="5">
        <f>IF(G1705="nákup",VLOOKUP(E1705,Tabuľka6[#All],13,FALSE),IF(G1705="predaj",VLOOKUP(E1705,Tabuľka6[#All],12,FALSE),"zadany neplatny typ transakie"))</f>
        <v>13.24</v>
      </c>
      <c r="J1705">
        <f t="shared" si="26"/>
        <v>105.92</v>
      </c>
      <c r="K1705">
        <f>SUMIF($E$7:E1705,E1705,$H$7:H1705)</f>
        <v>314</v>
      </c>
    </row>
    <row r="1706" spans="4:11" x14ac:dyDescent="0.3">
      <c r="D1706">
        <v>1700</v>
      </c>
      <c r="E1706">
        <v>19</v>
      </c>
      <c r="F1706" s="4">
        <f>DATE(2020,5,13+INT(ROWS($1:524)/5))</f>
        <v>44068</v>
      </c>
      <c r="G1706" s="1" t="s">
        <v>167</v>
      </c>
      <c r="H1706">
        <v>-5</v>
      </c>
      <c r="I1706" s="5">
        <f>IF(G1706="nákup",VLOOKUP(E1706,Tabuľka6[#All],13,FALSE),IF(G1706="predaj",VLOOKUP(E1706,Tabuľka6[#All],12,FALSE),"zadany neplatny typ transakie"))</f>
        <v>14.17</v>
      </c>
      <c r="J1706">
        <f t="shared" si="26"/>
        <v>70.849999999999994</v>
      </c>
      <c r="K1706">
        <f>SUMIF($E$7:E1706,E1706,$H$7:H1706)</f>
        <v>285</v>
      </c>
    </row>
    <row r="1707" spans="4:11" x14ac:dyDescent="0.3">
      <c r="D1707">
        <v>1701</v>
      </c>
      <c r="E1707">
        <v>20</v>
      </c>
      <c r="F1707" s="4">
        <f>DATE(2020,5,13+INT(ROWS($1:525)/5))</f>
        <v>44069</v>
      </c>
      <c r="G1707" s="1" t="s">
        <v>167</v>
      </c>
      <c r="H1707">
        <v>-3</v>
      </c>
      <c r="I1707" s="5">
        <f>IF(G1707="nákup",VLOOKUP(E1707,Tabuľka6[#All],13,FALSE),IF(G1707="predaj",VLOOKUP(E1707,Tabuľka6[#All],12,FALSE),"zadany neplatny typ transakie"))</f>
        <v>10.050000000000001</v>
      </c>
      <c r="J1707">
        <f t="shared" si="26"/>
        <v>30.150000000000002</v>
      </c>
      <c r="K1707">
        <f>SUMIF($E$7:E1707,E1707,$H$7:H1707)</f>
        <v>215</v>
      </c>
    </row>
    <row r="1708" spans="4:11" x14ac:dyDescent="0.3">
      <c r="D1708">
        <v>1702</v>
      </c>
      <c r="E1708">
        <v>14</v>
      </c>
      <c r="F1708" s="4">
        <f>DATE(2020,5,13+INT(ROWS($1:526)/5))</f>
        <v>44069</v>
      </c>
      <c r="G1708" s="1" t="s">
        <v>167</v>
      </c>
      <c r="H1708">
        <v>-4</v>
      </c>
      <c r="I1708" s="5">
        <f>IF(G1708="nákup",VLOOKUP(E1708,Tabuľka6[#All],13,FALSE),IF(G1708="predaj",VLOOKUP(E1708,Tabuľka6[#All],12,FALSE),"zadany neplatny typ transakie"))</f>
        <v>7.8</v>
      </c>
      <c r="J1708">
        <f t="shared" si="26"/>
        <v>31.2</v>
      </c>
      <c r="K1708">
        <f>SUMIF($E$7:E1708,E1708,$H$7:H1708)</f>
        <v>86</v>
      </c>
    </row>
    <row r="1709" spans="4:11" x14ac:dyDescent="0.3">
      <c r="D1709">
        <v>1703</v>
      </c>
      <c r="E1709">
        <v>17</v>
      </c>
      <c r="F1709" s="4">
        <f>DATE(2020,5,13+INT(ROWS($1:527)/5))</f>
        <v>44069</v>
      </c>
      <c r="G1709" s="1" t="s">
        <v>167</v>
      </c>
      <c r="H1709">
        <v>-7</v>
      </c>
      <c r="I1709" s="5">
        <f>IF(G1709="nákup",VLOOKUP(E1709,Tabuľka6[#All],13,FALSE),IF(G1709="predaj",VLOOKUP(E1709,Tabuľka6[#All],12,FALSE),"zadany neplatny typ transakie"))</f>
        <v>14.46</v>
      </c>
      <c r="J1709">
        <f t="shared" si="26"/>
        <v>101.22</v>
      </c>
      <c r="K1709">
        <f>SUMIF($E$7:E1709,E1709,$H$7:H1709)</f>
        <v>284</v>
      </c>
    </row>
    <row r="1710" spans="4:11" x14ac:dyDescent="0.3">
      <c r="D1710">
        <v>1704</v>
      </c>
      <c r="E1710">
        <v>9</v>
      </c>
      <c r="F1710" s="4">
        <f>DATE(2020,5,13+INT(ROWS($1:528)/5))</f>
        <v>44069</v>
      </c>
      <c r="G1710" s="1" t="s">
        <v>167</v>
      </c>
      <c r="H1710">
        <v>-5</v>
      </c>
      <c r="I1710" s="5">
        <f>IF(G1710="nákup",VLOOKUP(E1710,Tabuľka6[#All],13,FALSE),IF(G1710="predaj",VLOOKUP(E1710,Tabuľka6[#All],12,FALSE),"zadany neplatny typ transakie"))</f>
        <v>41</v>
      </c>
      <c r="J1710">
        <f t="shared" si="26"/>
        <v>205</v>
      </c>
      <c r="K1710">
        <f>SUMIF($E$7:E1710,E1710,$H$7:H1710)</f>
        <v>111</v>
      </c>
    </row>
    <row r="1711" spans="4:11" x14ac:dyDescent="0.3">
      <c r="D1711">
        <v>1705</v>
      </c>
      <c r="E1711">
        <v>4</v>
      </c>
      <c r="F1711" s="4">
        <f>DATE(2020,5,13+INT(ROWS($1:529)/5))</f>
        <v>44069</v>
      </c>
      <c r="G1711" s="1" t="s">
        <v>167</v>
      </c>
      <c r="H1711">
        <v>-4</v>
      </c>
      <c r="I1711" s="5">
        <f>IF(G1711="nákup",VLOOKUP(E1711,Tabuľka6[#All],13,FALSE),IF(G1711="predaj",VLOOKUP(E1711,Tabuľka6[#All],12,FALSE),"zadany neplatny typ transakie"))</f>
        <v>16</v>
      </c>
      <c r="J1711">
        <f t="shared" si="26"/>
        <v>64</v>
      </c>
      <c r="K1711">
        <f>SUMIF($E$7:E1711,E1711,$H$7:H1711)</f>
        <v>231</v>
      </c>
    </row>
    <row r="1712" spans="4:11" x14ac:dyDescent="0.3">
      <c r="D1712">
        <v>1706</v>
      </c>
      <c r="E1712">
        <v>1</v>
      </c>
      <c r="F1712" s="4">
        <f>DATE(2020,5,13+INT(ROWS($1:530)/5))</f>
        <v>44070</v>
      </c>
      <c r="G1712" s="1" t="s">
        <v>167</v>
      </c>
      <c r="H1712">
        <v>-10</v>
      </c>
      <c r="I1712" s="5">
        <f>IF(G1712="nákup",VLOOKUP(E1712,Tabuľka6[#All],13,FALSE),IF(G1712="predaj",VLOOKUP(E1712,Tabuľka6[#All],12,FALSE),"zadany neplatny typ transakie"))</f>
        <v>11.9</v>
      </c>
      <c r="J1712">
        <f t="shared" si="26"/>
        <v>119</v>
      </c>
      <c r="K1712">
        <f>SUMIF($E$7:E1712,E1712,$H$7:H1712)</f>
        <v>206</v>
      </c>
    </row>
    <row r="1713" spans="4:11" x14ac:dyDescent="0.3">
      <c r="D1713">
        <v>1707</v>
      </c>
      <c r="E1713">
        <v>26</v>
      </c>
      <c r="F1713" s="4">
        <f>DATE(2020,5,13+INT(ROWS($1:531)/5))</f>
        <v>44070</v>
      </c>
      <c r="G1713" s="1" t="s">
        <v>167</v>
      </c>
      <c r="H1713">
        <v>-9</v>
      </c>
      <c r="I1713" s="5">
        <f>IF(G1713="nákup",VLOOKUP(E1713,Tabuľka6[#All],13,FALSE),IF(G1713="predaj",VLOOKUP(E1713,Tabuľka6[#All],12,FALSE),"zadany neplatny typ transakie"))</f>
        <v>12.85</v>
      </c>
      <c r="J1713">
        <f t="shared" si="26"/>
        <v>115.64999999999999</v>
      </c>
      <c r="K1713">
        <f>SUMIF($E$7:E1713,E1713,$H$7:H1713)</f>
        <v>210</v>
      </c>
    </row>
    <row r="1714" spans="4:11" x14ac:dyDescent="0.3">
      <c r="D1714">
        <v>1708</v>
      </c>
      <c r="E1714">
        <v>24</v>
      </c>
      <c r="F1714" s="4">
        <f>DATE(2020,5,13+INT(ROWS($1:532)/5))</f>
        <v>44070</v>
      </c>
      <c r="G1714" s="1" t="s">
        <v>167</v>
      </c>
      <c r="H1714">
        <v>-9</v>
      </c>
      <c r="I1714" s="5">
        <f>IF(G1714="nákup",VLOOKUP(E1714,Tabuľka6[#All],13,FALSE),IF(G1714="predaj",VLOOKUP(E1714,Tabuľka6[#All],12,FALSE),"zadany neplatny typ transakie"))</f>
        <v>18.98</v>
      </c>
      <c r="J1714">
        <f t="shared" si="26"/>
        <v>170.82</v>
      </c>
      <c r="K1714">
        <f>SUMIF($E$7:E1714,E1714,$H$7:H1714)</f>
        <v>281</v>
      </c>
    </row>
    <row r="1715" spans="4:11" x14ac:dyDescent="0.3">
      <c r="D1715">
        <v>1709</v>
      </c>
      <c r="E1715">
        <v>2</v>
      </c>
      <c r="F1715" s="4">
        <f>DATE(2020,5,13+INT(ROWS($1:533)/5))</f>
        <v>44070</v>
      </c>
      <c r="G1715" s="1" t="s">
        <v>167</v>
      </c>
      <c r="H1715">
        <v>-8</v>
      </c>
      <c r="I1715" s="5">
        <f>IF(G1715="nákup",VLOOKUP(E1715,Tabuľka6[#All],13,FALSE),IF(G1715="predaj",VLOOKUP(E1715,Tabuľka6[#All],12,FALSE),"zadany neplatny typ transakie"))</f>
        <v>16.11</v>
      </c>
      <c r="J1715">
        <f t="shared" si="26"/>
        <v>128.88</v>
      </c>
      <c r="K1715">
        <f>SUMIF($E$7:E1715,E1715,$H$7:H1715)</f>
        <v>249</v>
      </c>
    </row>
    <row r="1716" spans="4:11" x14ac:dyDescent="0.3">
      <c r="D1716">
        <v>1710</v>
      </c>
      <c r="E1716">
        <v>21</v>
      </c>
      <c r="F1716" s="4">
        <f>DATE(2020,5,13+INT(ROWS($1:534)/5))</f>
        <v>44070</v>
      </c>
      <c r="G1716" s="1" t="s">
        <v>167</v>
      </c>
      <c r="H1716">
        <v>-3</v>
      </c>
      <c r="I1716" s="5">
        <f>IF(G1716="nákup",VLOOKUP(E1716,Tabuľka6[#All],13,FALSE),IF(G1716="predaj",VLOOKUP(E1716,Tabuľka6[#All],12,FALSE),"zadany neplatny typ transakie"))</f>
        <v>22.5</v>
      </c>
      <c r="J1716">
        <f t="shared" si="26"/>
        <v>67.5</v>
      </c>
      <c r="K1716">
        <f>SUMIF($E$7:E1716,E1716,$H$7:H1716)</f>
        <v>216</v>
      </c>
    </row>
    <row r="1717" spans="4:11" x14ac:dyDescent="0.3">
      <c r="D1717">
        <v>1711</v>
      </c>
      <c r="E1717">
        <v>25</v>
      </c>
      <c r="F1717" s="4">
        <f>DATE(2020,5,13+INT(ROWS($1:535)/5))</f>
        <v>44071</v>
      </c>
      <c r="G1717" s="1" t="s">
        <v>167</v>
      </c>
      <c r="H1717">
        <v>-10</v>
      </c>
      <c r="I1717" s="5">
        <f>IF(G1717="nákup",VLOOKUP(E1717,Tabuľka6[#All],13,FALSE),IF(G1717="predaj",VLOOKUP(E1717,Tabuľka6[#All],12,FALSE),"zadany neplatny typ transakie"))</f>
        <v>14.95</v>
      </c>
      <c r="J1717">
        <f t="shared" si="26"/>
        <v>149.5</v>
      </c>
      <c r="K1717">
        <f>SUMIF($E$7:E1717,E1717,$H$7:H1717)</f>
        <v>138</v>
      </c>
    </row>
    <row r="1718" spans="4:11" x14ac:dyDescent="0.3">
      <c r="D1718">
        <v>1712</v>
      </c>
      <c r="E1718">
        <v>19</v>
      </c>
      <c r="F1718" s="4">
        <f>DATE(2020,5,13+INT(ROWS($1:536)/5))</f>
        <v>44071</v>
      </c>
      <c r="G1718" s="1" t="s">
        <v>167</v>
      </c>
      <c r="H1718">
        <v>-9</v>
      </c>
      <c r="I1718" s="5">
        <f>IF(G1718="nákup",VLOOKUP(E1718,Tabuľka6[#All],13,FALSE),IF(G1718="predaj",VLOOKUP(E1718,Tabuľka6[#All],12,FALSE),"zadany neplatny typ transakie"))</f>
        <v>14.17</v>
      </c>
      <c r="J1718">
        <f t="shared" si="26"/>
        <v>127.53</v>
      </c>
      <c r="K1718">
        <f>SUMIF($E$7:E1718,E1718,$H$7:H1718)</f>
        <v>276</v>
      </c>
    </row>
    <row r="1719" spans="4:11" x14ac:dyDescent="0.3">
      <c r="D1719">
        <v>1713</v>
      </c>
      <c r="E1719">
        <v>11</v>
      </c>
      <c r="F1719" s="4">
        <f>DATE(2020,5,13+INT(ROWS($1:537)/5))</f>
        <v>44071</v>
      </c>
      <c r="G1719" s="1" t="s">
        <v>167</v>
      </c>
      <c r="H1719">
        <v>-8</v>
      </c>
      <c r="I1719" s="5">
        <f>IF(G1719="nákup",VLOOKUP(E1719,Tabuľka6[#All],13,FALSE),IF(G1719="predaj",VLOOKUP(E1719,Tabuľka6[#All],12,FALSE),"zadany neplatny typ transakie"))</f>
        <v>5</v>
      </c>
      <c r="J1719">
        <f t="shared" si="26"/>
        <v>40</v>
      </c>
      <c r="K1719">
        <f>SUMIF($E$7:E1719,E1719,$H$7:H1719)</f>
        <v>107</v>
      </c>
    </row>
    <row r="1720" spans="4:11" x14ac:dyDescent="0.3">
      <c r="D1720">
        <v>1714</v>
      </c>
      <c r="E1720">
        <v>26</v>
      </c>
      <c r="F1720" s="4">
        <f>DATE(2020,5,13+INT(ROWS($1:538)/5))</f>
        <v>44071</v>
      </c>
      <c r="G1720" s="1" t="s">
        <v>167</v>
      </c>
      <c r="H1720">
        <v>-1</v>
      </c>
      <c r="I1720" s="5">
        <f>IF(G1720="nákup",VLOOKUP(E1720,Tabuľka6[#All],13,FALSE),IF(G1720="predaj",VLOOKUP(E1720,Tabuľka6[#All],12,FALSE),"zadany neplatny typ transakie"))</f>
        <v>12.85</v>
      </c>
      <c r="J1720">
        <f t="shared" si="26"/>
        <v>12.85</v>
      </c>
      <c r="K1720">
        <f>SUMIF($E$7:E1720,E1720,$H$7:H1720)</f>
        <v>209</v>
      </c>
    </row>
    <row r="1721" spans="4:11" x14ac:dyDescent="0.3">
      <c r="D1721">
        <v>1715</v>
      </c>
      <c r="E1721">
        <v>6</v>
      </c>
      <c r="F1721" s="4">
        <f>DATE(2020,5,13+INT(ROWS($1:539)/5))</f>
        <v>44071</v>
      </c>
      <c r="G1721" s="1" t="s">
        <v>167</v>
      </c>
      <c r="H1721">
        <v>-7</v>
      </c>
      <c r="I1721" s="5">
        <f>IF(G1721="nákup",VLOOKUP(E1721,Tabuľka6[#All],13,FALSE),IF(G1721="predaj",VLOOKUP(E1721,Tabuľka6[#All],12,FALSE),"zadany neplatny typ transakie"))</f>
        <v>13.24</v>
      </c>
      <c r="J1721">
        <f t="shared" si="26"/>
        <v>92.68</v>
      </c>
      <c r="K1721">
        <f>SUMIF($E$7:E1721,E1721,$H$7:H1721)</f>
        <v>307</v>
      </c>
    </row>
    <row r="1722" spans="4:11" x14ac:dyDescent="0.3">
      <c r="D1722">
        <v>1716</v>
      </c>
      <c r="E1722">
        <v>11</v>
      </c>
      <c r="F1722" s="4">
        <f>DATE(2020,5,13+INT(ROWS($1:540)/5))</f>
        <v>44072</v>
      </c>
      <c r="G1722" s="1" t="s">
        <v>167</v>
      </c>
      <c r="H1722">
        <v>-6</v>
      </c>
      <c r="I1722" s="5">
        <f>IF(G1722="nákup",VLOOKUP(E1722,Tabuľka6[#All],13,FALSE),IF(G1722="predaj",VLOOKUP(E1722,Tabuľka6[#All],12,FALSE),"zadany neplatny typ transakie"))</f>
        <v>5</v>
      </c>
      <c r="J1722">
        <f t="shared" si="26"/>
        <v>30</v>
      </c>
      <c r="K1722">
        <f>SUMIF($E$7:E1722,E1722,$H$7:H1722)</f>
        <v>101</v>
      </c>
    </row>
    <row r="1723" spans="4:11" x14ac:dyDescent="0.3">
      <c r="D1723">
        <v>1717</v>
      </c>
      <c r="E1723">
        <v>2</v>
      </c>
      <c r="F1723" s="4">
        <f>DATE(2020,5,13+INT(ROWS($1:541)/5))</f>
        <v>44072</v>
      </c>
      <c r="G1723" s="1" t="s">
        <v>167</v>
      </c>
      <c r="H1723">
        <v>-1</v>
      </c>
      <c r="I1723" s="5">
        <f>IF(G1723="nákup",VLOOKUP(E1723,Tabuľka6[#All],13,FALSE),IF(G1723="predaj",VLOOKUP(E1723,Tabuľka6[#All],12,FALSE),"zadany neplatny typ transakie"))</f>
        <v>16.11</v>
      </c>
      <c r="J1723">
        <f t="shared" si="26"/>
        <v>16.11</v>
      </c>
      <c r="K1723">
        <f>SUMIF($E$7:E1723,E1723,$H$7:H1723)</f>
        <v>248</v>
      </c>
    </row>
    <row r="1724" spans="4:11" x14ac:dyDescent="0.3">
      <c r="D1724">
        <v>1718</v>
      </c>
      <c r="E1724">
        <v>4</v>
      </c>
      <c r="F1724" s="4">
        <f>DATE(2020,5,13+INT(ROWS($1:542)/5))</f>
        <v>44072</v>
      </c>
      <c r="G1724" s="1" t="s">
        <v>167</v>
      </c>
      <c r="H1724">
        <v>-6</v>
      </c>
      <c r="I1724" s="5">
        <f>IF(G1724="nákup",VLOOKUP(E1724,Tabuľka6[#All],13,FALSE),IF(G1724="predaj",VLOOKUP(E1724,Tabuľka6[#All],12,FALSE),"zadany neplatny typ transakie"))</f>
        <v>16</v>
      </c>
      <c r="J1724">
        <f t="shared" si="26"/>
        <v>96</v>
      </c>
      <c r="K1724">
        <f>SUMIF($E$7:E1724,E1724,$H$7:H1724)</f>
        <v>225</v>
      </c>
    </row>
    <row r="1725" spans="4:11" x14ac:dyDescent="0.3">
      <c r="D1725">
        <v>1719</v>
      </c>
      <c r="E1725">
        <v>12</v>
      </c>
      <c r="F1725" s="4">
        <f>DATE(2020,5,13+INT(ROWS($1:543)/5))</f>
        <v>44072</v>
      </c>
      <c r="G1725" s="1" t="s">
        <v>167</v>
      </c>
      <c r="H1725">
        <v>-1</v>
      </c>
      <c r="I1725" s="5">
        <f>IF(G1725="nákup",VLOOKUP(E1725,Tabuľka6[#All],13,FALSE),IF(G1725="predaj",VLOOKUP(E1725,Tabuľka6[#All],12,FALSE),"zadany neplatny typ transakie"))</f>
        <v>13.25</v>
      </c>
      <c r="J1725">
        <f t="shared" si="26"/>
        <v>13.25</v>
      </c>
      <c r="K1725">
        <f>SUMIF($E$7:E1725,E1725,$H$7:H1725)</f>
        <v>201</v>
      </c>
    </row>
    <row r="1726" spans="4:11" x14ac:dyDescent="0.3">
      <c r="D1726">
        <v>1720</v>
      </c>
      <c r="E1726">
        <v>30</v>
      </c>
      <c r="F1726" s="4">
        <f>DATE(2020,5,13+INT(ROWS($1:544)/5))</f>
        <v>44072</v>
      </c>
      <c r="G1726" s="1" t="s">
        <v>167</v>
      </c>
      <c r="H1726">
        <v>-9</v>
      </c>
      <c r="I1726" s="5">
        <f>IF(G1726="nákup",VLOOKUP(E1726,Tabuľka6[#All],13,FALSE),IF(G1726="predaj",VLOOKUP(E1726,Tabuľka6[#All],12,FALSE),"zadany neplatny typ transakie"))</f>
        <v>11.5</v>
      </c>
      <c r="J1726">
        <f t="shared" si="26"/>
        <v>103.5</v>
      </c>
      <c r="K1726">
        <f>SUMIF($E$7:E1726,E1726,$H$7:H1726)</f>
        <v>148</v>
      </c>
    </row>
    <row r="1727" spans="4:11" x14ac:dyDescent="0.3">
      <c r="D1727">
        <v>1721</v>
      </c>
      <c r="E1727">
        <v>18</v>
      </c>
      <c r="F1727" s="4">
        <f>DATE(2020,5,13+INT(ROWS($1:545)/5))</f>
        <v>44073</v>
      </c>
      <c r="G1727" s="1" t="s">
        <v>167</v>
      </c>
      <c r="H1727">
        <v>-1</v>
      </c>
      <c r="I1727" s="5">
        <f>IF(G1727="nákup",VLOOKUP(E1727,Tabuľka6[#All],13,FALSE),IF(G1727="predaj",VLOOKUP(E1727,Tabuľka6[#All],12,FALSE),"zadany neplatny typ transakie"))</f>
        <v>13.99</v>
      </c>
      <c r="J1727">
        <f t="shared" si="26"/>
        <v>13.99</v>
      </c>
      <c r="K1727">
        <f>SUMIF($E$7:E1727,E1727,$H$7:H1727)</f>
        <v>3</v>
      </c>
    </row>
    <row r="1728" spans="4:11" x14ac:dyDescent="0.3">
      <c r="D1728">
        <v>1722</v>
      </c>
      <c r="E1728">
        <v>25</v>
      </c>
      <c r="F1728" s="4">
        <f>DATE(2020,5,13+INT(ROWS($1:546)/5))</f>
        <v>44073</v>
      </c>
      <c r="G1728" s="1" t="s">
        <v>167</v>
      </c>
      <c r="H1728">
        <v>-5</v>
      </c>
      <c r="I1728" s="5">
        <f>IF(G1728="nákup",VLOOKUP(E1728,Tabuľka6[#All],13,FALSE),IF(G1728="predaj",VLOOKUP(E1728,Tabuľka6[#All],12,FALSE),"zadany neplatny typ transakie"))</f>
        <v>14.95</v>
      </c>
      <c r="J1728">
        <f t="shared" si="26"/>
        <v>74.75</v>
      </c>
      <c r="K1728">
        <f>SUMIF($E$7:E1728,E1728,$H$7:H1728)</f>
        <v>133</v>
      </c>
    </row>
    <row r="1729" spans="4:11" x14ac:dyDescent="0.3">
      <c r="D1729">
        <v>1723</v>
      </c>
      <c r="E1729">
        <v>11</v>
      </c>
      <c r="F1729" s="4">
        <f>DATE(2020,5,13+INT(ROWS($1:547)/5))</f>
        <v>44073</v>
      </c>
      <c r="G1729" s="1" t="s">
        <v>167</v>
      </c>
      <c r="H1729">
        <v>-6</v>
      </c>
      <c r="I1729" s="5">
        <f>IF(G1729="nákup",VLOOKUP(E1729,Tabuľka6[#All],13,FALSE),IF(G1729="predaj",VLOOKUP(E1729,Tabuľka6[#All],12,FALSE),"zadany neplatny typ transakie"))</f>
        <v>5</v>
      </c>
      <c r="J1729">
        <f t="shared" si="26"/>
        <v>30</v>
      </c>
      <c r="K1729">
        <f>SUMIF($E$7:E1729,E1729,$H$7:H1729)</f>
        <v>95</v>
      </c>
    </row>
    <row r="1730" spans="4:11" x14ac:dyDescent="0.3">
      <c r="D1730">
        <v>1724</v>
      </c>
      <c r="E1730">
        <v>9</v>
      </c>
      <c r="F1730" s="4">
        <f>DATE(2020,5,13+INT(ROWS($1:548)/5))</f>
        <v>44073</v>
      </c>
      <c r="G1730" s="1" t="s">
        <v>167</v>
      </c>
      <c r="H1730">
        <v>-9</v>
      </c>
      <c r="I1730" s="5">
        <f>IF(G1730="nákup",VLOOKUP(E1730,Tabuľka6[#All],13,FALSE),IF(G1730="predaj",VLOOKUP(E1730,Tabuľka6[#All],12,FALSE),"zadany neplatny typ transakie"))</f>
        <v>41</v>
      </c>
      <c r="J1730">
        <f t="shared" si="26"/>
        <v>369</v>
      </c>
      <c r="K1730">
        <f>SUMIF($E$7:E1730,E1730,$H$7:H1730)</f>
        <v>102</v>
      </c>
    </row>
    <row r="1731" spans="4:11" x14ac:dyDescent="0.3">
      <c r="D1731">
        <v>1725</v>
      </c>
      <c r="E1731">
        <v>1</v>
      </c>
      <c r="F1731" s="4">
        <f>DATE(2020,5,13+INT(ROWS($1:549)/5))</f>
        <v>44073</v>
      </c>
      <c r="G1731" s="1" t="s">
        <v>167</v>
      </c>
      <c r="H1731">
        <v>-9</v>
      </c>
      <c r="I1731" s="5">
        <f>IF(G1731="nákup",VLOOKUP(E1731,Tabuľka6[#All],13,FALSE),IF(G1731="predaj",VLOOKUP(E1731,Tabuľka6[#All],12,FALSE),"zadany neplatny typ transakie"))</f>
        <v>11.9</v>
      </c>
      <c r="J1731">
        <f t="shared" si="26"/>
        <v>107.10000000000001</v>
      </c>
      <c r="K1731">
        <f>SUMIF($E$7:E1731,E1731,$H$7:H1731)</f>
        <v>197</v>
      </c>
    </row>
    <row r="1732" spans="4:11" x14ac:dyDescent="0.3">
      <c r="D1732">
        <v>1726</v>
      </c>
      <c r="E1732">
        <v>13</v>
      </c>
      <c r="F1732" s="4">
        <f>DATE(2020,5,13+INT(ROWS($1:550)/5))</f>
        <v>44074</v>
      </c>
      <c r="G1732" s="1" t="s">
        <v>167</v>
      </c>
      <c r="H1732">
        <v>-2</v>
      </c>
      <c r="I1732" s="5">
        <f>IF(G1732="nákup",VLOOKUP(E1732,Tabuľka6[#All],13,FALSE),IF(G1732="predaj",VLOOKUP(E1732,Tabuľka6[#All],12,FALSE),"zadany neplatny typ transakie"))</f>
        <v>14.95</v>
      </c>
      <c r="J1732">
        <f t="shared" si="26"/>
        <v>29.9</v>
      </c>
      <c r="K1732">
        <f>SUMIF($E$7:E1732,E1732,$H$7:H1732)</f>
        <v>52</v>
      </c>
    </row>
    <row r="1733" spans="4:11" x14ac:dyDescent="0.3">
      <c r="D1733">
        <v>1727</v>
      </c>
      <c r="E1733">
        <v>17</v>
      </c>
      <c r="F1733" s="4">
        <f>DATE(2020,5,13+INT(ROWS($1:551)/5))</f>
        <v>44074</v>
      </c>
      <c r="G1733" s="1" t="s">
        <v>167</v>
      </c>
      <c r="H1733">
        <v>-1</v>
      </c>
      <c r="I1733" s="5">
        <f>IF(G1733="nákup",VLOOKUP(E1733,Tabuľka6[#All],13,FALSE),IF(G1733="predaj",VLOOKUP(E1733,Tabuľka6[#All],12,FALSE),"zadany neplatny typ transakie"))</f>
        <v>14.46</v>
      </c>
      <c r="J1733">
        <f t="shared" si="26"/>
        <v>14.46</v>
      </c>
      <c r="K1733">
        <f>SUMIF($E$7:E1733,E1733,$H$7:H1733)</f>
        <v>283</v>
      </c>
    </row>
    <row r="1734" spans="4:11" x14ac:dyDescent="0.3">
      <c r="D1734">
        <v>1728</v>
      </c>
      <c r="E1734">
        <v>6</v>
      </c>
      <c r="F1734" s="4">
        <f>DATE(2020,5,13+INT(ROWS($1:552)/5))</f>
        <v>44074</v>
      </c>
      <c r="G1734" s="1" t="s">
        <v>167</v>
      </c>
      <c r="H1734">
        <v>-2</v>
      </c>
      <c r="I1734" s="5">
        <f>IF(G1734="nákup",VLOOKUP(E1734,Tabuľka6[#All],13,FALSE),IF(G1734="predaj",VLOOKUP(E1734,Tabuľka6[#All],12,FALSE),"zadany neplatny typ transakie"))</f>
        <v>13.24</v>
      </c>
      <c r="J1734">
        <f t="shared" si="26"/>
        <v>26.48</v>
      </c>
      <c r="K1734">
        <f>SUMIF($E$7:E1734,E1734,$H$7:H1734)</f>
        <v>305</v>
      </c>
    </row>
    <row r="1735" spans="4:11" x14ac:dyDescent="0.3">
      <c r="D1735">
        <v>1729</v>
      </c>
      <c r="E1735">
        <v>1</v>
      </c>
      <c r="F1735" s="4">
        <f>DATE(2020,5,13+INT(ROWS($1:553)/5))</f>
        <v>44074</v>
      </c>
      <c r="G1735" s="1" t="s">
        <v>167</v>
      </c>
      <c r="H1735">
        <v>-4</v>
      </c>
      <c r="I1735" s="5">
        <f>IF(G1735="nákup",VLOOKUP(E1735,Tabuľka6[#All],13,FALSE),IF(G1735="predaj",VLOOKUP(E1735,Tabuľka6[#All],12,FALSE),"zadany neplatny typ transakie"))</f>
        <v>11.9</v>
      </c>
      <c r="J1735">
        <f t="shared" si="26"/>
        <v>47.6</v>
      </c>
      <c r="K1735">
        <f>SUMIF($E$7:E1735,E1735,$H$7:H1735)</f>
        <v>193</v>
      </c>
    </row>
    <row r="1736" spans="4:11" x14ac:dyDescent="0.3">
      <c r="D1736">
        <v>1730</v>
      </c>
      <c r="E1736">
        <v>3</v>
      </c>
      <c r="F1736" s="4">
        <f>DATE(2020,5,13+INT(ROWS($1:554)/5))</f>
        <v>44074</v>
      </c>
      <c r="G1736" s="1" t="s">
        <v>167</v>
      </c>
      <c r="H1736">
        <v>-4</v>
      </c>
      <c r="I1736" s="5">
        <f>IF(G1736="nákup",VLOOKUP(E1736,Tabuľka6[#All],13,FALSE),IF(G1736="predaj",VLOOKUP(E1736,Tabuľka6[#All],12,FALSE),"zadany neplatny typ transakie"))</f>
        <v>9.64</v>
      </c>
      <c r="J1736">
        <f t="shared" ref="J1736:J1799" si="27">ABS(H1736*I1736)</f>
        <v>38.56</v>
      </c>
      <c r="K1736">
        <f>SUMIF($E$7:E1736,E1736,$H$7:H1736)</f>
        <v>43</v>
      </c>
    </row>
    <row r="1737" spans="4:11" x14ac:dyDescent="0.3">
      <c r="D1737">
        <v>1731</v>
      </c>
      <c r="E1737">
        <v>13</v>
      </c>
      <c r="F1737" s="4">
        <f>DATE(2020,5,13+INT(ROWS($1:555)/5))</f>
        <v>44075</v>
      </c>
      <c r="G1737" s="1" t="s">
        <v>167</v>
      </c>
      <c r="H1737">
        <v>-8</v>
      </c>
      <c r="I1737" s="5">
        <f>IF(G1737="nákup",VLOOKUP(E1737,Tabuľka6[#All],13,FALSE),IF(G1737="predaj",VLOOKUP(E1737,Tabuľka6[#All],12,FALSE),"zadany neplatny typ transakie"))</f>
        <v>14.95</v>
      </c>
      <c r="J1737">
        <f t="shared" si="27"/>
        <v>119.6</v>
      </c>
      <c r="K1737">
        <f>SUMIF($E$7:E1737,E1737,$H$7:H1737)</f>
        <v>44</v>
      </c>
    </row>
    <row r="1738" spans="4:11" x14ac:dyDescent="0.3">
      <c r="D1738">
        <v>1732</v>
      </c>
      <c r="E1738">
        <v>20</v>
      </c>
      <c r="F1738" s="4">
        <f>DATE(2020,5,13+INT(ROWS($1:556)/5))</f>
        <v>44075</v>
      </c>
      <c r="G1738" s="1" t="s">
        <v>167</v>
      </c>
      <c r="H1738">
        <v>-2</v>
      </c>
      <c r="I1738" s="5">
        <f>IF(G1738="nákup",VLOOKUP(E1738,Tabuľka6[#All],13,FALSE),IF(G1738="predaj",VLOOKUP(E1738,Tabuľka6[#All],12,FALSE),"zadany neplatny typ transakie"))</f>
        <v>10.050000000000001</v>
      </c>
      <c r="J1738">
        <f t="shared" si="27"/>
        <v>20.100000000000001</v>
      </c>
      <c r="K1738">
        <f>SUMIF($E$7:E1738,E1738,$H$7:H1738)</f>
        <v>213</v>
      </c>
    </row>
    <row r="1739" spans="4:11" x14ac:dyDescent="0.3">
      <c r="D1739">
        <v>1733</v>
      </c>
      <c r="E1739">
        <v>2</v>
      </c>
      <c r="F1739" s="4">
        <f>DATE(2020,5,13+INT(ROWS($1:557)/5))</f>
        <v>44075</v>
      </c>
      <c r="G1739" s="1" t="s">
        <v>167</v>
      </c>
      <c r="H1739">
        <v>-6</v>
      </c>
      <c r="I1739" s="5">
        <f>IF(G1739="nákup",VLOOKUP(E1739,Tabuľka6[#All],13,FALSE),IF(G1739="predaj",VLOOKUP(E1739,Tabuľka6[#All],12,FALSE),"zadany neplatny typ transakie"))</f>
        <v>16.11</v>
      </c>
      <c r="J1739">
        <f t="shared" si="27"/>
        <v>96.66</v>
      </c>
      <c r="K1739">
        <f>SUMIF($E$7:E1739,E1739,$H$7:H1739)</f>
        <v>242</v>
      </c>
    </row>
    <row r="1740" spans="4:11" x14ac:dyDescent="0.3">
      <c r="D1740">
        <v>1734</v>
      </c>
      <c r="E1740">
        <v>24</v>
      </c>
      <c r="F1740" s="4">
        <f>DATE(2020,5,13+INT(ROWS($1:558)/5))</f>
        <v>44075</v>
      </c>
      <c r="G1740" s="1" t="s">
        <v>167</v>
      </c>
      <c r="H1740">
        <v>-7</v>
      </c>
      <c r="I1740" s="5">
        <f>IF(G1740="nákup",VLOOKUP(E1740,Tabuľka6[#All],13,FALSE),IF(G1740="predaj",VLOOKUP(E1740,Tabuľka6[#All],12,FALSE),"zadany neplatny typ transakie"))</f>
        <v>18.98</v>
      </c>
      <c r="J1740">
        <f t="shared" si="27"/>
        <v>132.86000000000001</v>
      </c>
      <c r="K1740">
        <f>SUMIF($E$7:E1740,E1740,$H$7:H1740)</f>
        <v>274</v>
      </c>
    </row>
    <row r="1741" spans="4:11" x14ac:dyDescent="0.3">
      <c r="D1741">
        <v>1735</v>
      </c>
      <c r="E1741">
        <v>28</v>
      </c>
      <c r="F1741" s="4">
        <f>DATE(2020,5,13+INT(ROWS($1:559)/5))</f>
        <v>44075</v>
      </c>
      <c r="G1741" s="1" t="s">
        <v>167</v>
      </c>
      <c r="H1741">
        <v>-7</v>
      </c>
      <c r="I1741" s="5">
        <f>IF(G1741="nákup",VLOOKUP(E1741,Tabuľka6[#All],13,FALSE),IF(G1741="predaj",VLOOKUP(E1741,Tabuľka6[#All],12,FALSE),"zadany neplatny typ transakie"))</f>
        <v>14.38</v>
      </c>
      <c r="J1741">
        <f t="shared" si="27"/>
        <v>100.66000000000001</v>
      </c>
      <c r="K1741">
        <f>SUMIF($E$7:E1741,E1741,$H$7:H1741)</f>
        <v>115</v>
      </c>
    </row>
    <row r="1742" spans="4:11" x14ac:dyDescent="0.3">
      <c r="D1742">
        <v>1736</v>
      </c>
      <c r="E1742">
        <v>16</v>
      </c>
      <c r="F1742" s="4">
        <f>DATE(2020,5,13+INT(ROWS($1:560)/5))</f>
        <v>44076</v>
      </c>
      <c r="G1742" s="1" t="s">
        <v>167</v>
      </c>
      <c r="H1742">
        <v>-5</v>
      </c>
      <c r="I1742" s="5">
        <f>IF(G1742="nákup",VLOOKUP(E1742,Tabuľka6[#All],13,FALSE),IF(G1742="predaj",VLOOKUP(E1742,Tabuľka6[#All],12,FALSE),"zadany neplatny typ transakie"))</f>
        <v>14.49</v>
      </c>
      <c r="J1742">
        <f t="shared" si="27"/>
        <v>72.45</v>
      </c>
      <c r="K1742">
        <f>SUMIF($E$7:E1742,E1742,$H$7:H1742)</f>
        <v>166</v>
      </c>
    </row>
    <row r="1743" spans="4:11" x14ac:dyDescent="0.3">
      <c r="D1743">
        <v>1737</v>
      </c>
      <c r="E1743">
        <v>4</v>
      </c>
      <c r="F1743" s="4">
        <f>DATE(2020,5,13+INT(ROWS($1:561)/5))</f>
        <v>44076</v>
      </c>
      <c r="G1743" s="1" t="s">
        <v>167</v>
      </c>
      <c r="H1743">
        <v>-8</v>
      </c>
      <c r="I1743" s="5">
        <f>IF(G1743="nákup",VLOOKUP(E1743,Tabuľka6[#All],13,FALSE),IF(G1743="predaj",VLOOKUP(E1743,Tabuľka6[#All],12,FALSE),"zadany neplatny typ transakie"))</f>
        <v>16</v>
      </c>
      <c r="J1743">
        <f t="shared" si="27"/>
        <v>128</v>
      </c>
      <c r="K1743">
        <f>SUMIF($E$7:E1743,E1743,$H$7:H1743)</f>
        <v>217</v>
      </c>
    </row>
    <row r="1744" spans="4:11" x14ac:dyDescent="0.3">
      <c r="D1744">
        <v>1738</v>
      </c>
      <c r="E1744">
        <v>5</v>
      </c>
      <c r="F1744" s="4">
        <f>DATE(2020,5,13+INT(ROWS($1:562)/5))</f>
        <v>44076</v>
      </c>
      <c r="G1744" s="1" t="s">
        <v>167</v>
      </c>
      <c r="H1744">
        <v>-4</v>
      </c>
      <c r="I1744" s="5">
        <f>IF(G1744="nákup",VLOOKUP(E1744,Tabuľka6[#All],13,FALSE),IF(G1744="predaj",VLOOKUP(E1744,Tabuľka6[#All],12,FALSE),"zadany neplatny typ transakie"))</f>
        <v>15.56</v>
      </c>
      <c r="J1744">
        <f t="shared" si="27"/>
        <v>62.24</v>
      </c>
      <c r="K1744">
        <f>SUMIF($E$7:E1744,E1744,$H$7:H1744)</f>
        <v>112</v>
      </c>
    </row>
    <row r="1745" spans="4:11" x14ac:dyDescent="0.3">
      <c r="D1745">
        <v>1739</v>
      </c>
      <c r="E1745">
        <v>7</v>
      </c>
      <c r="F1745" s="4">
        <f>DATE(2020,5,13+INT(ROWS($1:563)/5))</f>
        <v>44076</v>
      </c>
      <c r="G1745" s="1" t="s">
        <v>166</v>
      </c>
      <c r="H1745">
        <v>42</v>
      </c>
      <c r="I1745" s="5">
        <f>IF(G1745="nákup",VLOOKUP(E1745,Tabuľka6[#All],13,FALSE),IF(G1745="predaj",VLOOKUP(E1745,Tabuľka6[#All],12,FALSE),"zadany neplatny typ transakie"))</f>
        <v>8.56</v>
      </c>
      <c r="J1745">
        <f t="shared" si="27"/>
        <v>359.52000000000004</v>
      </c>
      <c r="K1745">
        <f>SUMIF($E$7:E1745,E1745,$H$7:H1745)</f>
        <v>67</v>
      </c>
    </row>
    <row r="1746" spans="4:11" x14ac:dyDescent="0.3">
      <c r="D1746">
        <v>1740</v>
      </c>
      <c r="E1746">
        <v>10</v>
      </c>
      <c r="F1746" s="4">
        <f>DATE(2020,5,13+INT(ROWS($1:564)/5))</f>
        <v>44076</v>
      </c>
      <c r="G1746" s="1" t="s">
        <v>166</v>
      </c>
      <c r="H1746">
        <v>23</v>
      </c>
      <c r="I1746" s="5">
        <f>IF(G1746="nákup",VLOOKUP(E1746,Tabuľka6[#All],13,FALSE),IF(G1746="predaj",VLOOKUP(E1746,Tabuľka6[#All],12,FALSE),"zadany neplatny typ transakie"))</f>
        <v>11.89</v>
      </c>
      <c r="J1746">
        <f t="shared" si="27"/>
        <v>273.47000000000003</v>
      </c>
      <c r="K1746">
        <f>SUMIF($E$7:E1746,E1746,$H$7:H1746)</f>
        <v>76</v>
      </c>
    </row>
    <row r="1747" spans="4:11" x14ac:dyDescent="0.3">
      <c r="D1747">
        <v>1741</v>
      </c>
      <c r="E1747">
        <v>13</v>
      </c>
      <c r="F1747" s="4">
        <f>DATE(2020,5,13+INT(ROWS($1:565)/5))</f>
        <v>44077</v>
      </c>
      <c r="G1747" s="1" t="s">
        <v>166</v>
      </c>
      <c r="H1747">
        <v>50</v>
      </c>
      <c r="I1747" s="5">
        <f>IF(G1747="nákup",VLOOKUP(E1747,Tabuľka6[#All],13,FALSE),IF(G1747="predaj",VLOOKUP(E1747,Tabuľka6[#All],12,FALSE),"zadany neplatny typ transakie"))</f>
        <v>8.89</v>
      </c>
      <c r="J1747">
        <f t="shared" si="27"/>
        <v>444.5</v>
      </c>
      <c r="K1747">
        <f>SUMIF($E$7:E1747,E1747,$H$7:H1747)</f>
        <v>94</v>
      </c>
    </row>
    <row r="1748" spans="4:11" x14ac:dyDescent="0.3">
      <c r="D1748">
        <v>1742</v>
      </c>
      <c r="E1748">
        <v>10</v>
      </c>
      <c r="F1748" s="4">
        <f>DATE(2020,5,13+INT(ROWS($1:566)/5))</f>
        <v>44077</v>
      </c>
      <c r="G1748" s="1" t="s">
        <v>166</v>
      </c>
      <c r="H1748">
        <v>50</v>
      </c>
      <c r="I1748" s="5">
        <f>IF(G1748="nákup",VLOOKUP(E1748,Tabuľka6[#All],13,FALSE),IF(G1748="predaj",VLOOKUP(E1748,Tabuľka6[#All],12,FALSE),"zadany neplatny typ transakie"))</f>
        <v>11.89</v>
      </c>
      <c r="J1748">
        <f t="shared" si="27"/>
        <v>594.5</v>
      </c>
      <c r="K1748">
        <f>SUMIF($E$7:E1748,E1748,$H$7:H1748)</f>
        <v>126</v>
      </c>
    </row>
    <row r="1749" spans="4:11" x14ac:dyDescent="0.3">
      <c r="D1749">
        <v>1743</v>
      </c>
      <c r="E1749">
        <v>7</v>
      </c>
      <c r="F1749" s="4">
        <f>DATE(2020,5,13+INT(ROWS($1:567)/5))</f>
        <v>44077</v>
      </c>
      <c r="G1749" s="1" t="s">
        <v>166</v>
      </c>
      <c r="H1749">
        <v>30</v>
      </c>
      <c r="I1749" s="5">
        <f>IF(G1749="nákup",VLOOKUP(E1749,Tabuľka6[#All],13,FALSE),IF(G1749="predaj",VLOOKUP(E1749,Tabuľka6[#All],12,FALSE),"zadany neplatny typ transakie"))</f>
        <v>8.56</v>
      </c>
      <c r="J1749">
        <f t="shared" si="27"/>
        <v>256.8</v>
      </c>
      <c r="K1749">
        <f>SUMIF($E$7:E1749,E1749,$H$7:H1749)</f>
        <v>97</v>
      </c>
    </row>
    <row r="1750" spans="4:11" x14ac:dyDescent="0.3">
      <c r="D1750">
        <v>1744</v>
      </c>
      <c r="E1750">
        <v>19</v>
      </c>
      <c r="F1750" s="4">
        <f>DATE(2020,5,13+INT(ROWS($1:568)/5))</f>
        <v>44077</v>
      </c>
      <c r="G1750" s="1" t="s">
        <v>166</v>
      </c>
      <c r="H1750">
        <v>41</v>
      </c>
      <c r="I1750" s="5">
        <f>IF(G1750="nákup",VLOOKUP(E1750,Tabuľka6[#All],13,FALSE),IF(G1750="predaj",VLOOKUP(E1750,Tabuľka6[#All],12,FALSE),"zadany neplatny typ transakie"))</f>
        <v>9.16</v>
      </c>
      <c r="J1750">
        <f t="shared" si="27"/>
        <v>375.56</v>
      </c>
      <c r="K1750">
        <f>SUMIF($E$7:E1750,E1750,$H$7:H1750)</f>
        <v>317</v>
      </c>
    </row>
    <row r="1751" spans="4:11" x14ac:dyDescent="0.3">
      <c r="D1751">
        <v>1745</v>
      </c>
      <c r="E1751">
        <v>29</v>
      </c>
      <c r="F1751" s="4">
        <f>DATE(2020,5,13+INT(ROWS($1:569)/5))</f>
        <v>44077</v>
      </c>
      <c r="G1751" s="1" t="s">
        <v>166</v>
      </c>
      <c r="H1751">
        <v>48</v>
      </c>
      <c r="I1751" s="5" t="str">
        <f>IF(G1751="nákup",VLOOKUP(E1751,Tabuľka6[#All],13,FALSE),IF(G1751="predaj",VLOOKUP(E1751,Tabuľka6[#All],12,FALSE),"zadany neplatny typ transakie"))</f>
        <v>14,98</v>
      </c>
      <c r="J1751">
        <f t="shared" si="27"/>
        <v>719.04</v>
      </c>
      <c r="K1751">
        <f>SUMIF($E$7:E1751,E1751,$H$7:H1751)</f>
        <v>191</v>
      </c>
    </row>
    <row r="1752" spans="4:11" x14ac:dyDescent="0.3">
      <c r="D1752">
        <v>1746</v>
      </c>
      <c r="E1752">
        <v>7</v>
      </c>
      <c r="F1752" s="4">
        <f>DATE(2020,5,13+INT(ROWS($1:570)/5))</f>
        <v>44078</v>
      </c>
      <c r="G1752" s="1" t="s">
        <v>166</v>
      </c>
      <c r="H1752">
        <v>47</v>
      </c>
      <c r="I1752" s="5">
        <f>IF(G1752="nákup",VLOOKUP(E1752,Tabuľka6[#All],13,FALSE),IF(G1752="predaj",VLOOKUP(E1752,Tabuľka6[#All],12,FALSE),"zadany neplatny typ transakie"))</f>
        <v>8.56</v>
      </c>
      <c r="J1752">
        <f t="shared" si="27"/>
        <v>402.32000000000005</v>
      </c>
      <c r="K1752">
        <f>SUMIF($E$7:E1752,E1752,$H$7:H1752)</f>
        <v>144</v>
      </c>
    </row>
    <row r="1753" spans="4:11" x14ac:dyDescent="0.3">
      <c r="D1753">
        <v>1747</v>
      </c>
      <c r="E1753">
        <v>3</v>
      </c>
      <c r="F1753" s="4">
        <f>DATE(2020,5,13+INT(ROWS($1:571)/5))</f>
        <v>44078</v>
      </c>
      <c r="G1753" s="1" t="s">
        <v>166</v>
      </c>
      <c r="H1753">
        <v>29</v>
      </c>
      <c r="I1753" s="5">
        <f>IF(G1753="nákup",VLOOKUP(E1753,Tabuľka6[#All],13,FALSE),IF(G1753="predaj",VLOOKUP(E1753,Tabuľka6[#All],12,FALSE),"zadany neplatny typ transakie"))</f>
        <v>6.24</v>
      </c>
      <c r="J1753">
        <f t="shared" si="27"/>
        <v>180.96</v>
      </c>
      <c r="K1753">
        <f>SUMIF($E$7:E1753,E1753,$H$7:H1753)</f>
        <v>72</v>
      </c>
    </row>
    <row r="1754" spans="4:11" x14ac:dyDescent="0.3">
      <c r="D1754">
        <v>1748</v>
      </c>
      <c r="E1754">
        <v>2</v>
      </c>
      <c r="F1754" s="4">
        <f>DATE(2020,5,13+INT(ROWS($1:572)/5))</f>
        <v>44078</v>
      </c>
      <c r="G1754" s="1" t="s">
        <v>166</v>
      </c>
      <c r="H1754">
        <v>22</v>
      </c>
      <c r="I1754" s="5">
        <f>IF(G1754="nákup",VLOOKUP(E1754,Tabuľka6[#All],13,FALSE),IF(G1754="predaj",VLOOKUP(E1754,Tabuľka6[#All],12,FALSE),"zadany neplatny typ transakie"))</f>
        <v>10.25</v>
      </c>
      <c r="J1754">
        <f t="shared" si="27"/>
        <v>225.5</v>
      </c>
      <c r="K1754">
        <f>SUMIF($E$7:E1754,E1754,$H$7:H1754)</f>
        <v>264</v>
      </c>
    </row>
    <row r="1755" spans="4:11" x14ac:dyDescent="0.3">
      <c r="D1755">
        <v>1749</v>
      </c>
      <c r="E1755">
        <v>14</v>
      </c>
      <c r="F1755" s="4">
        <f>DATE(2020,5,13+INT(ROWS($1:573)/5))</f>
        <v>44078</v>
      </c>
      <c r="G1755" s="1" t="s">
        <v>166</v>
      </c>
      <c r="H1755">
        <v>38</v>
      </c>
      <c r="I1755" s="5">
        <f>IF(G1755="nákup",VLOOKUP(E1755,Tabuľka6[#All],13,FALSE),IF(G1755="predaj",VLOOKUP(E1755,Tabuľka6[#All],12,FALSE),"zadany neplatny typ transakie"))</f>
        <v>5.68</v>
      </c>
      <c r="J1755">
        <f t="shared" si="27"/>
        <v>215.83999999999997</v>
      </c>
      <c r="K1755">
        <f>SUMIF($E$7:E1755,E1755,$H$7:H1755)</f>
        <v>124</v>
      </c>
    </row>
    <row r="1756" spans="4:11" x14ac:dyDescent="0.3">
      <c r="D1756">
        <v>1750</v>
      </c>
      <c r="E1756">
        <v>22</v>
      </c>
      <c r="F1756" s="4">
        <f>DATE(2020,5,13+INT(ROWS($1:574)/5))</f>
        <v>44078</v>
      </c>
      <c r="G1756" s="1" t="s">
        <v>166</v>
      </c>
      <c r="H1756">
        <v>29</v>
      </c>
      <c r="I1756" s="5">
        <f>IF(G1756="nákup",VLOOKUP(E1756,Tabuľka6[#All],13,FALSE),IF(G1756="predaj",VLOOKUP(E1756,Tabuľka6[#All],12,FALSE),"zadany neplatny typ transakie"))</f>
        <v>12.56</v>
      </c>
      <c r="J1756">
        <f t="shared" si="27"/>
        <v>364.24</v>
      </c>
      <c r="K1756">
        <f>SUMIF($E$7:E1756,E1756,$H$7:H1756)</f>
        <v>135</v>
      </c>
    </row>
    <row r="1757" spans="4:11" x14ac:dyDescent="0.3">
      <c r="D1757">
        <v>1751</v>
      </c>
      <c r="E1757">
        <v>3</v>
      </c>
      <c r="F1757" s="4">
        <f>DATE(2020,5,13+INT(ROWS($1:575)/5))</f>
        <v>44079</v>
      </c>
      <c r="G1757" s="1" t="s">
        <v>166</v>
      </c>
      <c r="H1757">
        <v>33</v>
      </c>
      <c r="I1757" s="5">
        <f>IF(G1757="nákup",VLOOKUP(E1757,Tabuľka6[#All],13,FALSE),IF(G1757="predaj",VLOOKUP(E1757,Tabuľka6[#All],12,FALSE),"zadany neplatny typ transakie"))</f>
        <v>6.24</v>
      </c>
      <c r="J1757">
        <f t="shared" si="27"/>
        <v>205.92000000000002</v>
      </c>
      <c r="K1757">
        <f>SUMIF($E$7:E1757,E1757,$H$7:H1757)</f>
        <v>105</v>
      </c>
    </row>
    <row r="1758" spans="4:11" x14ac:dyDescent="0.3">
      <c r="D1758">
        <v>1752</v>
      </c>
      <c r="E1758">
        <v>22</v>
      </c>
      <c r="F1758" s="4">
        <f>DATE(2020,5,13+INT(ROWS($1:576)/5))</f>
        <v>44079</v>
      </c>
      <c r="G1758" s="1" t="s">
        <v>166</v>
      </c>
      <c r="H1758">
        <v>50</v>
      </c>
      <c r="I1758" s="5">
        <f>IF(G1758="nákup",VLOOKUP(E1758,Tabuľka6[#All],13,FALSE),IF(G1758="predaj",VLOOKUP(E1758,Tabuľka6[#All],12,FALSE),"zadany neplatny typ transakie"))</f>
        <v>12.56</v>
      </c>
      <c r="J1758">
        <f t="shared" si="27"/>
        <v>628</v>
      </c>
      <c r="K1758">
        <f>SUMIF($E$7:E1758,E1758,$H$7:H1758)</f>
        <v>185</v>
      </c>
    </row>
    <row r="1759" spans="4:11" x14ac:dyDescent="0.3">
      <c r="D1759">
        <v>1753</v>
      </c>
      <c r="E1759">
        <v>1</v>
      </c>
      <c r="F1759" s="4">
        <f>DATE(2020,5,13+INT(ROWS($1:577)/5))</f>
        <v>44079</v>
      </c>
      <c r="G1759" s="1" t="s">
        <v>166</v>
      </c>
      <c r="H1759">
        <v>33</v>
      </c>
      <c r="I1759" s="5">
        <f>IF(G1759="nákup",VLOOKUP(E1759,Tabuľka6[#All],13,FALSE),IF(G1759="predaj",VLOOKUP(E1759,Tabuľka6[#All],12,FALSE),"zadany neplatny typ transakie"))</f>
        <v>8.25</v>
      </c>
      <c r="J1759">
        <f t="shared" si="27"/>
        <v>272.25</v>
      </c>
      <c r="K1759">
        <f>SUMIF($E$7:E1759,E1759,$H$7:H1759)</f>
        <v>226</v>
      </c>
    </row>
    <row r="1760" spans="4:11" x14ac:dyDescent="0.3">
      <c r="D1760">
        <v>1754</v>
      </c>
      <c r="E1760">
        <v>29</v>
      </c>
      <c r="F1760" s="4">
        <f>DATE(2020,5,13+INT(ROWS($1:578)/5))</f>
        <v>44079</v>
      </c>
      <c r="G1760" s="1" t="s">
        <v>166</v>
      </c>
      <c r="H1760">
        <v>38</v>
      </c>
      <c r="I1760" s="5" t="str">
        <f>IF(G1760="nákup",VLOOKUP(E1760,Tabuľka6[#All],13,FALSE),IF(G1760="predaj",VLOOKUP(E1760,Tabuľka6[#All],12,FALSE),"zadany neplatny typ transakie"))</f>
        <v>14,98</v>
      </c>
      <c r="J1760">
        <f t="shared" si="27"/>
        <v>569.24</v>
      </c>
      <c r="K1760">
        <f>SUMIF($E$7:E1760,E1760,$H$7:H1760)</f>
        <v>229</v>
      </c>
    </row>
    <row r="1761" spans="4:11" x14ac:dyDescent="0.3">
      <c r="D1761">
        <v>1755</v>
      </c>
      <c r="E1761">
        <v>8</v>
      </c>
      <c r="F1761" s="4">
        <f>DATE(2020,5,13+INT(ROWS($1:579)/5))</f>
        <v>44079</v>
      </c>
      <c r="G1761" s="1" t="s">
        <v>166</v>
      </c>
      <c r="H1761">
        <v>44</v>
      </c>
      <c r="I1761" s="5">
        <f>IF(G1761="nákup",VLOOKUP(E1761,Tabuľka6[#All],13,FALSE),IF(G1761="predaj",VLOOKUP(E1761,Tabuľka6[#All],12,FALSE),"zadany neplatny typ transakie"))</f>
        <v>10.99</v>
      </c>
      <c r="J1761">
        <f t="shared" si="27"/>
        <v>483.56</v>
      </c>
      <c r="K1761">
        <f>SUMIF($E$7:E1761,E1761,$H$7:H1761)</f>
        <v>227</v>
      </c>
    </row>
    <row r="1762" spans="4:11" x14ac:dyDescent="0.3">
      <c r="D1762">
        <v>1756</v>
      </c>
      <c r="E1762">
        <v>16</v>
      </c>
      <c r="F1762" s="4">
        <f>DATE(2020,5,13+INT(ROWS($1:580)/5))</f>
        <v>44080</v>
      </c>
      <c r="G1762" s="1" t="s">
        <v>166</v>
      </c>
      <c r="H1762">
        <v>50</v>
      </c>
      <c r="I1762" s="5">
        <f>IF(G1762="nákup",VLOOKUP(E1762,Tabuľka6[#All],13,FALSE),IF(G1762="predaj",VLOOKUP(E1762,Tabuľka6[#All],12,FALSE),"zadany neplatny typ transakie"))</f>
        <v>7.68</v>
      </c>
      <c r="J1762">
        <f t="shared" si="27"/>
        <v>384</v>
      </c>
      <c r="K1762">
        <f>SUMIF($E$7:E1762,E1762,$H$7:H1762)</f>
        <v>216</v>
      </c>
    </row>
    <row r="1763" spans="4:11" x14ac:dyDescent="0.3">
      <c r="D1763">
        <v>1757</v>
      </c>
      <c r="E1763">
        <v>1</v>
      </c>
      <c r="F1763" s="4">
        <f>DATE(2020,5,13+INT(ROWS($1:581)/5))</f>
        <v>44080</v>
      </c>
      <c r="G1763" s="1" t="s">
        <v>167</v>
      </c>
      <c r="H1763">
        <v>-5</v>
      </c>
      <c r="I1763" s="5">
        <f>IF(G1763="nákup",VLOOKUP(E1763,Tabuľka6[#All],13,FALSE),IF(G1763="predaj",VLOOKUP(E1763,Tabuľka6[#All],12,FALSE),"zadany neplatny typ transakie"))</f>
        <v>11.9</v>
      </c>
      <c r="J1763">
        <f t="shared" si="27"/>
        <v>59.5</v>
      </c>
      <c r="K1763">
        <f>SUMIF($E$7:E1763,E1763,$H$7:H1763)</f>
        <v>221</v>
      </c>
    </row>
    <row r="1764" spans="4:11" x14ac:dyDescent="0.3">
      <c r="D1764">
        <v>1758</v>
      </c>
      <c r="E1764">
        <v>28</v>
      </c>
      <c r="F1764" s="4">
        <f>DATE(2020,5,13+INT(ROWS($1:582)/5))</f>
        <v>44080</v>
      </c>
      <c r="G1764" s="1" t="s">
        <v>167</v>
      </c>
      <c r="H1764">
        <v>-1</v>
      </c>
      <c r="I1764" s="5">
        <f>IF(G1764="nákup",VLOOKUP(E1764,Tabuľka6[#All],13,FALSE),IF(G1764="predaj",VLOOKUP(E1764,Tabuľka6[#All],12,FALSE),"zadany neplatny typ transakie"))</f>
        <v>14.38</v>
      </c>
      <c r="J1764">
        <f t="shared" si="27"/>
        <v>14.38</v>
      </c>
      <c r="K1764">
        <f>SUMIF($E$7:E1764,E1764,$H$7:H1764)</f>
        <v>114</v>
      </c>
    </row>
    <row r="1765" spans="4:11" x14ac:dyDescent="0.3">
      <c r="D1765">
        <v>1759</v>
      </c>
      <c r="E1765">
        <v>30</v>
      </c>
      <c r="F1765" s="4">
        <f>DATE(2020,5,13+INT(ROWS($1:583)/5))</f>
        <v>44080</v>
      </c>
      <c r="G1765" s="1" t="s">
        <v>167</v>
      </c>
      <c r="H1765">
        <v>-9</v>
      </c>
      <c r="I1765" s="5">
        <f>IF(G1765="nákup",VLOOKUP(E1765,Tabuľka6[#All],13,FALSE),IF(G1765="predaj",VLOOKUP(E1765,Tabuľka6[#All],12,FALSE),"zadany neplatny typ transakie"))</f>
        <v>11.5</v>
      </c>
      <c r="J1765">
        <f t="shared" si="27"/>
        <v>103.5</v>
      </c>
      <c r="K1765">
        <f>SUMIF($E$7:E1765,E1765,$H$7:H1765)</f>
        <v>139</v>
      </c>
    </row>
    <row r="1766" spans="4:11" x14ac:dyDescent="0.3">
      <c r="D1766">
        <v>1760</v>
      </c>
      <c r="E1766">
        <v>6</v>
      </c>
      <c r="F1766" s="4">
        <f>DATE(2020,5,13+INT(ROWS($1:584)/5))</f>
        <v>44080</v>
      </c>
      <c r="G1766" s="1" t="s">
        <v>167</v>
      </c>
      <c r="H1766">
        <v>-10</v>
      </c>
      <c r="I1766" s="5">
        <f>IF(G1766="nákup",VLOOKUP(E1766,Tabuľka6[#All],13,FALSE),IF(G1766="predaj",VLOOKUP(E1766,Tabuľka6[#All],12,FALSE),"zadany neplatny typ transakie"))</f>
        <v>13.24</v>
      </c>
      <c r="J1766">
        <f t="shared" si="27"/>
        <v>132.4</v>
      </c>
      <c r="K1766">
        <f>SUMIF($E$7:E1766,E1766,$H$7:H1766)</f>
        <v>295</v>
      </c>
    </row>
    <row r="1767" spans="4:11" x14ac:dyDescent="0.3">
      <c r="D1767">
        <v>1761</v>
      </c>
      <c r="E1767">
        <v>13</v>
      </c>
      <c r="F1767" s="4">
        <f>DATE(2020,5,13+INT(ROWS($1:585)/5))</f>
        <v>44081</v>
      </c>
      <c r="G1767" s="1" t="s">
        <v>167</v>
      </c>
      <c r="H1767">
        <v>-10</v>
      </c>
      <c r="I1767" s="5">
        <f>IF(G1767="nákup",VLOOKUP(E1767,Tabuľka6[#All],13,FALSE),IF(G1767="predaj",VLOOKUP(E1767,Tabuľka6[#All],12,FALSE),"zadany neplatny typ transakie"))</f>
        <v>14.95</v>
      </c>
      <c r="J1767">
        <f t="shared" si="27"/>
        <v>149.5</v>
      </c>
      <c r="K1767">
        <f>SUMIF($E$7:E1767,E1767,$H$7:H1767)</f>
        <v>84</v>
      </c>
    </row>
    <row r="1768" spans="4:11" x14ac:dyDescent="0.3">
      <c r="D1768">
        <v>1762</v>
      </c>
      <c r="E1768">
        <v>18</v>
      </c>
      <c r="F1768" s="4">
        <f>DATE(2020,5,13+INT(ROWS($1:586)/5))</f>
        <v>44081</v>
      </c>
      <c r="G1768" s="1" t="s">
        <v>167</v>
      </c>
      <c r="H1768">
        <v>-2</v>
      </c>
      <c r="I1768" s="5">
        <f>IF(G1768="nákup",VLOOKUP(E1768,Tabuľka6[#All],13,FALSE),IF(G1768="predaj",VLOOKUP(E1768,Tabuľka6[#All],12,FALSE),"zadany neplatny typ transakie"))</f>
        <v>13.99</v>
      </c>
      <c r="J1768">
        <f t="shared" si="27"/>
        <v>27.98</v>
      </c>
      <c r="K1768">
        <f>SUMIF($E$7:E1768,E1768,$H$7:H1768)</f>
        <v>1</v>
      </c>
    </row>
    <row r="1769" spans="4:11" x14ac:dyDescent="0.3">
      <c r="D1769">
        <v>1763</v>
      </c>
      <c r="E1769">
        <v>13</v>
      </c>
      <c r="F1769" s="4">
        <f>DATE(2020,5,13+INT(ROWS($1:587)/5))</f>
        <v>44081</v>
      </c>
      <c r="G1769" s="1" t="s">
        <v>167</v>
      </c>
      <c r="H1769">
        <v>-8</v>
      </c>
      <c r="I1769" s="5">
        <f>IF(G1769="nákup",VLOOKUP(E1769,Tabuľka6[#All],13,FALSE),IF(G1769="predaj",VLOOKUP(E1769,Tabuľka6[#All],12,FALSE),"zadany neplatny typ transakie"))</f>
        <v>14.95</v>
      </c>
      <c r="J1769">
        <f t="shared" si="27"/>
        <v>119.6</v>
      </c>
      <c r="K1769">
        <f>SUMIF($E$7:E1769,E1769,$H$7:H1769)</f>
        <v>76</v>
      </c>
    </row>
    <row r="1770" spans="4:11" x14ac:dyDescent="0.3">
      <c r="D1770">
        <v>1764</v>
      </c>
      <c r="E1770">
        <v>24</v>
      </c>
      <c r="F1770" s="4">
        <f>DATE(2020,5,13+INT(ROWS($1:588)/5))</f>
        <v>44081</v>
      </c>
      <c r="G1770" s="1" t="s">
        <v>167</v>
      </c>
      <c r="H1770">
        <v>-7</v>
      </c>
      <c r="I1770" s="5">
        <f>IF(G1770="nákup",VLOOKUP(E1770,Tabuľka6[#All],13,FALSE),IF(G1770="predaj",VLOOKUP(E1770,Tabuľka6[#All],12,FALSE),"zadany neplatny typ transakie"))</f>
        <v>18.98</v>
      </c>
      <c r="J1770">
        <f t="shared" si="27"/>
        <v>132.86000000000001</v>
      </c>
      <c r="K1770">
        <f>SUMIF($E$7:E1770,E1770,$H$7:H1770)</f>
        <v>267</v>
      </c>
    </row>
    <row r="1771" spans="4:11" x14ac:dyDescent="0.3">
      <c r="D1771">
        <v>1765</v>
      </c>
      <c r="E1771">
        <v>17</v>
      </c>
      <c r="F1771" s="4">
        <f>DATE(2020,5,13+INT(ROWS($1:589)/5))</f>
        <v>44081</v>
      </c>
      <c r="G1771" s="1" t="s">
        <v>167</v>
      </c>
      <c r="H1771">
        <v>-5</v>
      </c>
      <c r="I1771" s="5">
        <f>IF(G1771="nákup",VLOOKUP(E1771,Tabuľka6[#All],13,FALSE),IF(G1771="predaj",VLOOKUP(E1771,Tabuľka6[#All],12,FALSE),"zadany neplatny typ transakie"))</f>
        <v>14.46</v>
      </c>
      <c r="J1771">
        <f t="shared" si="27"/>
        <v>72.300000000000011</v>
      </c>
      <c r="K1771">
        <f>SUMIF($E$7:E1771,E1771,$H$7:H1771)</f>
        <v>278</v>
      </c>
    </row>
    <row r="1772" spans="4:11" x14ac:dyDescent="0.3">
      <c r="D1772">
        <v>1766</v>
      </c>
      <c r="E1772">
        <v>11</v>
      </c>
      <c r="F1772" s="4">
        <f>DATE(2020,5,13+INT(ROWS($1:590)/5))</f>
        <v>44082</v>
      </c>
      <c r="G1772" s="1" t="s">
        <v>167</v>
      </c>
      <c r="H1772">
        <v>-10</v>
      </c>
      <c r="I1772" s="5">
        <f>IF(G1772="nákup",VLOOKUP(E1772,Tabuľka6[#All],13,FALSE),IF(G1772="predaj",VLOOKUP(E1772,Tabuľka6[#All],12,FALSE),"zadany neplatny typ transakie"))</f>
        <v>5</v>
      </c>
      <c r="J1772">
        <f t="shared" si="27"/>
        <v>50</v>
      </c>
      <c r="K1772">
        <f>SUMIF($E$7:E1772,E1772,$H$7:H1772)</f>
        <v>85</v>
      </c>
    </row>
    <row r="1773" spans="4:11" x14ac:dyDescent="0.3">
      <c r="D1773">
        <v>1767</v>
      </c>
      <c r="E1773">
        <v>10</v>
      </c>
      <c r="F1773" s="4">
        <f>DATE(2020,5,13+INT(ROWS($1:591)/5))</f>
        <v>44082</v>
      </c>
      <c r="G1773" s="1" t="s">
        <v>167</v>
      </c>
      <c r="H1773">
        <v>-7</v>
      </c>
      <c r="I1773" s="5">
        <f>IF(G1773="nákup",VLOOKUP(E1773,Tabuľka6[#All],13,FALSE),IF(G1773="predaj",VLOOKUP(E1773,Tabuľka6[#All],12,FALSE),"zadany neplatny typ transakie"))</f>
        <v>18.5</v>
      </c>
      <c r="J1773">
        <f t="shared" si="27"/>
        <v>129.5</v>
      </c>
      <c r="K1773">
        <f>SUMIF($E$7:E1773,E1773,$H$7:H1773)</f>
        <v>119</v>
      </c>
    </row>
    <row r="1774" spans="4:11" x14ac:dyDescent="0.3">
      <c r="D1774">
        <v>1768</v>
      </c>
      <c r="E1774">
        <v>30</v>
      </c>
      <c r="F1774" s="4">
        <f>DATE(2020,5,13+INT(ROWS($1:592)/5))</f>
        <v>44082</v>
      </c>
      <c r="G1774" s="1" t="s">
        <v>167</v>
      </c>
      <c r="H1774">
        <v>-4</v>
      </c>
      <c r="I1774" s="5">
        <f>IF(G1774="nákup",VLOOKUP(E1774,Tabuľka6[#All],13,FALSE),IF(G1774="predaj",VLOOKUP(E1774,Tabuľka6[#All],12,FALSE),"zadany neplatny typ transakie"))</f>
        <v>11.5</v>
      </c>
      <c r="J1774">
        <f t="shared" si="27"/>
        <v>46</v>
      </c>
      <c r="K1774">
        <f>SUMIF($E$7:E1774,E1774,$H$7:H1774)</f>
        <v>135</v>
      </c>
    </row>
    <row r="1775" spans="4:11" x14ac:dyDescent="0.3">
      <c r="D1775">
        <v>1769</v>
      </c>
      <c r="E1775">
        <v>25</v>
      </c>
      <c r="F1775" s="4">
        <f>DATE(2020,5,13+INT(ROWS($1:593)/5))</f>
        <v>44082</v>
      </c>
      <c r="G1775" s="1" t="s">
        <v>167</v>
      </c>
      <c r="H1775">
        <v>-7</v>
      </c>
      <c r="I1775" s="5">
        <f>IF(G1775="nákup",VLOOKUP(E1775,Tabuľka6[#All],13,FALSE),IF(G1775="predaj",VLOOKUP(E1775,Tabuľka6[#All],12,FALSE),"zadany neplatny typ transakie"))</f>
        <v>14.95</v>
      </c>
      <c r="J1775">
        <f t="shared" si="27"/>
        <v>104.64999999999999</v>
      </c>
      <c r="K1775">
        <f>SUMIF($E$7:E1775,E1775,$H$7:H1775)</f>
        <v>126</v>
      </c>
    </row>
    <row r="1776" spans="4:11" x14ac:dyDescent="0.3">
      <c r="D1776">
        <v>1770</v>
      </c>
      <c r="E1776">
        <v>1</v>
      </c>
      <c r="F1776" s="4">
        <f>DATE(2020,5,13+INT(ROWS($1:594)/5))</f>
        <v>44082</v>
      </c>
      <c r="G1776" s="1" t="s">
        <v>167</v>
      </c>
      <c r="H1776">
        <v>-9</v>
      </c>
      <c r="I1776" s="5">
        <f>IF(G1776="nákup",VLOOKUP(E1776,Tabuľka6[#All],13,FALSE),IF(G1776="predaj",VLOOKUP(E1776,Tabuľka6[#All],12,FALSE),"zadany neplatny typ transakie"))</f>
        <v>11.9</v>
      </c>
      <c r="J1776">
        <f t="shared" si="27"/>
        <v>107.10000000000001</v>
      </c>
      <c r="K1776">
        <f>SUMIF($E$7:E1776,E1776,$H$7:H1776)</f>
        <v>212</v>
      </c>
    </row>
    <row r="1777" spans="4:11" x14ac:dyDescent="0.3">
      <c r="D1777">
        <v>1771</v>
      </c>
      <c r="E1777">
        <v>14</v>
      </c>
      <c r="F1777" s="4">
        <f>DATE(2020,5,13+INT(ROWS($1:595)/5))</f>
        <v>44083</v>
      </c>
      <c r="G1777" s="1" t="s">
        <v>167</v>
      </c>
      <c r="H1777">
        <v>-1</v>
      </c>
      <c r="I1777" s="5">
        <f>IF(G1777="nákup",VLOOKUP(E1777,Tabuľka6[#All],13,FALSE),IF(G1777="predaj",VLOOKUP(E1777,Tabuľka6[#All],12,FALSE),"zadany neplatny typ transakie"))</f>
        <v>7.8</v>
      </c>
      <c r="J1777">
        <f t="shared" si="27"/>
        <v>7.8</v>
      </c>
      <c r="K1777">
        <f>SUMIF($E$7:E1777,E1777,$H$7:H1777)</f>
        <v>123</v>
      </c>
    </row>
    <row r="1778" spans="4:11" x14ac:dyDescent="0.3">
      <c r="D1778">
        <v>1772</v>
      </c>
      <c r="E1778">
        <v>9</v>
      </c>
      <c r="F1778" s="4">
        <f>DATE(2020,5,13+INT(ROWS($1:596)/5))</f>
        <v>44083</v>
      </c>
      <c r="G1778" s="1" t="s">
        <v>167</v>
      </c>
      <c r="H1778">
        <v>-1</v>
      </c>
      <c r="I1778" s="5">
        <f>IF(G1778="nákup",VLOOKUP(E1778,Tabuľka6[#All],13,FALSE),IF(G1778="predaj",VLOOKUP(E1778,Tabuľka6[#All],12,FALSE),"zadany neplatny typ transakie"))</f>
        <v>41</v>
      </c>
      <c r="J1778">
        <f t="shared" si="27"/>
        <v>41</v>
      </c>
      <c r="K1778">
        <f>SUMIF($E$7:E1778,E1778,$H$7:H1778)</f>
        <v>101</v>
      </c>
    </row>
    <row r="1779" spans="4:11" x14ac:dyDescent="0.3">
      <c r="D1779">
        <v>1773</v>
      </c>
      <c r="E1779">
        <v>8</v>
      </c>
      <c r="F1779" s="4">
        <f>DATE(2020,5,13+INT(ROWS($1:597)/5))</f>
        <v>44083</v>
      </c>
      <c r="G1779" s="1" t="s">
        <v>167</v>
      </c>
      <c r="H1779">
        <v>-5</v>
      </c>
      <c r="I1779" s="5">
        <f>IF(G1779="nákup",VLOOKUP(E1779,Tabuľka6[#All],13,FALSE),IF(G1779="predaj",VLOOKUP(E1779,Tabuľka6[#All],12,FALSE),"zadany neplatny typ transakie"))</f>
        <v>17.89</v>
      </c>
      <c r="J1779">
        <f t="shared" si="27"/>
        <v>89.45</v>
      </c>
      <c r="K1779">
        <f>SUMIF($E$7:E1779,E1779,$H$7:H1779)</f>
        <v>222</v>
      </c>
    </row>
    <row r="1780" spans="4:11" x14ac:dyDescent="0.3">
      <c r="D1780">
        <v>1774</v>
      </c>
      <c r="E1780">
        <v>9</v>
      </c>
      <c r="F1780" s="4">
        <f>DATE(2020,5,13+INT(ROWS($1:598)/5))</f>
        <v>44083</v>
      </c>
      <c r="G1780" s="1" t="s">
        <v>167</v>
      </c>
      <c r="H1780">
        <v>-1</v>
      </c>
      <c r="I1780" s="5">
        <f>IF(G1780="nákup",VLOOKUP(E1780,Tabuľka6[#All],13,FALSE),IF(G1780="predaj",VLOOKUP(E1780,Tabuľka6[#All],12,FALSE),"zadany neplatny typ transakie"))</f>
        <v>41</v>
      </c>
      <c r="J1780">
        <f t="shared" si="27"/>
        <v>41</v>
      </c>
      <c r="K1780">
        <f>SUMIF($E$7:E1780,E1780,$H$7:H1780)</f>
        <v>100</v>
      </c>
    </row>
    <row r="1781" spans="4:11" x14ac:dyDescent="0.3">
      <c r="D1781">
        <v>1775</v>
      </c>
      <c r="E1781">
        <v>2</v>
      </c>
      <c r="F1781" s="4">
        <f>DATE(2020,5,13+INT(ROWS($1:599)/5))</f>
        <v>44083</v>
      </c>
      <c r="G1781" s="1" t="s">
        <v>167</v>
      </c>
      <c r="H1781">
        <v>-9</v>
      </c>
      <c r="I1781" s="5">
        <f>IF(G1781="nákup",VLOOKUP(E1781,Tabuľka6[#All],13,FALSE),IF(G1781="predaj",VLOOKUP(E1781,Tabuľka6[#All],12,FALSE),"zadany neplatny typ transakie"))</f>
        <v>16.11</v>
      </c>
      <c r="J1781">
        <f t="shared" si="27"/>
        <v>144.99</v>
      </c>
      <c r="K1781">
        <f>SUMIF($E$7:E1781,E1781,$H$7:H1781)</f>
        <v>255</v>
      </c>
    </row>
    <row r="1782" spans="4:11" x14ac:dyDescent="0.3">
      <c r="D1782">
        <v>1776</v>
      </c>
      <c r="E1782">
        <v>17</v>
      </c>
      <c r="F1782" s="4">
        <f>DATE(2020,5,13+INT(ROWS($1:600)/5))</f>
        <v>44084</v>
      </c>
      <c r="G1782" s="1" t="s">
        <v>167</v>
      </c>
      <c r="H1782">
        <v>-3</v>
      </c>
      <c r="I1782" s="5">
        <f>IF(G1782="nákup",VLOOKUP(E1782,Tabuľka6[#All],13,FALSE),IF(G1782="predaj",VLOOKUP(E1782,Tabuľka6[#All],12,FALSE),"zadany neplatny typ transakie"))</f>
        <v>14.46</v>
      </c>
      <c r="J1782">
        <f t="shared" si="27"/>
        <v>43.38</v>
      </c>
      <c r="K1782">
        <f>SUMIF($E$7:E1782,E1782,$H$7:H1782)</f>
        <v>275</v>
      </c>
    </row>
    <row r="1783" spans="4:11" x14ac:dyDescent="0.3">
      <c r="D1783">
        <v>1777</v>
      </c>
      <c r="E1783">
        <v>22</v>
      </c>
      <c r="F1783" s="4">
        <f>DATE(2020,5,13+INT(ROWS($1:601)/5))</f>
        <v>44084</v>
      </c>
      <c r="G1783" s="1" t="s">
        <v>167</v>
      </c>
      <c r="H1783">
        <v>-6</v>
      </c>
      <c r="I1783" s="5">
        <f>IF(G1783="nákup",VLOOKUP(E1783,Tabuľka6[#All],13,FALSE),IF(G1783="predaj",VLOOKUP(E1783,Tabuľka6[#All],12,FALSE),"zadany neplatny typ transakie"))</f>
        <v>22.58</v>
      </c>
      <c r="J1783">
        <f t="shared" si="27"/>
        <v>135.47999999999999</v>
      </c>
      <c r="K1783">
        <f>SUMIF($E$7:E1783,E1783,$H$7:H1783)</f>
        <v>179</v>
      </c>
    </row>
    <row r="1784" spans="4:11" x14ac:dyDescent="0.3">
      <c r="D1784">
        <v>1778</v>
      </c>
      <c r="E1784">
        <v>14</v>
      </c>
      <c r="F1784" s="4">
        <f>DATE(2020,5,13+INT(ROWS($1:602)/5))</f>
        <v>44084</v>
      </c>
      <c r="G1784" s="1" t="s">
        <v>167</v>
      </c>
      <c r="H1784">
        <v>-6</v>
      </c>
      <c r="I1784" s="5">
        <f>IF(G1784="nákup",VLOOKUP(E1784,Tabuľka6[#All],13,FALSE),IF(G1784="predaj",VLOOKUP(E1784,Tabuľka6[#All],12,FALSE),"zadany neplatny typ transakie"))</f>
        <v>7.8</v>
      </c>
      <c r="J1784">
        <f t="shared" si="27"/>
        <v>46.8</v>
      </c>
      <c r="K1784">
        <f>SUMIF($E$7:E1784,E1784,$H$7:H1784)</f>
        <v>117</v>
      </c>
    </row>
    <row r="1785" spans="4:11" x14ac:dyDescent="0.3">
      <c r="D1785">
        <v>1779</v>
      </c>
      <c r="E1785">
        <v>20</v>
      </c>
      <c r="F1785" s="4">
        <f>DATE(2020,5,13+INT(ROWS($1:603)/5))</f>
        <v>44084</v>
      </c>
      <c r="G1785" s="1" t="s">
        <v>167</v>
      </c>
      <c r="H1785">
        <v>-9</v>
      </c>
      <c r="I1785" s="5">
        <f>IF(G1785="nákup",VLOOKUP(E1785,Tabuľka6[#All],13,FALSE),IF(G1785="predaj",VLOOKUP(E1785,Tabuľka6[#All],12,FALSE),"zadany neplatny typ transakie"))</f>
        <v>10.050000000000001</v>
      </c>
      <c r="J1785">
        <f t="shared" si="27"/>
        <v>90.45</v>
      </c>
      <c r="K1785">
        <f>SUMIF($E$7:E1785,E1785,$H$7:H1785)</f>
        <v>204</v>
      </c>
    </row>
    <row r="1786" spans="4:11" x14ac:dyDescent="0.3">
      <c r="D1786">
        <v>1780</v>
      </c>
      <c r="E1786">
        <v>3</v>
      </c>
      <c r="F1786" s="4">
        <f>DATE(2020,5,13+INT(ROWS($1:604)/5))</f>
        <v>44084</v>
      </c>
      <c r="G1786" s="1" t="s">
        <v>167</v>
      </c>
      <c r="H1786">
        <v>-9</v>
      </c>
      <c r="I1786" s="5">
        <f>IF(G1786="nákup",VLOOKUP(E1786,Tabuľka6[#All],13,FALSE),IF(G1786="predaj",VLOOKUP(E1786,Tabuľka6[#All],12,FALSE),"zadany neplatny typ transakie"))</f>
        <v>9.64</v>
      </c>
      <c r="J1786">
        <f t="shared" si="27"/>
        <v>86.76</v>
      </c>
      <c r="K1786">
        <f>SUMIF($E$7:E1786,E1786,$H$7:H1786)</f>
        <v>96</v>
      </c>
    </row>
    <row r="1787" spans="4:11" x14ac:dyDescent="0.3">
      <c r="D1787">
        <v>1781</v>
      </c>
      <c r="E1787">
        <v>18</v>
      </c>
      <c r="F1787" s="4">
        <f>DATE(2020,5,13+INT(ROWS($1:605)/5))</f>
        <v>44085</v>
      </c>
      <c r="G1787" s="1" t="s">
        <v>167</v>
      </c>
      <c r="H1787">
        <v>-1</v>
      </c>
      <c r="I1787" s="5">
        <f>IF(G1787="nákup",VLOOKUP(E1787,Tabuľka6[#All],13,FALSE),IF(G1787="predaj",VLOOKUP(E1787,Tabuľka6[#All],12,FALSE),"zadany neplatny typ transakie"))</f>
        <v>13.99</v>
      </c>
      <c r="J1787">
        <f t="shared" si="27"/>
        <v>13.99</v>
      </c>
      <c r="K1787">
        <f>SUMIF($E$7:E1787,E1787,$H$7:H1787)</f>
        <v>0</v>
      </c>
    </row>
    <row r="1788" spans="4:11" x14ac:dyDescent="0.3">
      <c r="D1788">
        <v>1782</v>
      </c>
      <c r="E1788">
        <v>30</v>
      </c>
      <c r="F1788" s="4">
        <f>DATE(2020,5,13+INT(ROWS($1:606)/5))</f>
        <v>44085</v>
      </c>
      <c r="G1788" s="1" t="s">
        <v>167</v>
      </c>
      <c r="H1788">
        <v>-8</v>
      </c>
      <c r="I1788" s="5">
        <f>IF(G1788="nákup",VLOOKUP(E1788,Tabuľka6[#All],13,FALSE),IF(G1788="predaj",VLOOKUP(E1788,Tabuľka6[#All],12,FALSE),"zadany neplatny typ transakie"))</f>
        <v>11.5</v>
      </c>
      <c r="J1788">
        <f t="shared" si="27"/>
        <v>92</v>
      </c>
      <c r="K1788">
        <f>SUMIF($E$7:E1788,E1788,$H$7:H1788)</f>
        <v>127</v>
      </c>
    </row>
    <row r="1789" spans="4:11" x14ac:dyDescent="0.3">
      <c r="D1789">
        <v>1783</v>
      </c>
      <c r="E1789">
        <v>13</v>
      </c>
      <c r="F1789" s="4">
        <f>DATE(2020,5,13+INT(ROWS($1:607)/5))</f>
        <v>44085</v>
      </c>
      <c r="G1789" s="1" t="s">
        <v>167</v>
      </c>
      <c r="H1789">
        <v>-7</v>
      </c>
      <c r="I1789" s="5">
        <f>IF(G1789="nákup",VLOOKUP(E1789,Tabuľka6[#All],13,FALSE),IF(G1789="predaj",VLOOKUP(E1789,Tabuľka6[#All],12,FALSE),"zadany neplatny typ transakie"))</f>
        <v>14.95</v>
      </c>
      <c r="J1789">
        <f t="shared" si="27"/>
        <v>104.64999999999999</v>
      </c>
      <c r="K1789">
        <f>SUMIF($E$7:E1789,E1789,$H$7:H1789)</f>
        <v>69</v>
      </c>
    </row>
    <row r="1790" spans="4:11" x14ac:dyDescent="0.3">
      <c r="D1790">
        <v>1784</v>
      </c>
      <c r="E1790">
        <v>7</v>
      </c>
      <c r="F1790" s="4">
        <f>DATE(2020,5,13+INT(ROWS($1:608)/5))</f>
        <v>44085</v>
      </c>
      <c r="G1790" s="1" t="s">
        <v>167</v>
      </c>
      <c r="H1790">
        <v>-5</v>
      </c>
      <c r="I1790" s="5">
        <f>IF(G1790="nákup",VLOOKUP(E1790,Tabuľka6[#All],13,FALSE),IF(G1790="predaj",VLOOKUP(E1790,Tabuľka6[#All],12,FALSE),"zadany neplatny typ transakie"))</f>
        <v>14.75</v>
      </c>
      <c r="J1790">
        <f t="shared" si="27"/>
        <v>73.75</v>
      </c>
      <c r="K1790">
        <f>SUMIF($E$7:E1790,E1790,$H$7:H1790)</f>
        <v>139</v>
      </c>
    </row>
    <row r="1791" spans="4:11" x14ac:dyDescent="0.3">
      <c r="D1791">
        <v>1785</v>
      </c>
      <c r="E1791">
        <v>11</v>
      </c>
      <c r="F1791" s="4">
        <f>DATE(2020,5,13+INT(ROWS($1:609)/5))</f>
        <v>44085</v>
      </c>
      <c r="G1791" s="1" t="s">
        <v>167</v>
      </c>
      <c r="H1791">
        <v>-4</v>
      </c>
      <c r="I1791" s="5">
        <f>IF(G1791="nákup",VLOOKUP(E1791,Tabuľka6[#All],13,FALSE),IF(G1791="predaj",VLOOKUP(E1791,Tabuľka6[#All],12,FALSE),"zadany neplatny typ transakie"))</f>
        <v>5</v>
      </c>
      <c r="J1791">
        <f t="shared" si="27"/>
        <v>20</v>
      </c>
      <c r="K1791">
        <f>SUMIF($E$7:E1791,E1791,$H$7:H1791)</f>
        <v>81</v>
      </c>
    </row>
    <row r="1792" spans="4:11" x14ac:dyDescent="0.3">
      <c r="D1792">
        <v>1786</v>
      </c>
      <c r="E1792">
        <v>13</v>
      </c>
      <c r="F1792" s="4">
        <f>DATE(2020,5,13+INT(ROWS($1:610)/5))</f>
        <v>44086</v>
      </c>
      <c r="G1792" s="1" t="s">
        <v>167</v>
      </c>
      <c r="H1792">
        <v>-10</v>
      </c>
      <c r="I1792" s="5">
        <f>IF(G1792="nákup",VLOOKUP(E1792,Tabuľka6[#All],13,FALSE),IF(G1792="predaj",VLOOKUP(E1792,Tabuľka6[#All],12,FALSE),"zadany neplatny typ transakie"))</f>
        <v>14.95</v>
      </c>
      <c r="J1792">
        <f t="shared" si="27"/>
        <v>149.5</v>
      </c>
      <c r="K1792">
        <f>SUMIF($E$7:E1792,E1792,$H$7:H1792)</f>
        <v>59</v>
      </c>
    </row>
    <row r="1793" spans="4:11" x14ac:dyDescent="0.3">
      <c r="D1793">
        <v>1787</v>
      </c>
      <c r="E1793">
        <v>23</v>
      </c>
      <c r="F1793" s="4">
        <f>DATE(2020,5,13+INT(ROWS($1:611)/5))</f>
        <v>44086</v>
      </c>
      <c r="G1793" s="1" t="s">
        <v>167</v>
      </c>
      <c r="H1793">
        <v>-3</v>
      </c>
      <c r="I1793" s="5">
        <f>IF(G1793="nákup",VLOOKUP(E1793,Tabuľka6[#All],13,FALSE),IF(G1793="predaj",VLOOKUP(E1793,Tabuľka6[#All],12,FALSE),"zadany neplatny typ transakie"))</f>
        <v>22.55</v>
      </c>
      <c r="J1793">
        <f t="shared" si="27"/>
        <v>67.650000000000006</v>
      </c>
      <c r="K1793">
        <f>SUMIF($E$7:E1793,E1793,$H$7:H1793)</f>
        <v>79</v>
      </c>
    </row>
    <row r="1794" spans="4:11" x14ac:dyDescent="0.3">
      <c r="D1794">
        <v>1788</v>
      </c>
      <c r="E1794">
        <v>27</v>
      </c>
      <c r="F1794" s="4">
        <f>DATE(2020,5,13+INT(ROWS($1:612)/5))</f>
        <v>44086</v>
      </c>
      <c r="G1794" s="1" t="s">
        <v>167</v>
      </c>
      <c r="H1794">
        <v>-4</v>
      </c>
      <c r="I1794" s="5">
        <f>IF(G1794="nákup",VLOOKUP(E1794,Tabuľka6[#All],13,FALSE),IF(G1794="predaj",VLOOKUP(E1794,Tabuľka6[#All],12,FALSE),"zadany neplatny typ transakie"))</f>
        <v>16.36</v>
      </c>
      <c r="J1794">
        <f t="shared" si="27"/>
        <v>65.44</v>
      </c>
      <c r="K1794">
        <f>SUMIF($E$7:E1794,E1794,$H$7:H1794)</f>
        <v>5</v>
      </c>
    </row>
    <row r="1795" spans="4:11" x14ac:dyDescent="0.3">
      <c r="D1795">
        <v>1789</v>
      </c>
      <c r="E1795">
        <v>6</v>
      </c>
      <c r="F1795" s="4">
        <f>DATE(2020,5,13+INT(ROWS($1:613)/5))</f>
        <v>44086</v>
      </c>
      <c r="G1795" s="1" t="s">
        <v>167</v>
      </c>
      <c r="H1795">
        <v>-3</v>
      </c>
      <c r="I1795" s="5">
        <f>IF(G1795="nákup",VLOOKUP(E1795,Tabuľka6[#All],13,FALSE),IF(G1795="predaj",VLOOKUP(E1795,Tabuľka6[#All],12,FALSE),"zadany neplatny typ transakie"))</f>
        <v>13.24</v>
      </c>
      <c r="J1795">
        <f t="shared" si="27"/>
        <v>39.72</v>
      </c>
      <c r="K1795">
        <f>SUMIF($E$7:E1795,E1795,$H$7:H1795)</f>
        <v>292</v>
      </c>
    </row>
    <row r="1796" spans="4:11" x14ac:dyDescent="0.3">
      <c r="D1796">
        <v>1790</v>
      </c>
      <c r="E1796">
        <v>30</v>
      </c>
      <c r="F1796" s="4">
        <f>DATE(2020,5,13+INT(ROWS($1:614)/5))</f>
        <v>44086</v>
      </c>
      <c r="G1796" s="1" t="s">
        <v>167</v>
      </c>
      <c r="H1796">
        <v>-7</v>
      </c>
      <c r="I1796" s="5">
        <f>IF(G1796="nákup",VLOOKUP(E1796,Tabuľka6[#All],13,FALSE),IF(G1796="predaj",VLOOKUP(E1796,Tabuľka6[#All],12,FALSE),"zadany neplatny typ transakie"))</f>
        <v>11.5</v>
      </c>
      <c r="J1796">
        <f t="shared" si="27"/>
        <v>80.5</v>
      </c>
      <c r="K1796">
        <f>SUMIF($E$7:E1796,E1796,$H$7:H1796)</f>
        <v>120</v>
      </c>
    </row>
    <row r="1797" spans="4:11" x14ac:dyDescent="0.3">
      <c r="D1797">
        <v>1791</v>
      </c>
      <c r="E1797">
        <v>17</v>
      </c>
      <c r="F1797" s="4">
        <f>DATE(2020,5,13+INT(ROWS($1:615)/5))</f>
        <v>44087</v>
      </c>
      <c r="G1797" s="1" t="s">
        <v>167</v>
      </c>
      <c r="H1797">
        <v>-6</v>
      </c>
      <c r="I1797" s="5">
        <f>IF(G1797="nákup",VLOOKUP(E1797,Tabuľka6[#All],13,FALSE),IF(G1797="predaj",VLOOKUP(E1797,Tabuľka6[#All],12,FALSE),"zadany neplatny typ transakie"))</f>
        <v>14.46</v>
      </c>
      <c r="J1797">
        <f t="shared" si="27"/>
        <v>86.76</v>
      </c>
      <c r="K1797">
        <f>SUMIF($E$7:E1797,E1797,$H$7:H1797)</f>
        <v>269</v>
      </c>
    </row>
    <row r="1798" spans="4:11" x14ac:dyDescent="0.3">
      <c r="D1798">
        <v>1792</v>
      </c>
      <c r="E1798">
        <v>5</v>
      </c>
      <c r="F1798" s="4">
        <f>DATE(2020,5,13+INT(ROWS($1:616)/5))</f>
        <v>44087</v>
      </c>
      <c r="G1798" s="1" t="s">
        <v>167</v>
      </c>
      <c r="H1798">
        <v>-5</v>
      </c>
      <c r="I1798" s="5">
        <f>IF(G1798="nákup",VLOOKUP(E1798,Tabuľka6[#All],13,FALSE),IF(G1798="predaj",VLOOKUP(E1798,Tabuľka6[#All],12,FALSE),"zadany neplatny typ transakie"))</f>
        <v>15.56</v>
      </c>
      <c r="J1798">
        <f t="shared" si="27"/>
        <v>77.8</v>
      </c>
      <c r="K1798">
        <f>SUMIF($E$7:E1798,E1798,$H$7:H1798)</f>
        <v>107</v>
      </c>
    </row>
    <row r="1799" spans="4:11" x14ac:dyDescent="0.3">
      <c r="D1799">
        <v>1793</v>
      </c>
      <c r="E1799">
        <v>5</v>
      </c>
      <c r="F1799" s="4">
        <f>DATE(2020,5,13+INT(ROWS($1:617)/5))</f>
        <v>44087</v>
      </c>
      <c r="G1799" s="1" t="s">
        <v>167</v>
      </c>
      <c r="H1799">
        <v>-8</v>
      </c>
      <c r="I1799" s="5">
        <f>IF(G1799="nákup",VLOOKUP(E1799,Tabuľka6[#All],13,FALSE),IF(G1799="predaj",VLOOKUP(E1799,Tabuľka6[#All],12,FALSE),"zadany neplatny typ transakie"))</f>
        <v>15.56</v>
      </c>
      <c r="J1799">
        <f t="shared" si="27"/>
        <v>124.48</v>
      </c>
      <c r="K1799">
        <f>SUMIF($E$7:E1799,E1799,$H$7:H1799)</f>
        <v>99</v>
      </c>
    </row>
    <row r="1800" spans="4:11" x14ac:dyDescent="0.3">
      <c r="D1800">
        <v>1794</v>
      </c>
      <c r="E1800">
        <v>18</v>
      </c>
      <c r="F1800" s="4">
        <f>DATE(2020,5,13+INT(ROWS($1:618)/5))</f>
        <v>44087</v>
      </c>
      <c r="G1800" s="1" t="s">
        <v>166</v>
      </c>
      <c r="H1800">
        <v>3</v>
      </c>
      <c r="I1800" s="5">
        <f>IF(G1800="nákup",VLOOKUP(E1800,Tabuľka6[#All],13,FALSE),IF(G1800="predaj",VLOOKUP(E1800,Tabuľka6[#All],12,FALSE),"zadany neplatny typ transakie"))</f>
        <v>6.89</v>
      </c>
      <c r="J1800">
        <f t="shared" ref="J1800:J1863" si="28">ABS(H1800*I1800)</f>
        <v>20.669999999999998</v>
      </c>
      <c r="K1800">
        <f>SUMIF($E$7:E1800,E1800,$H$7:H1800)</f>
        <v>3</v>
      </c>
    </row>
    <row r="1801" spans="4:11" x14ac:dyDescent="0.3">
      <c r="D1801">
        <v>1795</v>
      </c>
      <c r="E1801">
        <v>25</v>
      </c>
      <c r="F1801" s="4">
        <f>DATE(2020,5,13+INT(ROWS($1:619)/5))</f>
        <v>44087</v>
      </c>
      <c r="G1801" s="1" t="s">
        <v>167</v>
      </c>
      <c r="H1801">
        <v>-7</v>
      </c>
      <c r="I1801" s="5">
        <f>IF(G1801="nákup",VLOOKUP(E1801,Tabuľka6[#All],13,FALSE),IF(G1801="predaj",VLOOKUP(E1801,Tabuľka6[#All],12,FALSE),"zadany neplatny typ transakie"))</f>
        <v>14.95</v>
      </c>
      <c r="J1801">
        <f t="shared" si="28"/>
        <v>104.64999999999999</v>
      </c>
      <c r="K1801">
        <f>SUMIF($E$7:E1801,E1801,$H$7:H1801)</f>
        <v>119</v>
      </c>
    </row>
    <row r="1802" spans="4:11" x14ac:dyDescent="0.3">
      <c r="D1802">
        <v>1796</v>
      </c>
      <c r="E1802">
        <v>30</v>
      </c>
      <c r="F1802" s="4">
        <f>DATE(2020,5,13+INT(ROWS($1:620)/5))</f>
        <v>44088</v>
      </c>
      <c r="G1802" s="1" t="s">
        <v>167</v>
      </c>
      <c r="H1802">
        <v>-4</v>
      </c>
      <c r="I1802" s="5">
        <f>IF(G1802="nákup",VLOOKUP(E1802,Tabuľka6[#All],13,FALSE),IF(G1802="predaj",VLOOKUP(E1802,Tabuľka6[#All],12,FALSE),"zadany neplatny typ transakie"))</f>
        <v>11.5</v>
      </c>
      <c r="J1802">
        <f t="shared" si="28"/>
        <v>46</v>
      </c>
      <c r="K1802">
        <f>SUMIF($E$7:E1802,E1802,$H$7:H1802)</f>
        <v>116</v>
      </c>
    </row>
    <row r="1803" spans="4:11" x14ac:dyDescent="0.3">
      <c r="D1803">
        <v>1797</v>
      </c>
      <c r="E1803">
        <v>3</v>
      </c>
      <c r="F1803" s="4">
        <f>DATE(2020,5,13+INT(ROWS($1:621)/5))</f>
        <v>44088</v>
      </c>
      <c r="G1803" s="1" t="s">
        <v>167</v>
      </c>
      <c r="H1803">
        <v>-10</v>
      </c>
      <c r="I1803" s="5">
        <f>IF(G1803="nákup",VLOOKUP(E1803,Tabuľka6[#All],13,FALSE),IF(G1803="predaj",VLOOKUP(E1803,Tabuľka6[#All],12,FALSE),"zadany neplatny typ transakie"))</f>
        <v>9.64</v>
      </c>
      <c r="J1803">
        <f t="shared" si="28"/>
        <v>96.4</v>
      </c>
      <c r="K1803">
        <f>SUMIF($E$7:E1803,E1803,$H$7:H1803)</f>
        <v>86</v>
      </c>
    </row>
    <row r="1804" spans="4:11" x14ac:dyDescent="0.3">
      <c r="D1804">
        <v>1798</v>
      </c>
      <c r="E1804">
        <v>14</v>
      </c>
      <c r="F1804" s="4">
        <f>DATE(2020,5,13+INT(ROWS($1:622)/5))</f>
        <v>44088</v>
      </c>
      <c r="G1804" s="1" t="s">
        <v>167</v>
      </c>
      <c r="H1804">
        <v>-5</v>
      </c>
      <c r="I1804" s="5">
        <f>IF(G1804="nákup",VLOOKUP(E1804,Tabuľka6[#All],13,FALSE),IF(G1804="predaj",VLOOKUP(E1804,Tabuľka6[#All],12,FALSE),"zadany neplatny typ transakie"))</f>
        <v>7.8</v>
      </c>
      <c r="J1804">
        <f t="shared" si="28"/>
        <v>39</v>
      </c>
      <c r="K1804">
        <f>SUMIF($E$7:E1804,E1804,$H$7:H1804)</f>
        <v>112</v>
      </c>
    </row>
    <row r="1805" spans="4:11" x14ac:dyDescent="0.3">
      <c r="D1805">
        <v>1799</v>
      </c>
      <c r="E1805">
        <v>15</v>
      </c>
      <c r="F1805" s="4">
        <f>DATE(2020,5,13+INT(ROWS($1:623)/5))</f>
        <v>44088</v>
      </c>
      <c r="G1805" s="1" t="s">
        <v>167</v>
      </c>
      <c r="H1805">
        <v>-3</v>
      </c>
      <c r="I1805" s="5">
        <f>IF(G1805="nákup",VLOOKUP(E1805,Tabuľka6[#All],13,FALSE),IF(G1805="predaj",VLOOKUP(E1805,Tabuľka6[#All],12,FALSE),"zadany neplatny typ transakie"))</f>
        <v>9.65</v>
      </c>
      <c r="J1805">
        <f t="shared" si="28"/>
        <v>28.950000000000003</v>
      </c>
      <c r="K1805">
        <f>SUMIF($E$7:E1805,E1805,$H$7:H1805)</f>
        <v>234</v>
      </c>
    </row>
    <row r="1806" spans="4:11" x14ac:dyDescent="0.3">
      <c r="D1806">
        <v>1800</v>
      </c>
      <c r="E1806">
        <v>4</v>
      </c>
      <c r="F1806" s="4">
        <f>DATE(2020,5,13+INT(ROWS($1:624)/5))</f>
        <v>44088</v>
      </c>
      <c r="G1806" s="1" t="s">
        <v>167</v>
      </c>
      <c r="H1806">
        <v>-7</v>
      </c>
      <c r="I1806" s="5">
        <f>IF(G1806="nákup",VLOOKUP(E1806,Tabuľka6[#All],13,FALSE),IF(G1806="predaj",VLOOKUP(E1806,Tabuľka6[#All],12,FALSE),"zadany neplatny typ transakie"))</f>
        <v>16</v>
      </c>
      <c r="J1806">
        <f t="shared" si="28"/>
        <v>112</v>
      </c>
      <c r="K1806">
        <f>SUMIF($E$7:E1806,E1806,$H$7:H1806)</f>
        <v>210</v>
      </c>
    </row>
    <row r="1807" spans="4:11" x14ac:dyDescent="0.3">
      <c r="D1807">
        <v>1801</v>
      </c>
      <c r="E1807">
        <v>8</v>
      </c>
      <c r="F1807" s="4">
        <f>DATE(2020,5,13+INT(ROWS($1:625)/5))</f>
        <v>44089</v>
      </c>
      <c r="G1807" s="1" t="s">
        <v>167</v>
      </c>
      <c r="H1807">
        <v>-3</v>
      </c>
      <c r="I1807" s="5">
        <f>IF(G1807="nákup",VLOOKUP(E1807,Tabuľka6[#All],13,FALSE),IF(G1807="predaj",VLOOKUP(E1807,Tabuľka6[#All],12,FALSE),"zadany neplatny typ transakie"))</f>
        <v>17.89</v>
      </c>
      <c r="J1807">
        <f t="shared" si="28"/>
        <v>53.67</v>
      </c>
      <c r="K1807">
        <f>SUMIF($E$7:E1807,E1807,$H$7:H1807)</f>
        <v>219</v>
      </c>
    </row>
    <row r="1808" spans="4:11" x14ac:dyDescent="0.3">
      <c r="D1808">
        <v>1802</v>
      </c>
      <c r="E1808">
        <v>13</v>
      </c>
      <c r="F1808" s="4">
        <f>DATE(2020,5,13+INT(ROWS($1:626)/5))</f>
        <v>44089</v>
      </c>
      <c r="G1808" s="1" t="s">
        <v>167</v>
      </c>
      <c r="H1808">
        <v>-1</v>
      </c>
      <c r="I1808" s="5">
        <f>IF(G1808="nákup",VLOOKUP(E1808,Tabuľka6[#All],13,FALSE),IF(G1808="predaj",VLOOKUP(E1808,Tabuľka6[#All],12,FALSE),"zadany neplatny typ transakie"))</f>
        <v>14.95</v>
      </c>
      <c r="J1808">
        <f t="shared" si="28"/>
        <v>14.95</v>
      </c>
      <c r="K1808">
        <f>SUMIF($E$7:E1808,E1808,$H$7:H1808)</f>
        <v>58</v>
      </c>
    </row>
    <row r="1809" spans="4:11" x14ac:dyDescent="0.3">
      <c r="D1809">
        <v>1803</v>
      </c>
      <c r="E1809">
        <v>11</v>
      </c>
      <c r="F1809" s="4">
        <f>DATE(2020,5,13+INT(ROWS($1:627)/5))</f>
        <v>44089</v>
      </c>
      <c r="G1809" s="1" t="s">
        <v>167</v>
      </c>
      <c r="H1809">
        <v>-5</v>
      </c>
      <c r="I1809" s="5">
        <f>IF(G1809="nákup",VLOOKUP(E1809,Tabuľka6[#All],13,FALSE),IF(G1809="predaj",VLOOKUP(E1809,Tabuľka6[#All],12,FALSE),"zadany neplatny typ transakie"))</f>
        <v>5</v>
      </c>
      <c r="J1809">
        <f t="shared" si="28"/>
        <v>25</v>
      </c>
      <c r="K1809">
        <f>SUMIF($E$7:E1809,E1809,$H$7:H1809)</f>
        <v>76</v>
      </c>
    </row>
    <row r="1810" spans="4:11" x14ac:dyDescent="0.3">
      <c r="D1810">
        <v>1804</v>
      </c>
      <c r="E1810">
        <v>7</v>
      </c>
      <c r="F1810" s="4">
        <f>DATE(2020,5,13+INT(ROWS($1:628)/5))</f>
        <v>44089</v>
      </c>
      <c r="G1810" s="1" t="s">
        <v>167</v>
      </c>
      <c r="H1810">
        <v>-9</v>
      </c>
      <c r="I1810" s="5">
        <f>IF(G1810="nákup",VLOOKUP(E1810,Tabuľka6[#All],13,FALSE),IF(G1810="predaj",VLOOKUP(E1810,Tabuľka6[#All],12,FALSE),"zadany neplatny typ transakie"))</f>
        <v>14.75</v>
      </c>
      <c r="J1810">
        <f t="shared" si="28"/>
        <v>132.75</v>
      </c>
      <c r="K1810">
        <f>SUMIF($E$7:E1810,E1810,$H$7:H1810)</f>
        <v>130</v>
      </c>
    </row>
    <row r="1811" spans="4:11" x14ac:dyDescent="0.3">
      <c r="D1811">
        <v>1805</v>
      </c>
      <c r="E1811">
        <v>28</v>
      </c>
      <c r="F1811" s="4">
        <f>DATE(2020,5,13+INT(ROWS($1:629)/5))</f>
        <v>44089</v>
      </c>
      <c r="G1811" s="1" t="s">
        <v>167</v>
      </c>
      <c r="H1811">
        <v>-7</v>
      </c>
      <c r="I1811" s="5">
        <f>IF(G1811="nákup",VLOOKUP(E1811,Tabuľka6[#All],13,FALSE),IF(G1811="predaj",VLOOKUP(E1811,Tabuľka6[#All],12,FALSE),"zadany neplatny typ transakie"))</f>
        <v>14.38</v>
      </c>
      <c r="J1811">
        <f t="shared" si="28"/>
        <v>100.66000000000001</v>
      </c>
      <c r="K1811">
        <f>SUMIF($E$7:E1811,E1811,$H$7:H1811)</f>
        <v>107</v>
      </c>
    </row>
    <row r="1812" spans="4:11" x14ac:dyDescent="0.3">
      <c r="D1812">
        <v>1806</v>
      </c>
      <c r="E1812">
        <v>20</v>
      </c>
      <c r="F1812" s="4">
        <f>DATE(2020,5,13+INT(ROWS($1:630)/5))</f>
        <v>44090</v>
      </c>
      <c r="G1812" s="1" t="s">
        <v>167</v>
      </c>
      <c r="H1812">
        <v>-3</v>
      </c>
      <c r="I1812" s="5">
        <f>IF(G1812="nákup",VLOOKUP(E1812,Tabuľka6[#All],13,FALSE),IF(G1812="predaj",VLOOKUP(E1812,Tabuľka6[#All],12,FALSE),"zadany neplatny typ transakie"))</f>
        <v>10.050000000000001</v>
      </c>
      <c r="J1812">
        <f t="shared" si="28"/>
        <v>30.150000000000002</v>
      </c>
      <c r="K1812">
        <f>SUMIF($E$7:E1812,E1812,$H$7:H1812)</f>
        <v>201</v>
      </c>
    </row>
    <row r="1813" spans="4:11" x14ac:dyDescent="0.3">
      <c r="D1813">
        <v>1807</v>
      </c>
      <c r="E1813">
        <v>24</v>
      </c>
      <c r="F1813" s="4">
        <f>DATE(2020,5,13+INT(ROWS($1:631)/5))</f>
        <v>44090</v>
      </c>
      <c r="G1813" s="1" t="s">
        <v>167</v>
      </c>
      <c r="H1813">
        <v>-2</v>
      </c>
      <c r="I1813" s="5">
        <f>IF(G1813="nákup",VLOOKUP(E1813,Tabuľka6[#All],13,FALSE),IF(G1813="predaj",VLOOKUP(E1813,Tabuľka6[#All],12,FALSE),"zadany neplatny typ transakie"))</f>
        <v>18.98</v>
      </c>
      <c r="J1813">
        <f t="shared" si="28"/>
        <v>37.96</v>
      </c>
      <c r="K1813">
        <f>SUMIF($E$7:E1813,E1813,$H$7:H1813)</f>
        <v>265</v>
      </c>
    </row>
    <row r="1814" spans="4:11" x14ac:dyDescent="0.3">
      <c r="D1814">
        <v>1808</v>
      </c>
      <c r="E1814">
        <v>28</v>
      </c>
      <c r="F1814" s="4">
        <f>DATE(2020,5,13+INT(ROWS($1:632)/5))</f>
        <v>44090</v>
      </c>
      <c r="G1814" s="1" t="s">
        <v>167</v>
      </c>
      <c r="H1814">
        <v>-9</v>
      </c>
      <c r="I1814" s="5">
        <f>IF(G1814="nákup",VLOOKUP(E1814,Tabuľka6[#All],13,FALSE),IF(G1814="predaj",VLOOKUP(E1814,Tabuľka6[#All],12,FALSE),"zadany neplatny typ transakie"))</f>
        <v>14.38</v>
      </c>
      <c r="J1814">
        <f t="shared" si="28"/>
        <v>129.42000000000002</v>
      </c>
      <c r="K1814">
        <f>SUMIF($E$7:E1814,E1814,$H$7:H1814)</f>
        <v>98</v>
      </c>
    </row>
    <row r="1815" spans="4:11" x14ac:dyDescent="0.3">
      <c r="D1815">
        <v>1809</v>
      </c>
      <c r="E1815">
        <v>30</v>
      </c>
      <c r="F1815" s="4">
        <f>DATE(2020,5,13+INT(ROWS($1:633)/5))</f>
        <v>44090</v>
      </c>
      <c r="G1815" s="1" t="s">
        <v>167</v>
      </c>
      <c r="H1815">
        <v>-8</v>
      </c>
      <c r="I1815" s="5">
        <f>IF(G1815="nákup",VLOOKUP(E1815,Tabuľka6[#All],13,FALSE),IF(G1815="predaj",VLOOKUP(E1815,Tabuľka6[#All],12,FALSE),"zadany neplatny typ transakie"))</f>
        <v>11.5</v>
      </c>
      <c r="J1815">
        <f t="shared" si="28"/>
        <v>92</v>
      </c>
      <c r="K1815">
        <f>SUMIF($E$7:E1815,E1815,$H$7:H1815)</f>
        <v>108</v>
      </c>
    </row>
    <row r="1816" spans="4:11" x14ac:dyDescent="0.3">
      <c r="D1816">
        <v>1810</v>
      </c>
      <c r="E1816">
        <v>23</v>
      </c>
      <c r="F1816" s="4">
        <f>DATE(2020,5,13+INT(ROWS($1:634)/5))</f>
        <v>44090</v>
      </c>
      <c r="G1816" s="1" t="s">
        <v>167</v>
      </c>
      <c r="H1816">
        <v>-9</v>
      </c>
      <c r="I1816" s="5">
        <f>IF(G1816="nákup",VLOOKUP(E1816,Tabuľka6[#All],13,FALSE),IF(G1816="predaj",VLOOKUP(E1816,Tabuľka6[#All],12,FALSE),"zadany neplatny typ transakie"))</f>
        <v>22.55</v>
      </c>
      <c r="J1816">
        <f t="shared" si="28"/>
        <v>202.95000000000002</v>
      </c>
      <c r="K1816">
        <f>SUMIF($E$7:E1816,E1816,$H$7:H1816)</f>
        <v>70</v>
      </c>
    </row>
    <row r="1817" spans="4:11" x14ac:dyDescent="0.3">
      <c r="D1817">
        <v>1811</v>
      </c>
      <c r="E1817">
        <v>7</v>
      </c>
      <c r="F1817" s="4">
        <f>DATE(2020,5,13+INT(ROWS($1:635)/5))</f>
        <v>44091</v>
      </c>
      <c r="G1817" s="1" t="s">
        <v>167</v>
      </c>
      <c r="H1817">
        <v>-4</v>
      </c>
      <c r="I1817" s="5">
        <f>IF(G1817="nákup",VLOOKUP(E1817,Tabuľka6[#All],13,FALSE),IF(G1817="predaj",VLOOKUP(E1817,Tabuľka6[#All],12,FALSE),"zadany neplatny typ transakie"))</f>
        <v>14.75</v>
      </c>
      <c r="J1817">
        <f t="shared" si="28"/>
        <v>59</v>
      </c>
      <c r="K1817">
        <f>SUMIF($E$7:E1817,E1817,$H$7:H1817)</f>
        <v>126</v>
      </c>
    </row>
    <row r="1818" spans="4:11" x14ac:dyDescent="0.3">
      <c r="D1818">
        <v>1812</v>
      </c>
      <c r="E1818">
        <v>9</v>
      </c>
      <c r="F1818" s="4">
        <f>DATE(2020,5,13+INT(ROWS($1:636)/5))</f>
        <v>44091</v>
      </c>
      <c r="G1818" s="1" t="s">
        <v>167</v>
      </c>
      <c r="H1818">
        <v>-6</v>
      </c>
      <c r="I1818" s="5">
        <f>IF(G1818="nákup",VLOOKUP(E1818,Tabuľka6[#All],13,FALSE),IF(G1818="predaj",VLOOKUP(E1818,Tabuľka6[#All],12,FALSE),"zadany neplatny typ transakie"))</f>
        <v>41</v>
      </c>
      <c r="J1818">
        <f t="shared" si="28"/>
        <v>246</v>
      </c>
      <c r="K1818">
        <f>SUMIF($E$7:E1818,E1818,$H$7:H1818)</f>
        <v>94</v>
      </c>
    </row>
    <row r="1819" spans="4:11" x14ac:dyDescent="0.3">
      <c r="D1819">
        <v>1813</v>
      </c>
      <c r="E1819">
        <v>15</v>
      </c>
      <c r="F1819" s="4">
        <f>DATE(2020,5,13+INT(ROWS($1:637)/5))</f>
        <v>44091</v>
      </c>
      <c r="G1819" s="1" t="s">
        <v>167</v>
      </c>
      <c r="H1819">
        <v>-3</v>
      </c>
      <c r="I1819" s="5">
        <f>IF(G1819="nákup",VLOOKUP(E1819,Tabuľka6[#All],13,FALSE),IF(G1819="predaj",VLOOKUP(E1819,Tabuľka6[#All],12,FALSE),"zadany neplatny typ transakie"))</f>
        <v>9.65</v>
      </c>
      <c r="J1819">
        <f t="shared" si="28"/>
        <v>28.950000000000003</v>
      </c>
      <c r="K1819">
        <f>SUMIF($E$7:E1819,E1819,$H$7:H1819)</f>
        <v>231</v>
      </c>
    </row>
    <row r="1820" spans="4:11" x14ac:dyDescent="0.3">
      <c r="D1820">
        <v>1814</v>
      </c>
      <c r="E1820">
        <v>7</v>
      </c>
      <c r="F1820" s="4">
        <f>DATE(2020,5,13+INT(ROWS($1:638)/5))</f>
        <v>44091</v>
      </c>
      <c r="G1820" s="1" t="s">
        <v>167</v>
      </c>
      <c r="H1820">
        <v>-2</v>
      </c>
      <c r="I1820" s="5">
        <f>IF(G1820="nákup",VLOOKUP(E1820,Tabuľka6[#All],13,FALSE),IF(G1820="predaj",VLOOKUP(E1820,Tabuľka6[#All],12,FALSE),"zadany neplatny typ transakie"))</f>
        <v>14.75</v>
      </c>
      <c r="J1820">
        <f t="shared" si="28"/>
        <v>29.5</v>
      </c>
      <c r="K1820">
        <f>SUMIF($E$7:E1820,E1820,$H$7:H1820)</f>
        <v>124</v>
      </c>
    </row>
    <row r="1821" spans="4:11" x14ac:dyDescent="0.3">
      <c r="D1821">
        <v>1815</v>
      </c>
      <c r="E1821">
        <v>29</v>
      </c>
      <c r="F1821" s="4">
        <f>DATE(2020,5,13+INT(ROWS($1:639)/5))</f>
        <v>44091</v>
      </c>
      <c r="G1821" s="1" t="s">
        <v>167</v>
      </c>
      <c r="H1821">
        <v>-5</v>
      </c>
      <c r="I1821" s="5">
        <f>IF(G1821="nákup",VLOOKUP(E1821,Tabuľka6[#All],13,FALSE),IF(G1821="predaj",VLOOKUP(E1821,Tabuľka6[#All],12,FALSE),"zadany neplatny typ transakie"))</f>
        <v>24.99</v>
      </c>
      <c r="J1821">
        <f t="shared" si="28"/>
        <v>124.94999999999999</v>
      </c>
      <c r="K1821">
        <f>SUMIF($E$7:E1821,E1821,$H$7:H1821)</f>
        <v>224</v>
      </c>
    </row>
    <row r="1822" spans="4:11" x14ac:dyDescent="0.3">
      <c r="D1822">
        <v>1816</v>
      </c>
      <c r="E1822">
        <v>9</v>
      </c>
      <c r="F1822" s="4">
        <f>DATE(2020,5,13+INT(ROWS($1:640)/5))</f>
        <v>44092</v>
      </c>
      <c r="G1822" s="1" t="s">
        <v>167</v>
      </c>
      <c r="H1822">
        <v>-1</v>
      </c>
      <c r="I1822" s="5">
        <f>IF(G1822="nákup",VLOOKUP(E1822,Tabuľka6[#All],13,FALSE),IF(G1822="predaj",VLOOKUP(E1822,Tabuľka6[#All],12,FALSE),"zadany neplatny typ transakie"))</f>
        <v>41</v>
      </c>
      <c r="J1822">
        <f t="shared" si="28"/>
        <v>41</v>
      </c>
      <c r="K1822">
        <f>SUMIF($E$7:E1822,E1822,$H$7:H1822)</f>
        <v>93</v>
      </c>
    </row>
    <row r="1823" spans="4:11" x14ac:dyDescent="0.3">
      <c r="D1823">
        <v>1817</v>
      </c>
      <c r="E1823">
        <v>18</v>
      </c>
      <c r="F1823" s="4">
        <f>DATE(2020,5,13+INT(ROWS($1:641)/5))</f>
        <v>44092</v>
      </c>
      <c r="G1823" s="1" t="s">
        <v>166</v>
      </c>
      <c r="H1823">
        <v>3</v>
      </c>
      <c r="I1823" s="5">
        <f>IF(G1823="nákup",VLOOKUP(E1823,Tabuľka6[#All],13,FALSE),IF(G1823="predaj",VLOOKUP(E1823,Tabuľka6[#All],12,FALSE),"zadany neplatny typ transakie"))</f>
        <v>6.89</v>
      </c>
      <c r="J1823">
        <f t="shared" si="28"/>
        <v>20.669999999999998</v>
      </c>
      <c r="K1823">
        <f>SUMIF($E$7:E1823,E1823,$H$7:H1823)</f>
        <v>6</v>
      </c>
    </row>
    <row r="1824" spans="4:11" x14ac:dyDescent="0.3">
      <c r="D1824">
        <v>1818</v>
      </c>
      <c r="E1824">
        <v>17</v>
      </c>
      <c r="F1824" s="4">
        <f>DATE(2020,5,13+INT(ROWS($1:642)/5))</f>
        <v>44092</v>
      </c>
      <c r="G1824" s="1" t="s">
        <v>167</v>
      </c>
      <c r="H1824">
        <v>-8</v>
      </c>
      <c r="I1824" s="5">
        <f>IF(G1824="nákup",VLOOKUP(E1824,Tabuľka6[#All],13,FALSE),IF(G1824="predaj",VLOOKUP(E1824,Tabuľka6[#All],12,FALSE),"zadany neplatny typ transakie"))</f>
        <v>14.46</v>
      </c>
      <c r="J1824">
        <f t="shared" si="28"/>
        <v>115.68</v>
      </c>
      <c r="K1824">
        <f>SUMIF($E$7:E1824,E1824,$H$7:H1824)</f>
        <v>261</v>
      </c>
    </row>
    <row r="1825" spans="4:11" x14ac:dyDescent="0.3">
      <c r="D1825">
        <v>1819</v>
      </c>
      <c r="E1825">
        <v>28</v>
      </c>
      <c r="F1825" s="4">
        <f>DATE(2020,5,13+INT(ROWS($1:643)/5))</f>
        <v>44092</v>
      </c>
      <c r="G1825" s="1" t="s">
        <v>167</v>
      </c>
      <c r="H1825">
        <v>-2</v>
      </c>
      <c r="I1825" s="5">
        <f>IF(G1825="nákup",VLOOKUP(E1825,Tabuľka6[#All],13,FALSE),IF(G1825="predaj",VLOOKUP(E1825,Tabuľka6[#All],12,FALSE),"zadany neplatny typ transakie"))</f>
        <v>14.38</v>
      </c>
      <c r="J1825">
        <f t="shared" si="28"/>
        <v>28.76</v>
      </c>
      <c r="K1825">
        <f>SUMIF($E$7:E1825,E1825,$H$7:H1825)</f>
        <v>96</v>
      </c>
    </row>
    <row r="1826" spans="4:11" x14ac:dyDescent="0.3">
      <c r="D1826">
        <v>1820</v>
      </c>
      <c r="E1826">
        <v>25</v>
      </c>
      <c r="F1826" s="4">
        <f>DATE(2020,5,13+INT(ROWS($1:644)/5))</f>
        <v>44092</v>
      </c>
      <c r="G1826" s="1" t="s">
        <v>167</v>
      </c>
      <c r="H1826">
        <v>-3</v>
      </c>
      <c r="I1826" s="5">
        <f>IF(G1826="nákup",VLOOKUP(E1826,Tabuľka6[#All],13,FALSE),IF(G1826="predaj",VLOOKUP(E1826,Tabuľka6[#All],12,FALSE),"zadany neplatny typ transakie"))</f>
        <v>14.95</v>
      </c>
      <c r="J1826">
        <f t="shared" si="28"/>
        <v>44.849999999999994</v>
      </c>
      <c r="K1826">
        <f>SUMIF($E$7:E1826,E1826,$H$7:H1826)</f>
        <v>116</v>
      </c>
    </row>
    <row r="1827" spans="4:11" x14ac:dyDescent="0.3">
      <c r="D1827">
        <v>1821</v>
      </c>
      <c r="E1827">
        <v>11</v>
      </c>
      <c r="F1827" s="4">
        <f>DATE(2020,5,13+INT(ROWS($1:645)/5))</f>
        <v>44093</v>
      </c>
      <c r="G1827" s="1" t="s">
        <v>167</v>
      </c>
      <c r="H1827">
        <v>-4</v>
      </c>
      <c r="I1827" s="5">
        <f>IF(G1827="nákup",VLOOKUP(E1827,Tabuľka6[#All],13,FALSE),IF(G1827="predaj",VLOOKUP(E1827,Tabuľka6[#All],12,FALSE),"zadany neplatny typ transakie"))</f>
        <v>5</v>
      </c>
      <c r="J1827">
        <f t="shared" si="28"/>
        <v>20</v>
      </c>
      <c r="K1827">
        <f>SUMIF($E$7:E1827,E1827,$H$7:H1827)</f>
        <v>72</v>
      </c>
    </row>
    <row r="1828" spans="4:11" x14ac:dyDescent="0.3">
      <c r="D1828">
        <v>1822</v>
      </c>
      <c r="E1828">
        <v>9</v>
      </c>
      <c r="F1828" s="4">
        <f>DATE(2020,5,13+INT(ROWS($1:646)/5))</f>
        <v>44093</v>
      </c>
      <c r="G1828" s="1" t="s">
        <v>167</v>
      </c>
      <c r="H1828">
        <v>-10</v>
      </c>
      <c r="I1828" s="5">
        <f>IF(G1828="nákup",VLOOKUP(E1828,Tabuľka6[#All],13,FALSE),IF(G1828="predaj",VLOOKUP(E1828,Tabuľka6[#All],12,FALSE),"zadany neplatny typ transakie"))</f>
        <v>41</v>
      </c>
      <c r="J1828">
        <f t="shared" si="28"/>
        <v>410</v>
      </c>
      <c r="K1828">
        <f>SUMIF($E$7:E1828,E1828,$H$7:H1828)</f>
        <v>83</v>
      </c>
    </row>
    <row r="1829" spans="4:11" x14ac:dyDescent="0.3">
      <c r="D1829">
        <v>1823</v>
      </c>
      <c r="E1829">
        <v>20</v>
      </c>
      <c r="F1829" s="4">
        <f>DATE(2020,5,13+INT(ROWS($1:647)/5))</f>
        <v>44093</v>
      </c>
      <c r="G1829" s="1" t="s">
        <v>167</v>
      </c>
      <c r="H1829">
        <v>-1</v>
      </c>
      <c r="I1829" s="5">
        <f>IF(G1829="nákup",VLOOKUP(E1829,Tabuľka6[#All],13,FALSE),IF(G1829="predaj",VLOOKUP(E1829,Tabuľka6[#All],12,FALSE),"zadany neplatny typ transakie"))</f>
        <v>10.050000000000001</v>
      </c>
      <c r="J1829">
        <f t="shared" si="28"/>
        <v>10.050000000000001</v>
      </c>
      <c r="K1829">
        <f>SUMIF($E$7:E1829,E1829,$H$7:H1829)</f>
        <v>200</v>
      </c>
    </row>
    <row r="1830" spans="4:11" x14ac:dyDescent="0.3">
      <c r="D1830">
        <v>1824</v>
      </c>
      <c r="E1830">
        <v>10</v>
      </c>
      <c r="F1830" s="4">
        <f>DATE(2020,5,13+INT(ROWS($1:648)/5))</f>
        <v>44093</v>
      </c>
      <c r="G1830" s="1" t="s">
        <v>167</v>
      </c>
      <c r="H1830">
        <v>-6</v>
      </c>
      <c r="I1830" s="5">
        <f>IF(G1830="nákup",VLOOKUP(E1830,Tabuľka6[#All],13,FALSE),IF(G1830="predaj",VLOOKUP(E1830,Tabuľka6[#All],12,FALSE),"zadany neplatny typ transakie"))</f>
        <v>18.5</v>
      </c>
      <c r="J1830">
        <f t="shared" si="28"/>
        <v>111</v>
      </c>
      <c r="K1830">
        <f>SUMIF($E$7:E1830,E1830,$H$7:H1830)</f>
        <v>113</v>
      </c>
    </row>
    <row r="1831" spans="4:11" x14ac:dyDescent="0.3">
      <c r="D1831">
        <v>1825</v>
      </c>
      <c r="E1831">
        <v>1</v>
      </c>
      <c r="F1831" s="4">
        <f>DATE(2020,5,13+INT(ROWS($1:649)/5))</f>
        <v>44093</v>
      </c>
      <c r="G1831" s="1" t="s">
        <v>167</v>
      </c>
      <c r="H1831">
        <v>-4</v>
      </c>
      <c r="I1831" s="5">
        <f>IF(G1831="nákup",VLOOKUP(E1831,Tabuľka6[#All],13,FALSE),IF(G1831="predaj",VLOOKUP(E1831,Tabuľka6[#All],12,FALSE),"zadany neplatny typ transakie"))</f>
        <v>11.9</v>
      </c>
      <c r="J1831">
        <f t="shared" si="28"/>
        <v>47.6</v>
      </c>
      <c r="K1831">
        <f>SUMIF($E$7:E1831,E1831,$H$7:H1831)</f>
        <v>208</v>
      </c>
    </row>
    <row r="1832" spans="4:11" x14ac:dyDescent="0.3">
      <c r="D1832">
        <v>1826</v>
      </c>
      <c r="E1832">
        <v>4</v>
      </c>
      <c r="F1832" s="4">
        <f>DATE(2020,5,13+INT(ROWS($1:650)/5))</f>
        <v>44094</v>
      </c>
      <c r="G1832" s="1" t="s">
        <v>167</v>
      </c>
      <c r="H1832">
        <v>-1</v>
      </c>
      <c r="I1832" s="5">
        <f>IF(G1832="nákup",VLOOKUP(E1832,Tabuľka6[#All],13,FALSE),IF(G1832="predaj",VLOOKUP(E1832,Tabuľka6[#All],12,FALSE),"zadany neplatny typ transakie"))</f>
        <v>16</v>
      </c>
      <c r="J1832">
        <f t="shared" si="28"/>
        <v>16</v>
      </c>
      <c r="K1832">
        <f>SUMIF($E$7:E1832,E1832,$H$7:H1832)</f>
        <v>209</v>
      </c>
    </row>
    <row r="1833" spans="4:11" x14ac:dyDescent="0.3">
      <c r="D1833">
        <v>1827</v>
      </c>
      <c r="E1833">
        <v>3</v>
      </c>
      <c r="F1833" s="4">
        <f>DATE(2020,5,13+INT(ROWS($1:651)/5))</f>
        <v>44094</v>
      </c>
      <c r="G1833" s="1" t="s">
        <v>167</v>
      </c>
      <c r="H1833">
        <v>-7</v>
      </c>
      <c r="I1833" s="5">
        <f>IF(G1833="nákup",VLOOKUP(E1833,Tabuľka6[#All],13,FALSE),IF(G1833="predaj",VLOOKUP(E1833,Tabuľka6[#All],12,FALSE),"zadany neplatny typ transakie"))</f>
        <v>9.64</v>
      </c>
      <c r="J1833">
        <f t="shared" si="28"/>
        <v>67.48</v>
      </c>
      <c r="K1833">
        <f>SUMIF($E$7:E1833,E1833,$H$7:H1833)</f>
        <v>79</v>
      </c>
    </row>
    <row r="1834" spans="4:11" x14ac:dyDescent="0.3">
      <c r="D1834">
        <v>1828</v>
      </c>
      <c r="E1834">
        <v>4</v>
      </c>
      <c r="F1834" s="4">
        <f>DATE(2020,5,13+INT(ROWS($1:652)/5))</f>
        <v>44094</v>
      </c>
      <c r="G1834" s="1" t="s">
        <v>167</v>
      </c>
      <c r="H1834">
        <v>-2</v>
      </c>
      <c r="I1834" s="5">
        <f>IF(G1834="nákup",VLOOKUP(E1834,Tabuľka6[#All],13,FALSE),IF(G1834="predaj",VLOOKUP(E1834,Tabuľka6[#All],12,FALSE),"zadany neplatny typ transakie"))</f>
        <v>16</v>
      </c>
      <c r="J1834">
        <f t="shared" si="28"/>
        <v>32</v>
      </c>
      <c r="K1834">
        <f>SUMIF($E$7:E1834,E1834,$H$7:H1834)</f>
        <v>207</v>
      </c>
    </row>
    <row r="1835" spans="4:11" x14ac:dyDescent="0.3">
      <c r="D1835">
        <v>1829</v>
      </c>
      <c r="E1835">
        <v>9</v>
      </c>
      <c r="F1835" s="4">
        <f>DATE(2020,5,13+INT(ROWS($1:653)/5))</f>
        <v>44094</v>
      </c>
      <c r="G1835" s="1" t="s">
        <v>167</v>
      </c>
      <c r="H1835">
        <v>-1</v>
      </c>
      <c r="I1835" s="5">
        <f>IF(G1835="nákup",VLOOKUP(E1835,Tabuľka6[#All],13,FALSE),IF(G1835="predaj",VLOOKUP(E1835,Tabuľka6[#All],12,FALSE),"zadany neplatny typ transakie"))</f>
        <v>41</v>
      </c>
      <c r="J1835">
        <f t="shared" si="28"/>
        <v>41</v>
      </c>
      <c r="K1835">
        <f>SUMIF($E$7:E1835,E1835,$H$7:H1835)</f>
        <v>82</v>
      </c>
    </row>
    <row r="1836" spans="4:11" x14ac:dyDescent="0.3">
      <c r="D1836">
        <v>1830</v>
      </c>
      <c r="E1836">
        <v>15</v>
      </c>
      <c r="F1836" s="4">
        <f>DATE(2020,5,13+INT(ROWS($1:654)/5))</f>
        <v>44094</v>
      </c>
      <c r="G1836" s="1" t="s">
        <v>167</v>
      </c>
      <c r="H1836">
        <v>-5</v>
      </c>
      <c r="I1836" s="5">
        <f>IF(G1836="nákup",VLOOKUP(E1836,Tabuľka6[#All],13,FALSE),IF(G1836="predaj",VLOOKUP(E1836,Tabuľka6[#All],12,FALSE),"zadany neplatny typ transakie"))</f>
        <v>9.65</v>
      </c>
      <c r="J1836">
        <f t="shared" si="28"/>
        <v>48.25</v>
      </c>
      <c r="K1836">
        <f>SUMIF($E$7:E1836,E1836,$H$7:H1836)</f>
        <v>226</v>
      </c>
    </row>
    <row r="1837" spans="4:11" x14ac:dyDescent="0.3">
      <c r="D1837">
        <v>1831</v>
      </c>
      <c r="E1837">
        <v>25</v>
      </c>
      <c r="F1837" s="4">
        <f>DATE(2020,5,13+INT(ROWS($1:655)/5))</f>
        <v>44095</v>
      </c>
      <c r="G1837" s="1" t="s">
        <v>167</v>
      </c>
      <c r="H1837">
        <v>-9</v>
      </c>
      <c r="I1837" s="5">
        <f>IF(G1837="nákup",VLOOKUP(E1837,Tabuľka6[#All],13,FALSE),IF(G1837="predaj",VLOOKUP(E1837,Tabuľka6[#All],12,FALSE),"zadany neplatny typ transakie"))</f>
        <v>14.95</v>
      </c>
      <c r="J1837">
        <f t="shared" si="28"/>
        <v>134.54999999999998</v>
      </c>
      <c r="K1837">
        <f>SUMIF($E$7:E1837,E1837,$H$7:H1837)</f>
        <v>107</v>
      </c>
    </row>
    <row r="1838" spans="4:11" x14ac:dyDescent="0.3">
      <c r="D1838">
        <v>1832</v>
      </c>
      <c r="E1838">
        <v>24</v>
      </c>
      <c r="F1838" s="4">
        <f>DATE(2020,5,13+INT(ROWS($1:656)/5))</f>
        <v>44095</v>
      </c>
      <c r="G1838" s="1" t="s">
        <v>167</v>
      </c>
      <c r="H1838">
        <v>-9</v>
      </c>
      <c r="I1838" s="5">
        <f>IF(G1838="nákup",VLOOKUP(E1838,Tabuľka6[#All],13,FALSE),IF(G1838="predaj",VLOOKUP(E1838,Tabuľka6[#All],12,FALSE),"zadany neplatny typ transakie"))</f>
        <v>18.98</v>
      </c>
      <c r="J1838">
        <f t="shared" si="28"/>
        <v>170.82</v>
      </c>
      <c r="K1838">
        <f>SUMIF($E$7:E1838,E1838,$H$7:H1838)</f>
        <v>256</v>
      </c>
    </row>
    <row r="1839" spans="4:11" x14ac:dyDescent="0.3">
      <c r="D1839">
        <v>1833</v>
      </c>
      <c r="E1839">
        <v>14</v>
      </c>
      <c r="F1839" s="4">
        <f>DATE(2020,5,13+INT(ROWS($1:657)/5))</f>
        <v>44095</v>
      </c>
      <c r="G1839" s="1" t="s">
        <v>167</v>
      </c>
      <c r="H1839">
        <v>-10</v>
      </c>
      <c r="I1839" s="5">
        <f>IF(G1839="nákup",VLOOKUP(E1839,Tabuľka6[#All],13,FALSE),IF(G1839="predaj",VLOOKUP(E1839,Tabuľka6[#All],12,FALSE),"zadany neplatny typ transakie"))</f>
        <v>7.8</v>
      </c>
      <c r="J1839">
        <f t="shared" si="28"/>
        <v>78</v>
      </c>
      <c r="K1839">
        <f>SUMIF($E$7:E1839,E1839,$H$7:H1839)</f>
        <v>102</v>
      </c>
    </row>
    <row r="1840" spans="4:11" x14ac:dyDescent="0.3">
      <c r="D1840">
        <v>1834</v>
      </c>
      <c r="E1840">
        <v>8</v>
      </c>
      <c r="F1840" s="4">
        <f>DATE(2020,5,13+INT(ROWS($1:658)/5))</f>
        <v>44095</v>
      </c>
      <c r="G1840" s="1" t="s">
        <v>167</v>
      </c>
      <c r="H1840">
        <v>-9</v>
      </c>
      <c r="I1840" s="5">
        <f>IF(G1840="nákup",VLOOKUP(E1840,Tabuľka6[#All],13,FALSE),IF(G1840="predaj",VLOOKUP(E1840,Tabuľka6[#All],12,FALSE),"zadany neplatny typ transakie"))</f>
        <v>17.89</v>
      </c>
      <c r="J1840">
        <f t="shared" si="28"/>
        <v>161.01</v>
      </c>
      <c r="K1840">
        <f>SUMIF($E$7:E1840,E1840,$H$7:H1840)</f>
        <v>210</v>
      </c>
    </row>
    <row r="1841" spans="4:11" x14ac:dyDescent="0.3">
      <c r="D1841">
        <v>1835</v>
      </c>
      <c r="E1841">
        <v>19</v>
      </c>
      <c r="F1841" s="4">
        <f>DATE(2020,5,13+INT(ROWS($1:659)/5))</f>
        <v>44095</v>
      </c>
      <c r="G1841" s="1" t="s">
        <v>167</v>
      </c>
      <c r="H1841">
        <v>-1</v>
      </c>
      <c r="I1841" s="5">
        <f>IF(G1841="nákup",VLOOKUP(E1841,Tabuľka6[#All],13,FALSE),IF(G1841="predaj",VLOOKUP(E1841,Tabuľka6[#All],12,FALSE),"zadany neplatny typ transakie"))</f>
        <v>14.17</v>
      </c>
      <c r="J1841">
        <f t="shared" si="28"/>
        <v>14.17</v>
      </c>
      <c r="K1841">
        <f>SUMIF($E$7:E1841,E1841,$H$7:H1841)</f>
        <v>316</v>
      </c>
    </row>
    <row r="1842" spans="4:11" x14ac:dyDescent="0.3">
      <c r="D1842">
        <v>1836</v>
      </c>
      <c r="E1842">
        <v>21</v>
      </c>
      <c r="F1842" s="4">
        <f>DATE(2020,5,13+INT(ROWS($1:660)/5))</f>
        <v>44096</v>
      </c>
      <c r="G1842" s="1" t="s">
        <v>167</v>
      </c>
      <c r="H1842">
        <v>-6</v>
      </c>
      <c r="I1842" s="5">
        <f>IF(G1842="nákup",VLOOKUP(E1842,Tabuľka6[#All],13,FALSE),IF(G1842="predaj",VLOOKUP(E1842,Tabuľka6[#All],12,FALSE),"zadany neplatny typ transakie"))</f>
        <v>22.5</v>
      </c>
      <c r="J1842">
        <f t="shared" si="28"/>
        <v>135</v>
      </c>
      <c r="K1842">
        <f>SUMIF($E$7:E1842,E1842,$H$7:H1842)</f>
        <v>210</v>
      </c>
    </row>
    <row r="1843" spans="4:11" x14ac:dyDescent="0.3">
      <c r="D1843">
        <v>1837</v>
      </c>
      <c r="E1843">
        <v>28</v>
      </c>
      <c r="F1843" s="4">
        <f>DATE(2020,5,13+INT(ROWS($1:661)/5))</f>
        <v>44096</v>
      </c>
      <c r="G1843" s="1" t="s">
        <v>167</v>
      </c>
      <c r="H1843">
        <v>-2</v>
      </c>
      <c r="I1843" s="5">
        <f>IF(G1843="nákup",VLOOKUP(E1843,Tabuľka6[#All],13,FALSE),IF(G1843="predaj",VLOOKUP(E1843,Tabuľka6[#All],12,FALSE),"zadany neplatny typ transakie"))</f>
        <v>14.38</v>
      </c>
      <c r="J1843">
        <f t="shared" si="28"/>
        <v>28.76</v>
      </c>
      <c r="K1843">
        <f>SUMIF($E$7:E1843,E1843,$H$7:H1843)</f>
        <v>94</v>
      </c>
    </row>
    <row r="1844" spans="4:11" x14ac:dyDescent="0.3">
      <c r="D1844">
        <v>1838</v>
      </c>
      <c r="E1844">
        <v>27</v>
      </c>
      <c r="F1844" s="4">
        <f>DATE(2020,5,13+INT(ROWS($1:662)/5))</f>
        <v>44096</v>
      </c>
      <c r="G1844" s="1" t="s">
        <v>167</v>
      </c>
      <c r="H1844">
        <v>-4</v>
      </c>
      <c r="I1844" s="5">
        <f>IF(G1844="nákup",VLOOKUP(E1844,Tabuľka6[#All],13,FALSE),IF(G1844="predaj",VLOOKUP(E1844,Tabuľka6[#All],12,FALSE),"zadany neplatny typ transakie"))</f>
        <v>16.36</v>
      </c>
      <c r="J1844">
        <f t="shared" si="28"/>
        <v>65.44</v>
      </c>
      <c r="K1844">
        <f>SUMIF($E$7:E1844,E1844,$H$7:H1844)</f>
        <v>1</v>
      </c>
    </row>
    <row r="1845" spans="4:11" x14ac:dyDescent="0.3">
      <c r="D1845">
        <v>1839</v>
      </c>
      <c r="E1845">
        <v>21</v>
      </c>
      <c r="F1845" s="4">
        <f>DATE(2020,5,13+INT(ROWS($1:663)/5))</f>
        <v>44096</v>
      </c>
      <c r="G1845" s="1" t="s">
        <v>167</v>
      </c>
      <c r="H1845">
        <v>-9</v>
      </c>
      <c r="I1845" s="5">
        <f>IF(G1845="nákup",VLOOKUP(E1845,Tabuľka6[#All],13,FALSE),IF(G1845="predaj",VLOOKUP(E1845,Tabuľka6[#All],12,FALSE),"zadany neplatny typ transakie"))</f>
        <v>22.5</v>
      </c>
      <c r="J1845">
        <f t="shared" si="28"/>
        <v>202.5</v>
      </c>
      <c r="K1845">
        <f>SUMIF($E$7:E1845,E1845,$H$7:H1845)</f>
        <v>201</v>
      </c>
    </row>
    <row r="1846" spans="4:11" x14ac:dyDescent="0.3">
      <c r="D1846">
        <v>1840</v>
      </c>
      <c r="E1846">
        <v>3</v>
      </c>
      <c r="F1846" s="4">
        <f>DATE(2020,5,13+INT(ROWS($1:664)/5))</f>
        <v>44096</v>
      </c>
      <c r="G1846" s="1" t="s">
        <v>167</v>
      </c>
      <c r="H1846">
        <v>-2</v>
      </c>
      <c r="I1846" s="5">
        <f>IF(G1846="nákup",VLOOKUP(E1846,Tabuľka6[#All],13,FALSE),IF(G1846="predaj",VLOOKUP(E1846,Tabuľka6[#All],12,FALSE),"zadany neplatny typ transakie"))</f>
        <v>9.64</v>
      </c>
      <c r="J1846">
        <f t="shared" si="28"/>
        <v>19.28</v>
      </c>
      <c r="K1846">
        <f>SUMIF($E$7:E1846,E1846,$H$7:H1846)</f>
        <v>77</v>
      </c>
    </row>
    <row r="1847" spans="4:11" x14ac:dyDescent="0.3">
      <c r="D1847">
        <v>1841</v>
      </c>
      <c r="E1847">
        <v>7</v>
      </c>
      <c r="F1847" s="4">
        <f>DATE(2020,5,13+INT(ROWS($1:665)/5))</f>
        <v>44097</v>
      </c>
      <c r="G1847" s="1" t="s">
        <v>167</v>
      </c>
      <c r="H1847">
        <v>-9</v>
      </c>
      <c r="I1847" s="5">
        <f>IF(G1847="nákup",VLOOKUP(E1847,Tabuľka6[#All],13,FALSE),IF(G1847="predaj",VLOOKUP(E1847,Tabuľka6[#All],12,FALSE),"zadany neplatny typ transakie"))</f>
        <v>14.75</v>
      </c>
      <c r="J1847">
        <f t="shared" si="28"/>
        <v>132.75</v>
      </c>
      <c r="K1847">
        <f>SUMIF($E$7:E1847,E1847,$H$7:H1847)</f>
        <v>115</v>
      </c>
    </row>
    <row r="1848" spans="4:11" x14ac:dyDescent="0.3">
      <c r="D1848">
        <v>1842</v>
      </c>
      <c r="E1848">
        <v>22</v>
      </c>
      <c r="F1848" s="4">
        <f>DATE(2020,5,13+INT(ROWS($1:666)/5))</f>
        <v>44097</v>
      </c>
      <c r="G1848" s="1" t="s">
        <v>167</v>
      </c>
      <c r="H1848">
        <v>-4</v>
      </c>
      <c r="I1848" s="5">
        <f>IF(G1848="nákup",VLOOKUP(E1848,Tabuľka6[#All],13,FALSE),IF(G1848="predaj",VLOOKUP(E1848,Tabuľka6[#All],12,FALSE),"zadany neplatny typ transakie"))</f>
        <v>22.58</v>
      </c>
      <c r="J1848">
        <f t="shared" si="28"/>
        <v>90.32</v>
      </c>
      <c r="K1848">
        <f>SUMIF($E$7:E1848,E1848,$H$7:H1848)</f>
        <v>175</v>
      </c>
    </row>
    <row r="1849" spans="4:11" x14ac:dyDescent="0.3">
      <c r="D1849">
        <v>1843</v>
      </c>
      <c r="E1849">
        <v>14</v>
      </c>
      <c r="F1849" s="4">
        <f>DATE(2020,5,13+INT(ROWS($1:667)/5))</f>
        <v>44097</v>
      </c>
      <c r="G1849" s="1" t="s">
        <v>167</v>
      </c>
      <c r="H1849">
        <v>-9</v>
      </c>
      <c r="I1849" s="5">
        <f>IF(G1849="nákup",VLOOKUP(E1849,Tabuľka6[#All],13,FALSE),IF(G1849="predaj",VLOOKUP(E1849,Tabuľka6[#All],12,FALSE),"zadany neplatny typ transakie"))</f>
        <v>7.8</v>
      </c>
      <c r="J1849">
        <f t="shared" si="28"/>
        <v>70.2</v>
      </c>
      <c r="K1849">
        <f>SUMIF($E$7:E1849,E1849,$H$7:H1849)</f>
        <v>93</v>
      </c>
    </row>
    <row r="1850" spans="4:11" x14ac:dyDescent="0.3">
      <c r="D1850">
        <v>1844</v>
      </c>
      <c r="E1850">
        <v>5</v>
      </c>
      <c r="F1850" s="4">
        <f>DATE(2020,5,13+INT(ROWS($1:668)/5))</f>
        <v>44097</v>
      </c>
      <c r="G1850" s="1" t="s">
        <v>167</v>
      </c>
      <c r="H1850">
        <v>-5</v>
      </c>
      <c r="I1850" s="5">
        <f>IF(G1850="nákup",VLOOKUP(E1850,Tabuľka6[#All],13,FALSE),IF(G1850="predaj",VLOOKUP(E1850,Tabuľka6[#All],12,FALSE),"zadany neplatny typ transakie"))</f>
        <v>15.56</v>
      </c>
      <c r="J1850">
        <f t="shared" si="28"/>
        <v>77.8</v>
      </c>
      <c r="K1850">
        <f>SUMIF($E$7:E1850,E1850,$H$7:H1850)</f>
        <v>94</v>
      </c>
    </row>
    <row r="1851" spans="4:11" x14ac:dyDescent="0.3">
      <c r="D1851">
        <v>1845</v>
      </c>
      <c r="E1851">
        <v>21</v>
      </c>
      <c r="F1851" s="4">
        <f>DATE(2020,5,13+INT(ROWS($1:669)/5))</f>
        <v>44097</v>
      </c>
      <c r="G1851" s="1" t="s">
        <v>167</v>
      </c>
      <c r="H1851">
        <v>-4</v>
      </c>
      <c r="I1851" s="5">
        <f>IF(G1851="nákup",VLOOKUP(E1851,Tabuľka6[#All],13,FALSE),IF(G1851="predaj",VLOOKUP(E1851,Tabuľka6[#All],12,FALSE),"zadany neplatny typ transakie"))</f>
        <v>22.5</v>
      </c>
      <c r="J1851">
        <f t="shared" si="28"/>
        <v>90</v>
      </c>
      <c r="K1851">
        <f>SUMIF($E$7:E1851,E1851,$H$7:H1851)</f>
        <v>197</v>
      </c>
    </row>
    <row r="1852" spans="4:11" x14ac:dyDescent="0.3">
      <c r="D1852">
        <v>1846</v>
      </c>
      <c r="E1852">
        <v>5</v>
      </c>
      <c r="F1852" s="4">
        <f>DATE(2020,5,13+INT(ROWS($1:670)/5))</f>
        <v>44098</v>
      </c>
      <c r="G1852" s="1" t="s">
        <v>167</v>
      </c>
      <c r="H1852">
        <v>-7</v>
      </c>
      <c r="I1852" s="5">
        <f>IF(G1852="nákup",VLOOKUP(E1852,Tabuľka6[#All],13,FALSE),IF(G1852="predaj",VLOOKUP(E1852,Tabuľka6[#All],12,FALSE),"zadany neplatny typ transakie"))</f>
        <v>15.56</v>
      </c>
      <c r="J1852">
        <f t="shared" si="28"/>
        <v>108.92</v>
      </c>
      <c r="K1852">
        <f>SUMIF($E$7:E1852,E1852,$H$7:H1852)</f>
        <v>87</v>
      </c>
    </row>
    <row r="1853" spans="4:11" x14ac:dyDescent="0.3">
      <c r="D1853">
        <v>1847</v>
      </c>
      <c r="E1853">
        <v>8</v>
      </c>
      <c r="F1853" s="4">
        <f>DATE(2020,5,13+INT(ROWS($1:671)/5))</f>
        <v>44098</v>
      </c>
      <c r="G1853" s="1" t="s">
        <v>167</v>
      </c>
      <c r="H1853">
        <v>-1</v>
      </c>
      <c r="I1853" s="5">
        <f>IF(G1853="nákup",VLOOKUP(E1853,Tabuľka6[#All],13,FALSE),IF(G1853="predaj",VLOOKUP(E1853,Tabuľka6[#All],12,FALSE),"zadany neplatny typ transakie"))</f>
        <v>17.89</v>
      </c>
      <c r="J1853">
        <f t="shared" si="28"/>
        <v>17.89</v>
      </c>
      <c r="K1853">
        <f>SUMIF($E$7:E1853,E1853,$H$7:H1853)</f>
        <v>209</v>
      </c>
    </row>
    <row r="1854" spans="4:11" x14ac:dyDescent="0.3">
      <c r="D1854">
        <v>1848</v>
      </c>
      <c r="E1854">
        <v>23</v>
      </c>
      <c r="F1854" s="4">
        <f>DATE(2020,5,13+INT(ROWS($1:672)/5))</f>
        <v>44098</v>
      </c>
      <c r="G1854" s="1" t="s">
        <v>167</v>
      </c>
      <c r="H1854">
        <v>-9</v>
      </c>
      <c r="I1854" s="5">
        <f>IF(G1854="nákup",VLOOKUP(E1854,Tabuľka6[#All],13,FALSE),IF(G1854="predaj",VLOOKUP(E1854,Tabuľka6[#All],12,FALSE),"zadany neplatny typ transakie"))</f>
        <v>22.55</v>
      </c>
      <c r="J1854">
        <f t="shared" si="28"/>
        <v>202.95000000000002</v>
      </c>
      <c r="K1854">
        <f>SUMIF($E$7:E1854,E1854,$H$7:H1854)</f>
        <v>61</v>
      </c>
    </row>
    <row r="1855" spans="4:11" x14ac:dyDescent="0.3">
      <c r="D1855">
        <v>1849</v>
      </c>
      <c r="E1855">
        <v>3</v>
      </c>
      <c r="F1855" s="4">
        <f>DATE(2020,5,13+INT(ROWS($1:673)/5))</f>
        <v>44098</v>
      </c>
      <c r="G1855" s="1" t="s">
        <v>167</v>
      </c>
      <c r="H1855">
        <v>-9</v>
      </c>
      <c r="I1855" s="5">
        <f>IF(G1855="nákup",VLOOKUP(E1855,Tabuľka6[#All],13,FALSE),IF(G1855="predaj",VLOOKUP(E1855,Tabuľka6[#All],12,FALSE),"zadany neplatny typ transakie"))</f>
        <v>9.64</v>
      </c>
      <c r="J1855">
        <f t="shared" si="28"/>
        <v>86.76</v>
      </c>
      <c r="K1855">
        <f>SUMIF($E$7:E1855,E1855,$H$7:H1855)</f>
        <v>68</v>
      </c>
    </row>
    <row r="1856" spans="4:11" x14ac:dyDescent="0.3">
      <c r="D1856">
        <v>1850</v>
      </c>
      <c r="E1856">
        <v>10</v>
      </c>
      <c r="F1856" s="4">
        <f>DATE(2020,5,13+INT(ROWS($1:674)/5))</f>
        <v>44098</v>
      </c>
      <c r="G1856" s="1" t="s">
        <v>167</v>
      </c>
      <c r="H1856">
        <v>-7</v>
      </c>
      <c r="I1856" s="5">
        <f>IF(G1856="nákup",VLOOKUP(E1856,Tabuľka6[#All],13,FALSE),IF(G1856="predaj",VLOOKUP(E1856,Tabuľka6[#All],12,FALSE),"zadany neplatny typ transakie"))</f>
        <v>18.5</v>
      </c>
      <c r="J1856">
        <f t="shared" si="28"/>
        <v>129.5</v>
      </c>
      <c r="K1856">
        <f>SUMIF($E$7:E1856,E1856,$H$7:H1856)</f>
        <v>106</v>
      </c>
    </row>
    <row r="1857" spans="4:11" x14ac:dyDescent="0.3">
      <c r="D1857">
        <v>1851</v>
      </c>
      <c r="E1857">
        <v>13</v>
      </c>
      <c r="F1857" s="4">
        <f>DATE(2020,5,13+INT(ROWS($1:675)/5))</f>
        <v>44099</v>
      </c>
      <c r="G1857" s="1" t="s">
        <v>167</v>
      </c>
      <c r="H1857">
        <v>-9</v>
      </c>
      <c r="I1857" s="5">
        <f>IF(G1857="nákup",VLOOKUP(E1857,Tabuľka6[#All],13,FALSE),IF(G1857="predaj",VLOOKUP(E1857,Tabuľka6[#All],12,FALSE),"zadany neplatny typ transakie"))</f>
        <v>14.95</v>
      </c>
      <c r="J1857">
        <f t="shared" si="28"/>
        <v>134.54999999999998</v>
      </c>
      <c r="K1857">
        <f>SUMIF($E$7:E1857,E1857,$H$7:H1857)</f>
        <v>49</v>
      </c>
    </row>
    <row r="1858" spans="4:11" x14ac:dyDescent="0.3">
      <c r="D1858">
        <v>1852</v>
      </c>
      <c r="E1858">
        <v>20</v>
      </c>
      <c r="F1858" s="4">
        <f>DATE(2020,5,13+INT(ROWS($1:676)/5))</f>
        <v>44099</v>
      </c>
      <c r="G1858" s="1" t="s">
        <v>167</v>
      </c>
      <c r="H1858">
        <v>-6</v>
      </c>
      <c r="I1858" s="5">
        <f>IF(G1858="nákup",VLOOKUP(E1858,Tabuľka6[#All],13,FALSE),IF(G1858="predaj",VLOOKUP(E1858,Tabuľka6[#All],12,FALSE),"zadany neplatny typ transakie"))</f>
        <v>10.050000000000001</v>
      </c>
      <c r="J1858">
        <f t="shared" si="28"/>
        <v>60.300000000000004</v>
      </c>
      <c r="K1858">
        <f>SUMIF($E$7:E1858,E1858,$H$7:H1858)</f>
        <v>194</v>
      </c>
    </row>
    <row r="1859" spans="4:11" x14ac:dyDescent="0.3">
      <c r="D1859">
        <v>1853</v>
      </c>
      <c r="E1859">
        <v>17</v>
      </c>
      <c r="F1859" s="4">
        <f>DATE(2020,5,13+INT(ROWS($1:677)/5))</f>
        <v>44099</v>
      </c>
      <c r="G1859" s="1" t="s">
        <v>167</v>
      </c>
      <c r="H1859">
        <v>-6</v>
      </c>
      <c r="I1859" s="5">
        <f>IF(G1859="nákup",VLOOKUP(E1859,Tabuľka6[#All],13,FALSE),IF(G1859="predaj",VLOOKUP(E1859,Tabuľka6[#All],12,FALSE),"zadany neplatny typ transakie"))</f>
        <v>14.46</v>
      </c>
      <c r="J1859">
        <f t="shared" si="28"/>
        <v>86.76</v>
      </c>
      <c r="K1859">
        <f>SUMIF($E$7:E1859,E1859,$H$7:H1859)</f>
        <v>255</v>
      </c>
    </row>
    <row r="1860" spans="4:11" x14ac:dyDescent="0.3">
      <c r="D1860">
        <v>1854</v>
      </c>
      <c r="E1860">
        <v>17</v>
      </c>
      <c r="F1860" s="4">
        <f>DATE(2020,5,13+INT(ROWS($1:678)/5))</f>
        <v>44099</v>
      </c>
      <c r="G1860" s="1" t="s">
        <v>167</v>
      </c>
      <c r="H1860">
        <v>-6</v>
      </c>
      <c r="I1860" s="5">
        <f>IF(G1860="nákup",VLOOKUP(E1860,Tabuľka6[#All],13,FALSE),IF(G1860="predaj",VLOOKUP(E1860,Tabuľka6[#All],12,FALSE),"zadany neplatny typ transakie"))</f>
        <v>14.46</v>
      </c>
      <c r="J1860">
        <f t="shared" si="28"/>
        <v>86.76</v>
      </c>
      <c r="K1860">
        <f>SUMIF($E$7:E1860,E1860,$H$7:H1860)</f>
        <v>249</v>
      </c>
    </row>
    <row r="1861" spans="4:11" x14ac:dyDescent="0.3">
      <c r="D1861">
        <v>1855</v>
      </c>
      <c r="E1861">
        <v>5</v>
      </c>
      <c r="F1861" s="4">
        <f>DATE(2020,5,13+INT(ROWS($1:679)/5))</f>
        <v>44099</v>
      </c>
      <c r="G1861" s="1" t="s">
        <v>167</v>
      </c>
      <c r="H1861">
        <v>-5</v>
      </c>
      <c r="I1861" s="5">
        <f>IF(G1861="nákup",VLOOKUP(E1861,Tabuľka6[#All],13,FALSE),IF(G1861="predaj",VLOOKUP(E1861,Tabuľka6[#All],12,FALSE),"zadany neplatny typ transakie"))</f>
        <v>15.56</v>
      </c>
      <c r="J1861">
        <f t="shared" si="28"/>
        <v>77.8</v>
      </c>
      <c r="K1861">
        <f>SUMIF($E$7:E1861,E1861,$H$7:H1861)</f>
        <v>82</v>
      </c>
    </row>
    <row r="1862" spans="4:11" x14ac:dyDescent="0.3">
      <c r="D1862">
        <v>1856</v>
      </c>
      <c r="E1862">
        <v>1</v>
      </c>
      <c r="F1862" s="4">
        <f>DATE(2020,5,13+INT(ROWS($1:680)/5))</f>
        <v>44100</v>
      </c>
      <c r="G1862" s="1" t="s">
        <v>167</v>
      </c>
      <c r="H1862">
        <v>-1</v>
      </c>
      <c r="I1862" s="5">
        <f>IF(G1862="nákup",VLOOKUP(E1862,Tabuľka6[#All],13,FALSE),IF(G1862="predaj",VLOOKUP(E1862,Tabuľka6[#All],12,FALSE),"zadany neplatny typ transakie"))</f>
        <v>11.9</v>
      </c>
      <c r="J1862">
        <f t="shared" si="28"/>
        <v>11.9</v>
      </c>
      <c r="K1862">
        <f>SUMIF($E$7:E1862,E1862,$H$7:H1862)</f>
        <v>207</v>
      </c>
    </row>
    <row r="1863" spans="4:11" x14ac:dyDescent="0.3">
      <c r="D1863">
        <v>1857</v>
      </c>
      <c r="E1863">
        <v>16</v>
      </c>
      <c r="F1863" s="4">
        <f>DATE(2020,5,13+INT(ROWS($1:681)/5))</f>
        <v>44100</v>
      </c>
      <c r="G1863" s="1" t="s">
        <v>167</v>
      </c>
      <c r="H1863">
        <v>-9</v>
      </c>
      <c r="I1863" s="5">
        <f>IF(G1863="nákup",VLOOKUP(E1863,Tabuľka6[#All],13,FALSE),IF(G1863="predaj",VLOOKUP(E1863,Tabuľka6[#All],12,FALSE),"zadany neplatny typ transakie"))</f>
        <v>14.49</v>
      </c>
      <c r="J1863">
        <f t="shared" si="28"/>
        <v>130.41</v>
      </c>
      <c r="K1863">
        <f>SUMIF($E$7:E1863,E1863,$H$7:H1863)</f>
        <v>207</v>
      </c>
    </row>
    <row r="1864" spans="4:11" x14ac:dyDescent="0.3">
      <c r="D1864">
        <v>1858</v>
      </c>
      <c r="E1864">
        <v>27</v>
      </c>
      <c r="F1864" s="4">
        <f>DATE(2020,5,13+INT(ROWS($1:682)/5))</f>
        <v>44100</v>
      </c>
      <c r="G1864" s="1" t="s">
        <v>166</v>
      </c>
      <c r="H1864">
        <v>20</v>
      </c>
      <c r="I1864" s="5">
        <f>IF(G1864="nákup",VLOOKUP(E1864,Tabuľka6[#All],13,FALSE),IF(G1864="predaj",VLOOKUP(E1864,Tabuľka6[#All],12,FALSE),"zadany neplatny typ transakie"))</f>
        <v>8.89</v>
      </c>
      <c r="J1864">
        <f t="shared" ref="J1864:J1927" si="29">ABS(H1864*I1864)</f>
        <v>177.8</v>
      </c>
      <c r="K1864">
        <f>SUMIF($E$7:E1864,E1864,$H$7:H1864)</f>
        <v>21</v>
      </c>
    </row>
    <row r="1865" spans="4:11" x14ac:dyDescent="0.3">
      <c r="D1865">
        <v>1859</v>
      </c>
      <c r="E1865">
        <v>27</v>
      </c>
      <c r="F1865" s="4">
        <f>DATE(2020,5,13+INT(ROWS($1:683)/5))</f>
        <v>44100</v>
      </c>
      <c r="G1865" s="1" t="s">
        <v>167</v>
      </c>
      <c r="H1865">
        <v>-2</v>
      </c>
      <c r="I1865" s="5">
        <f>IF(G1865="nákup",VLOOKUP(E1865,Tabuľka6[#All],13,FALSE),IF(G1865="predaj",VLOOKUP(E1865,Tabuľka6[#All],12,FALSE),"zadany neplatny typ transakie"))</f>
        <v>16.36</v>
      </c>
      <c r="J1865">
        <f t="shared" si="29"/>
        <v>32.72</v>
      </c>
      <c r="K1865">
        <f>SUMIF($E$7:E1865,E1865,$H$7:H1865)</f>
        <v>19</v>
      </c>
    </row>
    <row r="1866" spans="4:11" x14ac:dyDescent="0.3">
      <c r="D1866">
        <v>1860</v>
      </c>
      <c r="E1866">
        <v>5</v>
      </c>
      <c r="F1866" s="4">
        <f>DATE(2020,5,13+INT(ROWS($1:684)/5))</f>
        <v>44100</v>
      </c>
      <c r="G1866" s="1" t="s">
        <v>167</v>
      </c>
      <c r="H1866">
        <v>-4</v>
      </c>
      <c r="I1866" s="5">
        <f>IF(G1866="nákup",VLOOKUP(E1866,Tabuľka6[#All],13,FALSE),IF(G1866="predaj",VLOOKUP(E1866,Tabuľka6[#All],12,FALSE),"zadany neplatny typ transakie"))</f>
        <v>15.56</v>
      </c>
      <c r="J1866">
        <f t="shared" si="29"/>
        <v>62.24</v>
      </c>
      <c r="K1866">
        <f>SUMIF($E$7:E1866,E1866,$H$7:H1866)</f>
        <v>78</v>
      </c>
    </row>
    <row r="1867" spans="4:11" x14ac:dyDescent="0.3">
      <c r="D1867">
        <v>1861</v>
      </c>
      <c r="E1867">
        <v>1</v>
      </c>
      <c r="F1867" s="4">
        <f>DATE(2020,5,13+INT(ROWS($1:685)/5))</f>
        <v>44101</v>
      </c>
      <c r="G1867" s="1" t="s">
        <v>167</v>
      </c>
      <c r="H1867">
        <v>-7</v>
      </c>
      <c r="I1867" s="5">
        <f>IF(G1867="nákup",VLOOKUP(E1867,Tabuľka6[#All],13,FALSE),IF(G1867="predaj",VLOOKUP(E1867,Tabuľka6[#All],12,FALSE),"zadany neplatny typ transakie"))</f>
        <v>11.9</v>
      </c>
      <c r="J1867">
        <f t="shared" si="29"/>
        <v>83.3</v>
      </c>
      <c r="K1867">
        <f>SUMIF($E$7:E1867,E1867,$H$7:H1867)</f>
        <v>200</v>
      </c>
    </row>
    <row r="1868" spans="4:11" x14ac:dyDescent="0.3">
      <c r="D1868">
        <v>1862</v>
      </c>
      <c r="E1868">
        <v>10</v>
      </c>
      <c r="F1868" s="4">
        <f>DATE(2020,5,13+INT(ROWS($1:686)/5))</f>
        <v>44101</v>
      </c>
      <c r="G1868" s="1" t="s">
        <v>167</v>
      </c>
      <c r="H1868">
        <v>-5</v>
      </c>
      <c r="I1868" s="5">
        <f>IF(G1868="nákup",VLOOKUP(E1868,Tabuľka6[#All],13,FALSE),IF(G1868="predaj",VLOOKUP(E1868,Tabuľka6[#All],12,FALSE),"zadany neplatny typ transakie"))</f>
        <v>18.5</v>
      </c>
      <c r="J1868">
        <f t="shared" si="29"/>
        <v>92.5</v>
      </c>
      <c r="K1868">
        <f>SUMIF($E$7:E1868,E1868,$H$7:H1868)</f>
        <v>101</v>
      </c>
    </row>
    <row r="1869" spans="4:11" x14ac:dyDescent="0.3">
      <c r="D1869">
        <v>1863</v>
      </c>
      <c r="E1869">
        <v>20</v>
      </c>
      <c r="F1869" s="4">
        <f>DATE(2020,5,13+INT(ROWS($1:687)/5))</f>
        <v>44101</v>
      </c>
      <c r="G1869" s="1" t="s">
        <v>167</v>
      </c>
      <c r="H1869">
        <v>-6</v>
      </c>
      <c r="I1869" s="5">
        <f>IF(G1869="nákup",VLOOKUP(E1869,Tabuľka6[#All],13,FALSE),IF(G1869="predaj",VLOOKUP(E1869,Tabuľka6[#All],12,FALSE),"zadany neplatny typ transakie"))</f>
        <v>10.050000000000001</v>
      </c>
      <c r="J1869">
        <f t="shared" si="29"/>
        <v>60.300000000000004</v>
      </c>
      <c r="K1869">
        <f>SUMIF($E$7:E1869,E1869,$H$7:H1869)</f>
        <v>188</v>
      </c>
    </row>
    <row r="1870" spans="4:11" x14ac:dyDescent="0.3">
      <c r="D1870">
        <v>1864</v>
      </c>
      <c r="E1870">
        <v>4</v>
      </c>
      <c r="F1870" s="4">
        <f>DATE(2020,5,13+INT(ROWS($1:688)/5))</f>
        <v>44101</v>
      </c>
      <c r="G1870" s="1" t="s">
        <v>167</v>
      </c>
      <c r="H1870">
        <v>-8</v>
      </c>
      <c r="I1870" s="5">
        <f>IF(G1870="nákup",VLOOKUP(E1870,Tabuľka6[#All],13,FALSE),IF(G1870="predaj",VLOOKUP(E1870,Tabuľka6[#All],12,FALSE),"zadany neplatny typ transakie"))</f>
        <v>16</v>
      </c>
      <c r="J1870">
        <f t="shared" si="29"/>
        <v>128</v>
      </c>
      <c r="K1870">
        <f>SUMIF($E$7:E1870,E1870,$H$7:H1870)</f>
        <v>199</v>
      </c>
    </row>
    <row r="1871" spans="4:11" x14ac:dyDescent="0.3">
      <c r="D1871">
        <v>1865</v>
      </c>
      <c r="E1871">
        <v>17</v>
      </c>
      <c r="F1871" s="4">
        <f>DATE(2020,5,13+INT(ROWS($1:689)/5))</f>
        <v>44101</v>
      </c>
      <c r="G1871" s="1" t="s">
        <v>167</v>
      </c>
      <c r="H1871">
        <v>-1</v>
      </c>
      <c r="I1871" s="5">
        <f>IF(G1871="nákup",VLOOKUP(E1871,Tabuľka6[#All],13,FALSE),IF(G1871="predaj",VLOOKUP(E1871,Tabuľka6[#All],12,FALSE),"zadany neplatny typ transakie"))</f>
        <v>14.46</v>
      </c>
      <c r="J1871">
        <f t="shared" si="29"/>
        <v>14.46</v>
      </c>
      <c r="K1871">
        <f>SUMIF($E$7:E1871,E1871,$H$7:H1871)</f>
        <v>248</v>
      </c>
    </row>
    <row r="1872" spans="4:11" x14ac:dyDescent="0.3">
      <c r="D1872">
        <v>1866</v>
      </c>
      <c r="E1872">
        <v>21</v>
      </c>
      <c r="F1872" s="4">
        <f>DATE(2020,5,13+INT(ROWS($1:690)/5))</f>
        <v>44102</v>
      </c>
      <c r="G1872" s="1" t="s">
        <v>167</v>
      </c>
      <c r="H1872">
        <v>-1</v>
      </c>
      <c r="I1872" s="5">
        <f>IF(G1872="nákup",VLOOKUP(E1872,Tabuľka6[#All],13,FALSE),IF(G1872="predaj",VLOOKUP(E1872,Tabuľka6[#All],12,FALSE),"zadany neplatny typ transakie"))</f>
        <v>22.5</v>
      </c>
      <c r="J1872">
        <f t="shared" si="29"/>
        <v>22.5</v>
      </c>
      <c r="K1872">
        <f>SUMIF($E$7:E1872,E1872,$H$7:H1872)</f>
        <v>196</v>
      </c>
    </row>
    <row r="1873" spans="4:11" x14ac:dyDescent="0.3">
      <c r="D1873">
        <v>1867</v>
      </c>
      <c r="E1873">
        <v>30</v>
      </c>
      <c r="F1873" s="4">
        <f>DATE(2020,5,13+INT(ROWS($1:691)/5))</f>
        <v>44102</v>
      </c>
      <c r="G1873" s="1" t="s">
        <v>167</v>
      </c>
      <c r="H1873">
        <v>-6</v>
      </c>
      <c r="I1873" s="5">
        <f>IF(G1873="nákup",VLOOKUP(E1873,Tabuľka6[#All],13,FALSE),IF(G1873="predaj",VLOOKUP(E1873,Tabuľka6[#All],12,FALSE),"zadany neplatny typ transakie"))</f>
        <v>11.5</v>
      </c>
      <c r="J1873">
        <f t="shared" si="29"/>
        <v>69</v>
      </c>
      <c r="K1873">
        <f>SUMIF($E$7:E1873,E1873,$H$7:H1873)</f>
        <v>102</v>
      </c>
    </row>
    <row r="1874" spans="4:11" x14ac:dyDescent="0.3">
      <c r="D1874">
        <v>1868</v>
      </c>
      <c r="E1874">
        <v>20</v>
      </c>
      <c r="F1874" s="4">
        <f>DATE(2020,5,13+INT(ROWS($1:692)/5))</f>
        <v>44102</v>
      </c>
      <c r="G1874" s="1" t="s">
        <v>167</v>
      </c>
      <c r="H1874">
        <v>-5</v>
      </c>
      <c r="I1874" s="5">
        <f>IF(G1874="nákup",VLOOKUP(E1874,Tabuľka6[#All],13,FALSE),IF(G1874="predaj",VLOOKUP(E1874,Tabuľka6[#All],12,FALSE),"zadany neplatny typ transakie"))</f>
        <v>10.050000000000001</v>
      </c>
      <c r="J1874">
        <f t="shared" si="29"/>
        <v>50.25</v>
      </c>
      <c r="K1874">
        <f>SUMIF($E$7:E1874,E1874,$H$7:H1874)</f>
        <v>183</v>
      </c>
    </row>
    <row r="1875" spans="4:11" x14ac:dyDescent="0.3">
      <c r="D1875">
        <v>1869</v>
      </c>
      <c r="E1875">
        <v>1</v>
      </c>
      <c r="F1875" s="4">
        <f>DATE(2020,5,13+INT(ROWS($1:693)/5))</f>
        <v>44102</v>
      </c>
      <c r="G1875" s="1" t="s">
        <v>167</v>
      </c>
      <c r="H1875">
        <v>-3</v>
      </c>
      <c r="I1875" s="5">
        <f>IF(G1875="nákup",VLOOKUP(E1875,Tabuľka6[#All],13,FALSE),IF(G1875="predaj",VLOOKUP(E1875,Tabuľka6[#All],12,FALSE),"zadany neplatny typ transakie"))</f>
        <v>11.9</v>
      </c>
      <c r="J1875">
        <f t="shared" si="29"/>
        <v>35.700000000000003</v>
      </c>
      <c r="K1875">
        <f>SUMIF($E$7:E1875,E1875,$H$7:H1875)</f>
        <v>197</v>
      </c>
    </row>
    <row r="1876" spans="4:11" x14ac:dyDescent="0.3">
      <c r="D1876">
        <v>1870</v>
      </c>
      <c r="E1876">
        <v>20</v>
      </c>
      <c r="F1876" s="4">
        <f>DATE(2020,5,13+INT(ROWS($1:694)/5))</f>
        <v>44102</v>
      </c>
      <c r="G1876" s="1" t="s">
        <v>167</v>
      </c>
      <c r="H1876">
        <v>-2</v>
      </c>
      <c r="I1876" s="5">
        <f>IF(G1876="nákup",VLOOKUP(E1876,Tabuľka6[#All],13,FALSE),IF(G1876="predaj",VLOOKUP(E1876,Tabuľka6[#All],12,FALSE),"zadany neplatny typ transakie"))</f>
        <v>10.050000000000001</v>
      </c>
      <c r="J1876">
        <f t="shared" si="29"/>
        <v>20.100000000000001</v>
      </c>
      <c r="K1876">
        <f>SUMIF($E$7:E1876,E1876,$H$7:H1876)</f>
        <v>181</v>
      </c>
    </row>
    <row r="1877" spans="4:11" x14ac:dyDescent="0.3">
      <c r="D1877">
        <v>1871</v>
      </c>
      <c r="E1877">
        <v>14</v>
      </c>
      <c r="F1877" s="4">
        <f>DATE(2020,5,13+INT(ROWS($1:695)/5))</f>
        <v>44103</v>
      </c>
      <c r="G1877" s="1" t="s">
        <v>167</v>
      </c>
      <c r="H1877">
        <v>-3</v>
      </c>
      <c r="I1877" s="5">
        <f>IF(G1877="nákup",VLOOKUP(E1877,Tabuľka6[#All],13,FALSE),IF(G1877="predaj",VLOOKUP(E1877,Tabuľka6[#All],12,FALSE),"zadany neplatny typ transakie"))</f>
        <v>7.8</v>
      </c>
      <c r="J1877">
        <f t="shared" si="29"/>
        <v>23.4</v>
      </c>
      <c r="K1877">
        <f>SUMIF($E$7:E1877,E1877,$H$7:H1877)</f>
        <v>90</v>
      </c>
    </row>
    <row r="1878" spans="4:11" x14ac:dyDescent="0.3">
      <c r="D1878">
        <v>1872</v>
      </c>
      <c r="E1878">
        <v>26</v>
      </c>
      <c r="F1878" s="4">
        <f>DATE(2020,5,13+INT(ROWS($1:696)/5))</f>
        <v>44103</v>
      </c>
      <c r="G1878" s="1" t="s">
        <v>167</v>
      </c>
      <c r="H1878">
        <v>-10</v>
      </c>
      <c r="I1878" s="5">
        <f>IF(G1878="nákup",VLOOKUP(E1878,Tabuľka6[#All],13,FALSE),IF(G1878="predaj",VLOOKUP(E1878,Tabuľka6[#All],12,FALSE),"zadany neplatny typ transakie"))</f>
        <v>12.85</v>
      </c>
      <c r="J1878">
        <f t="shared" si="29"/>
        <v>128.5</v>
      </c>
      <c r="K1878">
        <f>SUMIF($E$7:E1878,E1878,$H$7:H1878)</f>
        <v>199</v>
      </c>
    </row>
    <row r="1879" spans="4:11" x14ac:dyDescent="0.3">
      <c r="D1879">
        <v>1873</v>
      </c>
      <c r="E1879">
        <v>30</v>
      </c>
      <c r="F1879" s="4">
        <f>DATE(2020,5,13+INT(ROWS($1:697)/5))</f>
        <v>44103</v>
      </c>
      <c r="G1879" s="1" t="s">
        <v>167</v>
      </c>
      <c r="H1879">
        <v>-4</v>
      </c>
      <c r="I1879" s="5">
        <f>IF(G1879="nákup",VLOOKUP(E1879,Tabuľka6[#All],13,FALSE),IF(G1879="predaj",VLOOKUP(E1879,Tabuľka6[#All],12,FALSE),"zadany neplatny typ transakie"))</f>
        <v>11.5</v>
      </c>
      <c r="J1879">
        <f t="shared" si="29"/>
        <v>46</v>
      </c>
      <c r="K1879">
        <f>SUMIF($E$7:E1879,E1879,$H$7:H1879)</f>
        <v>98</v>
      </c>
    </row>
    <row r="1880" spans="4:11" x14ac:dyDescent="0.3">
      <c r="D1880">
        <v>1874</v>
      </c>
      <c r="E1880">
        <v>28</v>
      </c>
      <c r="F1880" s="4">
        <f>DATE(2020,5,13+INT(ROWS($1:698)/5))</f>
        <v>44103</v>
      </c>
      <c r="G1880" s="1" t="s">
        <v>167</v>
      </c>
      <c r="H1880">
        <v>-10</v>
      </c>
      <c r="I1880" s="5">
        <f>IF(G1880="nákup",VLOOKUP(E1880,Tabuľka6[#All],13,FALSE),IF(G1880="predaj",VLOOKUP(E1880,Tabuľka6[#All],12,FALSE),"zadany neplatny typ transakie"))</f>
        <v>14.38</v>
      </c>
      <c r="J1880">
        <f t="shared" si="29"/>
        <v>143.80000000000001</v>
      </c>
      <c r="K1880">
        <f>SUMIF($E$7:E1880,E1880,$H$7:H1880)</f>
        <v>84</v>
      </c>
    </row>
    <row r="1881" spans="4:11" x14ac:dyDescent="0.3">
      <c r="D1881">
        <v>1875</v>
      </c>
      <c r="E1881">
        <v>7</v>
      </c>
      <c r="F1881" s="4">
        <f>DATE(2020,5,13+INT(ROWS($1:699)/5))</f>
        <v>44103</v>
      </c>
      <c r="G1881" s="1" t="s">
        <v>167</v>
      </c>
      <c r="H1881">
        <v>-6</v>
      </c>
      <c r="I1881" s="5">
        <f>IF(G1881="nákup",VLOOKUP(E1881,Tabuľka6[#All],13,FALSE),IF(G1881="predaj",VLOOKUP(E1881,Tabuľka6[#All],12,FALSE),"zadany neplatny typ transakie"))</f>
        <v>14.75</v>
      </c>
      <c r="J1881">
        <f t="shared" si="29"/>
        <v>88.5</v>
      </c>
      <c r="K1881">
        <f>SUMIF($E$7:E1881,E1881,$H$7:H1881)</f>
        <v>109</v>
      </c>
    </row>
    <row r="1882" spans="4:11" x14ac:dyDescent="0.3">
      <c r="D1882">
        <v>1876</v>
      </c>
      <c r="E1882">
        <v>30</v>
      </c>
      <c r="F1882" s="4">
        <f>DATE(2020,5,13+INT(ROWS($1:700)/5))</f>
        <v>44104</v>
      </c>
      <c r="G1882" s="1" t="s">
        <v>167</v>
      </c>
      <c r="H1882">
        <v>-7</v>
      </c>
      <c r="I1882" s="5">
        <f>IF(G1882="nákup",VLOOKUP(E1882,Tabuľka6[#All],13,FALSE),IF(G1882="predaj",VLOOKUP(E1882,Tabuľka6[#All],12,FALSE),"zadany neplatny typ transakie"))</f>
        <v>11.5</v>
      </c>
      <c r="J1882">
        <f t="shared" si="29"/>
        <v>80.5</v>
      </c>
      <c r="K1882">
        <f>SUMIF($E$7:E1882,E1882,$H$7:H1882)</f>
        <v>91</v>
      </c>
    </row>
    <row r="1883" spans="4:11" x14ac:dyDescent="0.3">
      <c r="D1883">
        <v>1877</v>
      </c>
      <c r="E1883">
        <v>2</v>
      </c>
      <c r="F1883" s="4">
        <f>DATE(2020,5,13+INT(ROWS($1:701)/5))</f>
        <v>44104</v>
      </c>
      <c r="G1883" s="1" t="s">
        <v>167</v>
      </c>
      <c r="H1883">
        <v>-5</v>
      </c>
      <c r="I1883" s="5">
        <f>IF(G1883="nákup",VLOOKUP(E1883,Tabuľka6[#All],13,FALSE),IF(G1883="predaj",VLOOKUP(E1883,Tabuľka6[#All],12,FALSE),"zadany neplatny typ transakie"))</f>
        <v>16.11</v>
      </c>
      <c r="J1883">
        <f t="shared" si="29"/>
        <v>80.55</v>
      </c>
      <c r="K1883">
        <f>SUMIF($E$7:E1883,E1883,$H$7:H1883)</f>
        <v>250</v>
      </c>
    </row>
    <row r="1884" spans="4:11" x14ac:dyDescent="0.3">
      <c r="D1884">
        <v>1878</v>
      </c>
      <c r="E1884">
        <v>24</v>
      </c>
      <c r="F1884" s="4">
        <f>DATE(2020,5,13+INT(ROWS($1:702)/5))</f>
        <v>44104</v>
      </c>
      <c r="G1884" s="1" t="s">
        <v>167</v>
      </c>
      <c r="H1884">
        <v>-8</v>
      </c>
      <c r="I1884" s="5">
        <f>IF(G1884="nákup",VLOOKUP(E1884,Tabuľka6[#All],13,FALSE),IF(G1884="predaj",VLOOKUP(E1884,Tabuľka6[#All],12,FALSE),"zadany neplatny typ transakie"))</f>
        <v>18.98</v>
      </c>
      <c r="J1884">
        <f t="shared" si="29"/>
        <v>151.84</v>
      </c>
      <c r="K1884">
        <f>SUMIF($E$7:E1884,E1884,$H$7:H1884)</f>
        <v>248</v>
      </c>
    </row>
    <row r="1885" spans="4:11" x14ac:dyDescent="0.3">
      <c r="D1885">
        <v>1879</v>
      </c>
      <c r="E1885">
        <v>11</v>
      </c>
      <c r="F1885" s="4">
        <f>DATE(2020,5,13+INT(ROWS($1:703)/5))</f>
        <v>44104</v>
      </c>
      <c r="G1885" s="1" t="s">
        <v>167</v>
      </c>
      <c r="H1885">
        <v>-2</v>
      </c>
      <c r="I1885" s="5">
        <f>IF(G1885="nákup",VLOOKUP(E1885,Tabuľka6[#All],13,FALSE),IF(G1885="predaj",VLOOKUP(E1885,Tabuľka6[#All],12,FALSE),"zadany neplatny typ transakie"))</f>
        <v>5</v>
      </c>
      <c r="J1885">
        <f t="shared" si="29"/>
        <v>10</v>
      </c>
      <c r="K1885">
        <f>SUMIF($E$7:E1885,E1885,$H$7:H1885)</f>
        <v>70</v>
      </c>
    </row>
    <row r="1886" spans="4:11" x14ac:dyDescent="0.3">
      <c r="D1886">
        <v>1880</v>
      </c>
      <c r="E1886">
        <v>17</v>
      </c>
      <c r="F1886" s="4">
        <f>DATE(2020,5,13+INT(ROWS($1:704)/5))</f>
        <v>44104</v>
      </c>
      <c r="G1886" s="1" t="s">
        <v>167</v>
      </c>
      <c r="H1886">
        <v>-7</v>
      </c>
      <c r="I1886" s="5">
        <f>IF(G1886="nákup",VLOOKUP(E1886,Tabuľka6[#All],13,FALSE),IF(G1886="predaj",VLOOKUP(E1886,Tabuľka6[#All],12,FALSE),"zadany neplatny typ transakie"))</f>
        <v>14.46</v>
      </c>
      <c r="J1886">
        <f t="shared" si="29"/>
        <v>101.22</v>
      </c>
      <c r="K1886">
        <f>SUMIF($E$7:E1886,E1886,$H$7:H1886)</f>
        <v>241</v>
      </c>
    </row>
    <row r="1887" spans="4:11" x14ac:dyDescent="0.3">
      <c r="D1887">
        <v>1881</v>
      </c>
      <c r="E1887">
        <v>23</v>
      </c>
      <c r="F1887" s="4">
        <f>DATE(2020,5,13+INT(ROWS($1:705)/5))</f>
        <v>44105</v>
      </c>
      <c r="G1887" s="1" t="s">
        <v>167</v>
      </c>
      <c r="H1887">
        <v>-10</v>
      </c>
      <c r="I1887" s="5">
        <f>IF(G1887="nákup",VLOOKUP(E1887,Tabuľka6[#All],13,FALSE),IF(G1887="predaj",VLOOKUP(E1887,Tabuľka6[#All],12,FALSE),"zadany neplatny typ transakie"))</f>
        <v>22.55</v>
      </c>
      <c r="J1887">
        <f t="shared" si="29"/>
        <v>225.5</v>
      </c>
      <c r="K1887">
        <f>SUMIF($E$7:E1887,E1887,$H$7:H1887)</f>
        <v>51</v>
      </c>
    </row>
    <row r="1888" spans="4:11" x14ac:dyDescent="0.3">
      <c r="D1888">
        <v>1882</v>
      </c>
      <c r="E1888">
        <v>2</v>
      </c>
      <c r="F1888" s="4">
        <f>DATE(2020,5,13+INT(ROWS($1:706)/5))</f>
        <v>44105</v>
      </c>
      <c r="G1888" s="1" t="s">
        <v>167</v>
      </c>
      <c r="H1888">
        <v>-8</v>
      </c>
      <c r="I1888" s="5">
        <f>IF(G1888="nákup",VLOOKUP(E1888,Tabuľka6[#All],13,FALSE),IF(G1888="predaj",VLOOKUP(E1888,Tabuľka6[#All],12,FALSE),"zadany neplatny typ transakie"))</f>
        <v>16.11</v>
      </c>
      <c r="J1888">
        <f t="shared" si="29"/>
        <v>128.88</v>
      </c>
      <c r="K1888">
        <f>SUMIF($E$7:E1888,E1888,$H$7:H1888)</f>
        <v>242</v>
      </c>
    </row>
    <row r="1889" spans="4:11" x14ac:dyDescent="0.3">
      <c r="D1889">
        <v>1883</v>
      </c>
      <c r="E1889">
        <v>26</v>
      </c>
      <c r="F1889" s="4">
        <f>DATE(2020,5,13+INT(ROWS($1:707)/5))</f>
        <v>44105</v>
      </c>
      <c r="G1889" s="1" t="s">
        <v>167</v>
      </c>
      <c r="H1889">
        <v>-10</v>
      </c>
      <c r="I1889" s="5">
        <f>IF(G1889="nákup",VLOOKUP(E1889,Tabuľka6[#All],13,FALSE),IF(G1889="predaj",VLOOKUP(E1889,Tabuľka6[#All],12,FALSE),"zadany neplatny typ transakie"))</f>
        <v>12.85</v>
      </c>
      <c r="J1889">
        <f t="shared" si="29"/>
        <v>128.5</v>
      </c>
      <c r="K1889">
        <f>SUMIF($E$7:E1889,E1889,$H$7:H1889)</f>
        <v>189</v>
      </c>
    </row>
    <row r="1890" spans="4:11" x14ac:dyDescent="0.3">
      <c r="D1890">
        <v>1884</v>
      </c>
      <c r="E1890">
        <v>18</v>
      </c>
      <c r="F1890" s="4">
        <f>DATE(2020,5,13+INT(ROWS($1:708)/5))</f>
        <v>44105</v>
      </c>
      <c r="G1890" s="1" t="s">
        <v>167</v>
      </c>
      <c r="H1890">
        <v>-4</v>
      </c>
      <c r="I1890" s="5">
        <f>IF(G1890="nákup",VLOOKUP(E1890,Tabuľka6[#All],13,FALSE),IF(G1890="predaj",VLOOKUP(E1890,Tabuľka6[#All],12,FALSE),"zadany neplatny typ transakie"))</f>
        <v>13.99</v>
      </c>
      <c r="J1890">
        <f t="shared" si="29"/>
        <v>55.96</v>
      </c>
      <c r="K1890">
        <f>SUMIF($E$7:E1890,E1890,$H$7:H1890)</f>
        <v>2</v>
      </c>
    </row>
    <row r="1891" spans="4:11" x14ac:dyDescent="0.3">
      <c r="D1891">
        <v>1885</v>
      </c>
      <c r="E1891">
        <v>8</v>
      </c>
      <c r="F1891" s="4">
        <f>DATE(2020,5,13+INT(ROWS($1:709)/5))</f>
        <v>44105</v>
      </c>
      <c r="G1891" s="1" t="s">
        <v>167</v>
      </c>
      <c r="H1891">
        <v>-6</v>
      </c>
      <c r="I1891" s="5">
        <f>IF(G1891="nákup",VLOOKUP(E1891,Tabuľka6[#All],13,FALSE),IF(G1891="predaj",VLOOKUP(E1891,Tabuľka6[#All],12,FALSE),"zadany neplatny typ transakie"))</f>
        <v>17.89</v>
      </c>
      <c r="J1891">
        <f t="shared" si="29"/>
        <v>107.34</v>
      </c>
      <c r="K1891">
        <f>SUMIF($E$7:E1891,E1891,$H$7:H1891)</f>
        <v>203</v>
      </c>
    </row>
    <row r="1892" spans="4:11" x14ac:dyDescent="0.3">
      <c r="D1892">
        <v>1886</v>
      </c>
      <c r="E1892">
        <v>29</v>
      </c>
      <c r="F1892" s="4">
        <f>DATE(2020,5,13+INT(ROWS($1:710)/5))</f>
        <v>44106</v>
      </c>
      <c r="G1892" s="1" t="s">
        <v>167</v>
      </c>
      <c r="H1892">
        <v>-1</v>
      </c>
      <c r="I1892" s="5">
        <f>IF(G1892="nákup",VLOOKUP(E1892,Tabuľka6[#All],13,FALSE),IF(G1892="predaj",VLOOKUP(E1892,Tabuľka6[#All],12,FALSE),"zadany neplatny typ transakie"))</f>
        <v>24.99</v>
      </c>
      <c r="J1892">
        <f t="shared" si="29"/>
        <v>24.99</v>
      </c>
      <c r="K1892">
        <f>SUMIF($E$7:E1892,E1892,$H$7:H1892)</f>
        <v>223</v>
      </c>
    </row>
    <row r="1893" spans="4:11" x14ac:dyDescent="0.3">
      <c r="D1893">
        <v>1887</v>
      </c>
      <c r="E1893">
        <v>17</v>
      </c>
      <c r="F1893" s="4">
        <f>DATE(2020,5,13+INT(ROWS($1:711)/5))</f>
        <v>44106</v>
      </c>
      <c r="G1893" s="1" t="s">
        <v>167</v>
      </c>
      <c r="H1893">
        <v>-4</v>
      </c>
      <c r="I1893" s="5">
        <f>IF(G1893="nákup",VLOOKUP(E1893,Tabuľka6[#All],13,FALSE),IF(G1893="predaj",VLOOKUP(E1893,Tabuľka6[#All],12,FALSE),"zadany neplatny typ transakie"))</f>
        <v>14.46</v>
      </c>
      <c r="J1893">
        <f t="shared" si="29"/>
        <v>57.84</v>
      </c>
      <c r="K1893">
        <f>SUMIF($E$7:E1893,E1893,$H$7:H1893)</f>
        <v>237</v>
      </c>
    </row>
    <row r="1894" spans="4:11" x14ac:dyDescent="0.3">
      <c r="D1894">
        <v>1888</v>
      </c>
      <c r="E1894">
        <v>21</v>
      </c>
      <c r="F1894" s="4">
        <f>DATE(2020,5,13+INT(ROWS($1:712)/5))</f>
        <v>44106</v>
      </c>
      <c r="G1894" s="1" t="s">
        <v>167</v>
      </c>
      <c r="H1894">
        <v>-10</v>
      </c>
      <c r="I1894" s="5">
        <f>IF(G1894="nákup",VLOOKUP(E1894,Tabuľka6[#All],13,FALSE),IF(G1894="predaj",VLOOKUP(E1894,Tabuľka6[#All],12,FALSE),"zadany neplatny typ transakie"))</f>
        <v>22.5</v>
      </c>
      <c r="J1894">
        <f t="shared" si="29"/>
        <v>225</v>
      </c>
      <c r="K1894">
        <f>SUMIF($E$7:E1894,E1894,$H$7:H1894)</f>
        <v>186</v>
      </c>
    </row>
    <row r="1895" spans="4:11" x14ac:dyDescent="0.3">
      <c r="D1895">
        <v>1889</v>
      </c>
      <c r="E1895">
        <v>2</v>
      </c>
      <c r="F1895" s="4">
        <f>DATE(2020,5,13+INT(ROWS($1:713)/5))</f>
        <v>44106</v>
      </c>
      <c r="G1895" s="1" t="s">
        <v>167</v>
      </c>
      <c r="H1895">
        <v>-3</v>
      </c>
      <c r="I1895" s="5">
        <f>IF(G1895="nákup",VLOOKUP(E1895,Tabuľka6[#All],13,FALSE),IF(G1895="predaj",VLOOKUP(E1895,Tabuľka6[#All],12,FALSE),"zadany neplatny typ transakie"))</f>
        <v>16.11</v>
      </c>
      <c r="J1895">
        <f t="shared" si="29"/>
        <v>48.33</v>
      </c>
      <c r="K1895">
        <f>SUMIF($E$7:E1895,E1895,$H$7:H1895)</f>
        <v>239</v>
      </c>
    </row>
    <row r="1896" spans="4:11" x14ac:dyDescent="0.3">
      <c r="D1896">
        <v>1890</v>
      </c>
      <c r="E1896">
        <v>17</v>
      </c>
      <c r="F1896" s="4">
        <f>DATE(2020,5,13+INT(ROWS($1:714)/5))</f>
        <v>44106</v>
      </c>
      <c r="G1896" s="1" t="s">
        <v>167</v>
      </c>
      <c r="H1896">
        <v>-2</v>
      </c>
      <c r="I1896" s="5">
        <f>IF(G1896="nákup",VLOOKUP(E1896,Tabuľka6[#All],13,FALSE),IF(G1896="predaj",VLOOKUP(E1896,Tabuľka6[#All],12,FALSE),"zadany neplatny typ transakie"))</f>
        <v>14.46</v>
      </c>
      <c r="J1896">
        <f t="shared" si="29"/>
        <v>28.92</v>
      </c>
      <c r="K1896">
        <f>SUMIF($E$7:E1896,E1896,$H$7:H1896)</f>
        <v>235</v>
      </c>
    </row>
    <row r="1897" spans="4:11" x14ac:dyDescent="0.3">
      <c r="D1897">
        <v>1891</v>
      </c>
      <c r="E1897">
        <v>29</v>
      </c>
      <c r="F1897" s="4">
        <f>DATE(2020,5,13+INT(ROWS($1:715)/5))</f>
        <v>44107</v>
      </c>
      <c r="G1897" s="1" t="s">
        <v>167</v>
      </c>
      <c r="H1897">
        <v>-2</v>
      </c>
      <c r="I1897" s="5">
        <f>IF(G1897="nákup",VLOOKUP(E1897,Tabuľka6[#All],13,FALSE),IF(G1897="predaj",VLOOKUP(E1897,Tabuľka6[#All],12,FALSE),"zadany neplatny typ transakie"))</f>
        <v>24.99</v>
      </c>
      <c r="J1897">
        <f t="shared" si="29"/>
        <v>49.98</v>
      </c>
      <c r="K1897">
        <f>SUMIF($E$7:E1897,E1897,$H$7:H1897)</f>
        <v>221</v>
      </c>
    </row>
    <row r="1898" spans="4:11" x14ac:dyDescent="0.3">
      <c r="D1898">
        <v>1892</v>
      </c>
      <c r="E1898">
        <v>23</v>
      </c>
      <c r="F1898" s="4">
        <f>DATE(2020,5,13+INT(ROWS($1:716)/5))</f>
        <v>44107</v>
      </c>
      <c r="G1898" s="1" t="s">
        <v>167</v>
      </c>
      <c r="H1898">
        <v>-2</v>
      </c>
      <c r="I1898" s="5">
        <f>IF(G1898="nákup",VLOOKUP(E1898,Tabuľka6[#All],13,FALSE),IF(G1898="predaj",VLOOKUP(E1898,Tabuľka6[#All],12,FALSE),"zadany neplatny typ transakie"))</f>
        <v>22.55</v>
      </c>
      <c r="J1898">
        <f t="shared" si="29"/>
        <v>45.1</v>
      </c>
      <c r="K1898">
        <f>SUMIF($E$7:E1898,E1898,$H$7:H1898)</f>
        <v>49</v>
      </c>
    </row>
    <row r="1899" spans="4:11" x14ac:dyDescent="0.3">
      <c r="D1899">
        <v>1893</v>
      </c>
      <c r="E1899">
        <v>13</v>
      </c>
      <c r="F1899" s="4">
        <f>DATE(2020,5,13+INT(ROWS($1:717)/5))</f>
        <v>44107</v>
      </c>
      <c r="G1899" s="1" t="s">
        <v>167</v>
      </c>
      <c r="H1899">
        <v>-1</v>
      </c>
      <c r="I1899" s="5">
        <f>IF(G1899="nákup",VLOOKUP(E1899,Tabuľka6[#All],13,FALSE),IF(G1899="predaj",VLOOKUP(E1899,Tabuľka6[#All],12,FALSE),"zadany neplatny typ transakie"))</f>
        <v>14.95</v>
      </c>
      <c r="J1899">
        <f t="shared" si="29"/>
        <v>14.95</v>
      </c>
      <c r="K1899">
        <f>SUMIF($E$7:E1899,E1899,$H$7:H1899)</f>
        <v>48</v>
      </c>
    </row>
    <row r="1900" spans="4:11" x14ac:dyDescent="0.3">
      <c r="D1900">
        <v>1894</v>
      </c>
      <c r="E1900">
        <v>18</v>
      </c>
      <c r="F1900" s="4">
        <f>DATE(2020,5,13+INT(ROWS($1:718)/5))</f>
        <v>44107</v>
      </c>
      <c r="G1900" s="1" t="s">
        <v>166</v>
      </c>
      <c r="H1900">
        <v>20</v>
      </c>
      <c r="I1900" s="5">
        <f>IF(G1900="nákup",VLOOKUP(E1900,Tabuľka6[#All],13,FALSE),IF(G1900="predaj",VLOOKUP(E1900,Tabuľka6[#All],12,FALSE),"zadany neplatny typ transakie"))</f>
        <v>6.89</v>
      </c>
      <c r="J1900">
        <f t="shared" si="29"/>
        <v>137.79999999999998</v>
      </c>
      <c r="K1900">
        <f>SUMIF($E$7:E1900,E1900,$H$7:H1900)</f>
        <v>22</v>
      </c>
    </row>
    <row r="1901" spans="4:11" x14ac:dyDescent="0.3">
      <c r="D1901">
        <v>1895</v>
      </c>
      <c r="E1901">
        <v>12</v>
      </c>
      <c r="F1901" s="4">
        <f>DATE(2020,5,13+INT(ROWS($1:719)/5))</f>
        <v>44107</v>
      </c>
      <c r="G1901" s="1" t="s">
        <v>167</v>
      </c>
      <c r="H1901">
        <v>-3</v>
      </c>
      <c r="I1901" s="5">
        <f>IF(G1901="nákup",VLOOKUP(E1901,Tabuľka6[#All],13,FALSE),IF(G1901="predaj",VLOOKUP(E1901,Tabuľka6[#All],12,FALSE),"zadany neplatny typ transakie"))</f>
        <v>13.25</v>
      </c>
      <c r="J1901">
        <f t="shared" si="29"/>
        <v>39.75</v>
      </c>
      <c r="K1901">
        <f>SUMIF($E$7:E1901,E1901,$H$7:H1901)</f>
        <v>198</v>
      </c>
    </row>
    <row r="1902" spans="4:11" x14ac:dyDescent="0.3">
      <c r="D1902">
        <v>1896</v>
      </c>
      <c r="E1902">
        <v>18</v>
      </c>
      <c r="F1902" s="4">
        <f>DATE(2020,5,13+INT(ROWS($1:720)/5))</f>
        <v>44108</v>
      </c>
      <c r="G1902" s="1" t="s">
        <v>167</v>
      </c>
      <c r="H1902">
        <v>-8</v>
      </c>
      <c r="I1902" s="5">
        <f>IF(G1902="nákup",VLOOKUP(E1902,Tabuľka6[#All],13,FALSE),IF(G1902="predaj",VLOOKUP(E1902,Tabuľka6[#All],12,FALSE),"zadany neplatny typ transakie"))</f>
        <v>13.99</v>
      </c>
      <c r="J1902">
        <f t="shared" si="29"/>
        <v>111.92</v>
      </c>
      <c r="K1902">
        <f>SUMIF($E$7:E1902,E1902,$H$7:H1902)</f>
        <v>14</v>
      </c>
    </row>
    <row r="1903" spans="4:11" x14ac:dyDescent="0.3">
      <c r="D1903">
        <v>1897</v>
      </c>
      <c r="E1903">
        <v>25</v>
      </c>
      <c r="F1903" s="4">
        <f>DATE(2020,5,13+INT(ROWS($1:721)/5))</f>
        <v>44108</v>
      </c>
      <c r="G1903" s="1" t="s">
        <v>167</v>
      </c>
      <c r="H1903">
        <v>-10</v>
      </c>
      <c r="I1903" s="5">
        <f>IF(G1903="nákup",VLOOKUP(E1903,Tabuľka6[#All],13,FALSE),IF(G1903="predaj",VLOOKUP(E1903,Tabuľka6[#All],12,FALSE),"zadany neplatny typ transakie"))</f>
        <v>14.95</v>
      </c>
      <c r="J1903">
        <f t="shared" si="29"/>
        <v>149.5</v>
      </c>
      <c r="K1903">
        <f>SUMIF($E$7:E1903,E1903,$H$7:H1903)</f>
        <v>97</v>
      </c>
    </row>
    <row r="1904" spans="4:11" x14ac:dyDescent="0.3">
      <c r="D1904">
        <v>1898</v>
      </c>
      <c r="E1904">
        <v>25</v>
      </c>
      <c r="F1904" s="4">
        <f>DATE(2020,5,13+INT(ROWS($1:722)/5))</f>
        <v>44108</v>
      </c>
      <c r="G1904" s="1" t="s">
        <v>167</v>
      </c>
      <c r="H1904">
        <v>-9</v>
      </c>
      <c r="I1904" s="5">
        <f>IF(G1904="nákup",VLOOKUP(E1904,Tabuľka6[#All],13,FALSE),IF(G1904="predaj",VLOOKUP(E1904,Tabuľka6[#All],12,FALSE),"zadany neplatny typ transakie"))</f>
        <v>14.95</v>
      </c>
      <c r="J1904">
        <f t="shared" si="29"/>
        <v>134.54999999999998</v>
      </c>
      <c r="K1904">
        <f>SUMIF($E$7:E1904,E1904,$H$7:H1904)</f>
        <v>88</v>
      </c>
    </row>
    <row r="1905" spans="4:11" x14ac:dyDescent="0.3">
      <c r="D1905">
        <v>1899</v>
      </c>
      <c r="E1905">
        <v>24</v>
      </c>
      <c r="F1905" s="4">
        <f>DATE(2020,5,13+INT(ROWS($1:723)/5))</f>
        <v>44108</v>
      </c>
      <c r="G1905" s="1" t="s">
        <v>167</v>
      </c>
      <c r="H1905">
        <v>-9</v>
      </c>
      <c r="I1905" s="5">
        <f>IF(G1905="nákup",VLOOKUP(E1905,Tabuľka6[#All],13,FALSE),IF(G1905="predaj",VLOOKUP(E1905,Tabuľka6[#All],12,FALSE),"zadany neplatny typ transakie"))</f>
        <v>18.98</v>
      </c>
      <c r="J1905">
        <f t="shared" si="29"/>
        <v>170.82</v>
      </c>
      <c r="K1905">
        <f>SUMIF($E$7:E1905,E1905,$H$7:H1905)</f>
        <v>239</v>
      </c>
    </row>
    <row r="1906" spans="4:11" x14ac:dyDescent="0.3">
      <c r="D1906">
        <v>1900</v>
      </c>
      <c r="E1906">
        <v>21</v>
      </c>
      <c r="F1906" s="4">
        <f>DATE(2020,5,13+INT(ROWS($1:724)/5))</f>
        <v>44108</v>
      </c>
      <c r="G1906" s="1" t="s">
        <v>167</v>
      </c>
      <c r="H1906">
        <v>-10</v>
      </c>
      <c r="I1906" s="5">
        <f>IF(G1906="nákup",VLOOKUP(E1906,Tabuľka6[#All],13,FALSE),IF(G1906="predaj",VLOOKUP(E1906,Tabuľka6[#All],12,FALSE),"zadany neplatny typ transakie"))</f>
        <v>22.5</v>
      </c>
      <c r="J1906">
        <f t="shared" si="29"/>
        <v>225</v>
      </c>
      <c r="K1906">
        <f>SUMIF($E$7:E1906,E1906,$H$7:H1906)</f>
        <v>176</v>
      </c>
    </row>
    <row r="1907" spans="4:11" x14ac:dyDescent="0.3">
      <c r="D1907">
        <v>1901</v>
      </c>
      <c r="E1907">
        <v>25</v>
      </c>
      <c r="F1907" s="4">
        <f>DATE(2020,5,13+INT(ROWS($1:725)/5))</f>
        <v>44109</v>
      </c>
      <c r="G1907" s="1" t="s">
        <v>167</v>
      </c>
      <c r="H1907">
        <v>-1</v>
      </c>
      <c r="I1907" s="5">
        <f>IF(G1907="nákup",VLOOKUP(E1907,Tabuľka6[#All],13,FALSE),IF(G1907="predaj",VLOOKUP(E1907,Tabuľka6[#All],12,FALSE),"zadany neplatny typ transakie"))</f>
        <v>14.95</v>
      </c>
      <c r="J1907">
        <f t="shared" si="29"/>
        <v>14.95</v>
      </c>
      <c r="K1907">
        <f>SUMIF($E$7:E1907,E1907,$H$7:H1907)</f>
        <v>87</v>
      </c>
    </row>
    <row r="1908" spans="4:11" x14ac:dyDescent="0.3">
      <c r="D1908">
        <v>1902</v>
      </c>
      <c r="E1908">
        <v>14</v>
      </c>
      <c r="F1908" s="4">
        <f>DATE(2020,5,13+INT(ROWS($1:726)/5))</f>
        <v>44109</v>
      </c>
      <c r="G1908" s="1" t="s">
        <v>167</v>
      </c>
      <c r="H1908">
        <v>-4</v>
      </c>
      <c r="I1908" s="5">
        <f>IF(G1908="nákup",VLOOKUP(E1908,Tabuľka6[#All],13,FALSE),IF(G1908="predaj",VLOOKUP(E1908,Tabuľka6[#All],12,FALSE),"zadany neplatny typ transakie"))</f>
        <v>7.8</v>
      </c>
      <c r="J1908">
        <f t="shared" si="29"/>
        <v>31.2</v>
      </c>
      <c r="K1908">
        <f>SUMIF($E$7:E1908,E1908,$H$7:H1908)</f>
        <v>86</v>
      </c>
    </row>
    <row r="1909" spans="4:11" x14ac:dyDescent="0.3">
      <c r="D1909">
        <v>1903</v>
      </c>
      <c r="E1909">
        <v>24</v>
      </c>
      <c r="F1909" s="4">
        <f>DATE(2020,5,13+INT(ROWS($1:727)/5))</f>
        <v>44109</v>
      </c>
      <c r="G1909" s="1" t="s">
        <v>167</v>
      </c>
      <c r="H1909">
        <v>-3</v>
      </c>
      <c r="I1909" s="5">
        <f>IF(G1909="nákup",VLOOKUP(E1909,Tabuľka6[#All],13,FALSE),IF(G1909="predaj",VLOOKUP(E1909,Tabuľka6[#All],12,FALSE),"zadany neplatny typ transakie"))</f>
        <v>18.98</v>
      </c>
      <c r="J1909">
        <f t="shared" si="29"/>
        <v>56.94</v>
      </c>
      <c r="K1909">
        <f>SUMIF($E$7:E1909,E1909,$H$7:H1909)</f>
        <v>236</v>
      </c>
    </row>
    <row r="1910" spans="4:11" x14ac:dyDescent="0.3">
      <c r="D1910">
        <v>1904</v>
      </c>
      <c r="E1910">
        <v>19</v>
      </c>
      <c r="F1910" s="4">
        <f>DATE(2020,5,13+INT(ROWS($1:728)/5))</f>
        <v>44109</v>
      </c>
      <c r="G1910" s="1" t="s">
        <v>167</v>
      </c>
      <c r="H1910">
        <v>-4</v>
      </c>
      <c r="I1910" s="5">
        <f>IF(G1910="nákup",VLOOKUP(E1910,Tabuľka6[#All],13,FALSE),IF(G1910="predaj",VLOOKUP(E1910,Tabuľka6[#All],12,FALSE),"zadany neplatny typ transakie"))</f>
        <v>14.17</v>
      </c>
      <c r="J1910">
        <f t="shared" si="29"/>
        <v>56.68</v>
      </c>
      <c r="K1910">
        <f>SUMIF($E$7:E1910,E1910,$H$7:H1910)</f>
        <v>312</v>
      </c>
    </row>
    <row r="1911" spans="4:11" x14ac:dyDescent="0.3">
      <c r="D1911">
        <v>1905</v>
      </c>
      <c r="E1911">
        <v>15</v>
      </c>
      <c r="F1911" s="4">
        <f>DATE(2020,5,13+INT(ROWS($1:729)/5))</f>
        <v>44109</v>
      </c>
      <c r="G1911" s="1" t="s">
        <v>167</v>
      </c>
      <c r="H1911">
        <v>-5</v>
      </c>
      <c r="I1911" s="5">
        <f>IF(G1911="nákup",VLOOKUP(E1911,Tabuľka6[#All],13,FALSE),IF(G1911="predaj",VLOOKUP(E1911,Tabuľka6[#All],12,FALSE),"zadany neplatny typ transakie"))</f>
        <v>9.65</v>
      </c>
      <c r="J1911">
        <f t="shared" si="29"/>
        <v>48.25</v>
      </c>
      <c r="K1911">
        <f>SUMIF($E$7:E1911,E1911,$H$7:H1911)</f>
        <v>221</v>
      </c>
    </row>
    <row r="1912" spans="4:11" x14ac:dyDescent="0.3">
      <c r="D1912">
        <v>1906</v>
      </c>
      <c r="E1912">
        <v>21</v>
      </c>
      <c r="F1912" s="4">
        <f>DATE(2020,5,13+INT(ROWS($1:730)/5))</f>
        <v>44110</v>
      </c>
      <c r="G1912" s="1" t="s">
        <v>167</v>
      </c>
      <c r="H1912">
        <v>-4</v>
      </c>
      <c r="I1912" s="5">
        <f>IF(G1912="nákup",VLOOKUP(E1912,Tabuľka6[#All],13,FALSE),IF(G1912="predaj",VLOOKUP(E1912,Tabuľka6[#All],12,FALSE),"zadany neplatny typ transakie"))</f>
        <v>22.5</v>
      </c>
      <c r="J1912">
        <f t="shared" si="29"/>
        <v>90</v>
      </c>
      <c r="K1912">
        <f>SUMIF($E$7:E1912,E1912,$H$7:H1912)</f>
        <v>172</v>
      </c>
    </row>
    <row r="1913" spans="4:11" x14ac:dyDescent="0.3">
      <c r="D1913">
        <v>1907</v>
      </c>
      <c r="E1913">
        <v>29</v>
      </c>
      <c r="F1913" s="4">
        <f>DATE(2020,5,13+INT(ROWS($1:731)/5))</f>
        <v>44110</v>
      </c>
      <c r="G1913" s="1" t="s">
        <v>167</v>
      </c>
      <c r="H1913">
        <v>-1</v>
      </c>
      <c r="I1913" s="5">
        <f>IF(G1913="nákup",VLOOKUP(E1913,Tabuľka6[#All],13,FALSE),IF(G1913="predaj",VLOOKUP(E1913,Tabuľka6[#All],12,FALSE),"zadany neplatny typ transakie"))</f>
        <v>24.99</v>
      </c>
      <c r="J1913">
        <f t="shared" si="29"/>
        <v>24.99</v>
      </c>
      <c r="K1913">
        <f>SUMIF($E$7:E1913,E1913,$H$7:H1913)</f>
        <v>220</v>
      </c>
    </row>
    <row r="1914" spans="4:11" x14ac:dyDescent="0.3">
      <c r="D1914">
        <v>1908</v>
      </c>
      <c r="E1914">
        <v>13</v>
      </c>
      <c r="F1914" s="4">
        <f>DATE(2020,5,13+INT(ROWS($1:732)/5))</f>
        <v>44110</v>
      </c>
      <c r="G1914" s="1" t="s">
        <v>167</v>
      </c>
      <c r="H1914">
        <v>-10</v>
      </c>
      <c r="I1914" s="5">
        <f>IF(G1914="nákup",VLOOKUP(E1914,Tabuľka6[#All],13,FALSE),IF(G1914="predaj",VLOOKUP(E1914,Tabuľka6[#All],12,FALSE),"zadany neplatny typ transakie"))</f>
        <v>14.95</v>
      </c>
      <c r="J1914">
        <f t="shared" si="29"/>
        <v>149.5</v>
      </c>
      <c r="K1914">
        <f>SUMIF($E$7:E1914,E1914,$H$7:H1914)</f>
        <v>38</v>
      </c>
    </row>
    <row r="1915" spans="4:11" x14ac:dyDescent="0.3">
      <c r="D1915">
        <v>1909</v>
      </c>
      <c r="E1915">
        <v>2</v>
      </c>
      <c r="F1915" s="4">
        <f>DATE(2020,5,13+INT(ROWS($1:733)/5))</f>
        <v>44110</v>
      </c>
      <c r="G1915" s="1" t="s">
        <v>167</v>
      </c>
      <c r="H1915">
        <v>-10</v>
      </c>
      <c r="I1915" s="5">
        <f>IF(G1915="nákup",VLOOKUP(E1915,Tabuľka6[#All],13,FALSE),IF(G1915="predaj",VLOOKUP(E1915,Tabuľka6[#All],12,FALSE),"zadany neplatny typ transakie"))</f>
        <v>16.11</v>
      </c>
      <c r="J1915">
        <f t="shared" si="29"/>
        <v>161.1</v>
      </c>
      <c r="K1915">
        <f>SUMIF($E$7:E1915,E1915,$H$7:H1915)</f>
        <v>229</v>
      </c>
    </row>
    <row r="1916" spans="4:11" x14ac:dyDescent="0.3">
      <c r="D1916">
        <v>1910</v>
      </c>
      <c r="E1916">
        <v>17</v>
      </c>
      <c r="F1916" s="4">
        <f>DATE(2020,5,13+INT(ROWS($1:734)/5))</f>
        <v>44110</v>
      </c>
      <c r="G1916" s="1" t="s">
        <v>167</v>
      </c>
      <c r="H1916">
        <v>-8</v>
      </c>
      <c r="I1916" s="5">
        <f>IF(G1916="nákup",VLOOKUP(E1916,Tabuľka6[#All],13,FALSE),IF(G1916="predaj",VLOOKUP(E1916,Tabuľka6[#All],12,FALSE),"zadany neplatny typ transakie"))</f>
        <v>14.46</v>
      </c>
      <c r="J1916">
        <f t="shared" si="29"/>
        <v>115.68</v>
      </c>
      <c r="K1916">
        <f>SUMIF($E$7:E1916,E1916,$H$7:H1916)</f>
        <v>227</v>
      </c>
    </row>
    <row r="1917" spans="4:11" x14ac:dyDescent="0.3">
      <c r="D1917">
        <v>1911</v>
      </c>
      <c r="E1917">
        <v>18</v>
      </c>
      <c r="F1917" s="4">
        <f>DATE(2020,5,13+INT(ROWS($1:735)/5))</f>
        <v>44111</v>
      </c>
      <c r="G1917" s="1" t="s">
        <v>167</v>
      </c>
      <c r="H1917">
        <v>-8</v>
      </c>
      <c r="I1917" s="5">
        <f>IF(G1917="nákup",VLOOKUP(E1917,Tabuľka6[#All],13,FALSE),IF(G1917="predaj",VLOOKUP(E1917,Tabuľka6[#All],12,FALSE),"zadany neplatny typ transakie"))</f>
        <v>13.99</v>
      </c>
      <c r="J1917">
        <f t="shared" si="29"/>
        <v>111.92</v>
      </c>
      <c r="K1917">
        <f>SUMIF($E$7:E1917,E1917,$H$7:H1917)</f>
        <v>6</v>
      </c>
    </row>
    <row r="1918" spans="4:11" x14ac:dyDescent="0.3">
      <c r="D1918">
        <v>1912</v>
      </c>
      <c r="E1918">
        <v>21</v>
      </c>
      <c r="F1918" s="4">
        <f>DATE(2020,5,13+INT(ROWS($1:736)/5))</f>
        <v>44111</v>
      </c>
      <c r="G1918" s="1" t="s">
        <v>167</v>
      </c>
      <c r="H1918">
        <v>-1</v>
      </c>
      <c r="I1918" s="5">
        <f>IF(G1918="nákup",VLOOKUP(E1918,Tabuľka6[#All],13,FALSE),IF(G1918="predaj",VLOOKUP(E1918,Tabuľka6[#All],12,FALSE),"zadany neplatny typ transakie"))</f>
        <v>22.5</v>
      </c>
      <c r="J1918">
        <f t="shared" si="29"/>
        <v>22.5</v>
      </c>
      <c r="K1918">
        <f>SUMIF($E$7:E1918,E1918,$H$7:H1918)</f>
        <v>171</v>
      </c>
    </row>
    <row r="1919" spans="4:11" x14ac:dyDescent="0.3">
      <c r="D1919">
        <v>1913</v>
      </c>
      <c r="E1919">
        <v>30</v>
      </c>
      <c r="F1919" s="4">
        <f>DATE(2020,5,13+INT(ROWS($1:737)/5))</f>
        <v>44111</v>
      </c>
      <c r="G1919" s="1" t="s">
        <v>167</v>
      </c>
      <c r="H1919">
        <v>-3</v>
      </c>
      <c r="I1919" s="5">
        <f>IF(G1919="nákup",VLOOKUP(E1919,Tabuľka6[#All],13,FALSE),IF(G1919="predaj",VLOOKUP(E1919,Tabuľka6[#All],12,FALSE),"zadany neplatny typ transakie"))</f>
        <v>11.5</v>
      </c>
      <c r="J1919">
        <f t="shared" si="29"/>
        <v>34.5</v>
      </c>
      <c r="K1919">
        <f>SUMIF($E$7:E1919,E1919,$H$7:H1919)</f>
        <v>88</v>
      </c>
    </row>
    <row r="1920" spans="4:11" x14ac:dyDescent="0.3">
      <c r="D1920">
        <v>1914</v>
      </c>
      <c r="E1920">
        <v>23</v>
      </c>
      <c r="F1920" s="4">
        <f>DATE(2020,5,13+INT(ROWS($1:738)/5))</f>
        <v>44111</v>
      </c>
      <c r="G1920" s="1" t="s">
        <v>167</v>
      </c>
      <c r="H1920">
        <v>-5</v>
      </c>
      <c r="I1920" s="5">
        <f>IF(G1920="nákup",VLOOKUP(E1920,Tabuľka6[#All],13,FALSE),IF(G1920="predaj",VLOOKUP(E1920,Tabuľka6[#All],12,FALSE),"zadany neplatny typ transakie"))</f>
        <v>22.55</v>
      </c>
      <c r="J1920">
        <f t="shared" si="29"/>
        <v>112.75</v>
      </c>
      <c r="K1920">
        <f>SUMIF($E$7:E1920,E1920,$H$7:H1920)</f>
        <v>44</v>
      </c>
    </row>
    <row r="1921" spans="4:11" x14ac:dyDescent="0.3">
      <c r="D1921">
        <v>1915</v>
      </c>
      <c r="E1921">
        <v>14</v>
      </c>
      <c r="F1921" s="4">
        <f>DATE(2020,5,13+INT(ROWS($1:739)/5))</f>
        <v>44111</v>
      </c>
      <c r="G1921" s="1" t="s">
        <v>167</v>
      </c>
      <c r="H1921">
        <v>-4</v>
      </c>
      <c r="I1921" s="5">
        <f>IF(G1921="nákup",VLOOKUP(E1921,Tabuľka6[#All],13,FALSE),IF(G1921="predaj",VLOOKUP(E1921,Tabuľka6[#All],12,FALSE),"zadany neplatny typ transakie"))</f>
        <v>7.8</v>
      </c>
      <c r="J1921">
        <f t="shared" si="29"/>
        <v>31.2</v>
      </c>
      <c r="K1921">
        <f>SUMIF($E$7:E1921,E1921,$H$7:H1921)</f>
        <v>82</v>
      </c>
    </row>
    <row r="1922" spans="4:11" x14ac:dyDescent="0.3">
      <c r="D1922">
        <v>1916</v>
      </c>
      <c r="E1922">
        <v>7</v>
      </c>
      <c r="F1922" s="4">
        <f>DATE(2020,5,13+INT(ROWS($1:740)/5))</f>
        <v>44112</v>
      </c>
      <c r="G1922" s="1" t="s">
        <v>167</v>
      </c>
      <c r="H1922">
        <v>-4</v>
      </c>
      <c r="I1922" s="5">
        <f>IF(G1922="nákup",VLOOKUP(E1922,Tabuľka6[#All],13,FALSE),IF(G1922="predaj",VLOOKUP(E1922,Tabuľka6[#All],12,FALSE),"zadany neplatny typ transakie"))</f>
        <v>14.75</v>
      </c>
      <c r="J1922">
        <f t="shared" si="29"/>
        <v>59</v>
      </c>
      <c r="K1922">
        <f>SUMIF($E$7:E1922,E1922,$H$7:H1922)</f>
        <v>105</v>
      </c>
    </row>
    <row r="1923" spans="4:11" x14ac:dyDescent="0.3">
      <c r="D1923">
        <v>1917</v>
      </c>
      <c r="E1923">
        <v>20</v>
      </c>
      <c r="F1923" s="4">
        <f>DATE(2020,5,13+INT(ROWS($1:741)/5))</f>
        <v>44112</v>
      </c>
      <c r="G1923" s="1" t="s">
        <v>167</v>
      </c>
      <c r="H1923">
        <v>-7</v>
      </c>
      <c r="I1923" s="5">
        <f>IF(G1923="nákup",VLOOKUP(E1923,Tabuľka6[#All],13,FALSE),IF(G1923="predaj",VLOOKUP(E1923,Tabuľka6[#All],12,FALSE),"zadany neplatny typ transakie"))</f>
        <v>10.050000000000001</v>
      </c>
      <c r="J1923">
        <f t="shared" si="29"/>
        <v>70.350000000000009</v>
      </c>
      <c r="K1923">
        <f>SUMIF($E$7:E1923,E1923,$H$7:H1923)</f>
        <v>174</v>
      </c>
    </row>
    <row r="1924" spans="4:11" x14ac:dyDescent="0.3">
      <c r="D1924">
        <v>1918</v>
      </c>
      <c r="E1924">
        <v>3</v>
      </c>
      <c r="F1924" s="4">
        <f>DATE(2020,5,13+INT(ROWS($1:742)/5))</f>
        <v>44112</v>
      </c>
      <c r="G1924" s="1" t="s">
        <v>167</v>
      </c>
      <c r="H1924">
        <v>-4</v>
      </c>
      <c r="I1924" s="5">
        <f>IF(G1924="nákup",VLOOKUP(E1924,Tabuľka6[#All],13,FALSE),IF(G1924="predaj",VLOOKUP(E1924,Tabuľka6[#All],12,FALSE),"zadany neplatny typ transakie"))</f>
        <v>9.64</v>
      </c>
      <c r="J1924">
        <f t="shared" si="29"/>
        <v>38.56</v>
      </c>
      <c r="K1924">
        <f>SUMIF($E$7:E1924,E1924,$H$7:H1924)</f>
        <v>64</v>
      </c>
    </row>
    <row r="1925" spans="4:11" x14ac:dyDescent="0.3">
      <c r="D1925">
        <v>1919</v>
      </c>
      <c r="E1925">
        <v>23</v>
      </c>
      <c r="F1925" s="4">
        <f>DATE(2020,5,13+INT(ROWS($1:743)/5))</f>
        <v>44112</v>
      </c>
      <c r="G1925" s="1" t="s">
        <v>167</v>
      </c>
      <c r="H1925">
        <v>-6</v>
      </c>
      <c r="I1925" s="5">
        <f>IF(G1925="nákup",VLOOKUP(E1925,Tabuľka6[#All],13,FALSE),IF(G1925="predaj",VLOOKUP(E1925,Tabuľka6[#All],12,FALSE),"zadany neplatny typ transakie"))</f>
        <v>22.55</v>
      </c>
      <c r="J1925">
        <f t="shared" si="29"/>
        <v>135.30000000000001</v>
      </c>
      <c r="K1925">
        <f>SUMIF($E$7:E1925,E1925,$H$7:H1925)</f>
        <v>38</v>
      </c>
    </row>
    <row r="1926" spans="4:11" x14ac:dyDescent="0.3">
      <c r="D1926">
        <v>1920</v>
      </c>
      <c r="E1926">
        <v>28</v>
      </c>
      <c r="F1926" s="4">
        <f>DATE(2020,5,13+INT(ROWS($1:744)/5))</f>
        <v>44112</v>
      </c>
      <c r="G1926" s="1" t="s">
        <v>167</v>
      </c>
      <c r="H1926">
        <v>-2</v>
      </c>
      <c r="I1926" s="5">
        <f>IF(G1926="nákup",VLOOKUP(E1926,Tabuľka6[#All],13,FALSE),IF(G1926="predaj",VLOOKUP(E1926,Tabuľka6[#All],12,FALSE),"zadany neplatny typ transakie"))</f>
        <v>14.38</v>
      </c>
      <c r="J1926">
        <f t="shared" si="29"/>
        <v>28.76</v>
      </c>
      <c r="K1926">
        <f>SUMIF($E$7:E1926,E1926,$H$7:H1926)</f>
        <v>82</v>
      </c>
    </row>
    <row r="1927" spans="4:11" x14ac:dyDescent="0.3">
      <c r="D1927">
        <v>1921</v>
      </c>
      <c r="E1927">
        <v>7</v>
      </c>
      <c r="F1927" s="4">
        <f>DATE(2020,5,13+INT(ROWS($1:745)/5))</f>
        <v>44113</v>
      </c>
      <c r="G1927" s="1" t="s">
        <v>167</v>
      </c>
      <c r="H1927">
        <v>-7</v>
      </c>
      <c r="I1927" s="5">
        <f>IF(G1927="nákup",VLOOKUP(E1927,Tabuľka6[#All],13,FALSE),IF(G1927="predaj",VLOOKUP(E1927,Tabuľka6[#All],12,FALSE),"zadany neplatny typ transakie"))</f>
        <v>14.75</v>
      </c>
      <c r="J1927">
        <f t="shared" si="29"/>
        <v>103.25</v>
      </c>
      <c r="K1927">
        <f>SUMIF($E$7:E1927,E1927,$H$7:H1927)</f>
        <v>98</v>
      </c>
    </row>
    <row r="1928" spans="4:11" x14ac:dyDescent="0.3">
      <c r="D1928">
        <v>1922</v>
      </c>
      <c r="E1928">
        <v>27</v>
      </c>
      <c r="F1928" s="4">
        <f>DATE(2020,5,13+INT(ROWS($1:746)/5))</f>
        <v>44113</v>
      </c>
      <c r="G1928" s="1" t="s">
        <v>167</v>
      </c>
      <c r="H1928">
        <v>-6</v>
      </c>
      <c r="I1928" s="5">
        <f>IF(G1928="nákup",VLOOKUP(E1928,Tabuľka6[#All],13,FALSE),IF(G1928="predaj",VLOOKUP(E1928,Tabuľka6[#All],12,FALSE),"zadany neplatny typ transakie"))</f>
        <v>16.36</v>
      </c>
      <c r="J1928">
        <f t="shared" ref="J1928:J1991" si="30">ABS(H1928*I1928)</f>
        <v>98.16</v>
      </c>
      <c r="K1928">
        <f>SUMIF($E$7:E1928,E1928,$H$7:H1928)</f>
        <v>13</v>
      </c>
    </row>
    <row r="1929" spans="4:11" x14ac:dyDescent="0.3">
      <c r="D1929">
        <v>1923</v>
      </c>
      <c r="E1929">
        <v>23</v>
      </c>
      <c r="F1929" s="4">
        <f>DATE(2020,5,13+INT(ROWS($1:747)/5))</f>
        <v>44113</v>
      </c>
      <c r="G1929" s="1" t="s">
        <v>166</v>
      </c>
      <c r="H1929">
        <v>21</v>
      </c>
      <c r="I1929" s="5">
        <f>IF(G1929="nákup",VLOOKUP(E1929,Tabuľka6[#All],13,FALSE),IF(G1929="predaj",VLOOKUP(E1929,Tabuľka6[#All],12,FALSE),"zadany neplatny typ transakie"))</f>
        <v>9.65</v>
      </c>
      <c r="J1929">
        <f t="shared" si="30"/>
        <v>202.65</v>
      </c>
      <c r="K1929">
        <f>SUMIF($E$7:E1929,E1929,$H$7:H1929)</f>
        <v>59</v>
      </c>
    </row>
    <row r="1930" spans="4:11" x14ac:dyDescent="0.3">
      <c r="D1930">
        <v>1924</v>
      </c>
      <c r="E1930">
        <v>3</v>
      </c>
      <c r="F1930" s="4">
        <f>DATE(2020,5,13+INT(ROWS($1:748)/5))</f>
        <v>44113</v>
      </c>
      <c r="G1930" s="1" t="s">
        <v>166</v>
      </c>
      <c r="H1930">
        <v>31</v>
      </c>
      <c r="I1930" s="5">
        <f>IF(G1930="nákup",VLOOKUP(E1930,Tabuľka6[#All],13,FALSE),IF(G1930="predaj",VLOOKUP(E1930,Tabuľka6[#All],12,FALSE),"zadany neplatny typ transakie"))</f>
        <v>6.24</v>
      </c>
      <c r="J1930">
        <f t="shared" si="30"/>
        <v>193.44</v>
      </c>
      <c r="K1930">
        <f>SUMIF($E$7:E1930,E1930,$H$7:H1930)</f>
        <v>95</v>
      </c>
    </row>
    <row r="1931" spans="4:11" x14ac:dyDescent="0.3">
      <c r="D1931">
        <v>1925</v>
      </c>
      <c r="E1931">
        <v>12</v>
      </c>
      <c r="F1931" s="4">
        <f>DATE(2020,5,13+INT(ROWS($1:749)/5))</f>
        <v>44113</v>
      </c>
      <c r="G1931" s="1" t="s">
        <v>166</v>
      </c>
      <c r="H1931">
        <v>46</v>
      </c>
      <c r="I1931" s="5">
        <f>IF(G1931="nákup",VLOOKUP(E1931,Tabuľka6[#All],13,FALSE),IF(G1931="predaj",VLOOKUP(E1931,Tabuľka6[#All],12,FALSE),"zadany neplatny typ transakie"))</f>
        <v>7.69</v>
      </c>
      <c r="J1931">
        <f t="shared" si="30"/>
        <v>353.74</v>
      </c>
      <c r="K1931">
        <f>SUMIF($E$7:E1931,E1931,$H$7:H1931)</f>
        <v>244</v>
      </c>
    </row>
    <row r="1932" spans="4:11" x14ac:dyDescent="0.3">
      <c r="D1932">
        <v>1926</v>
      </c>
      <c r="E1932">
        <v>19</v>
      </c>
      <c r="F1932" s="4">
        <f>DATE(2020,5,13+INT(ROWS($1:750)/5))</f>
        <v>44114</v>
      </c>
      <c r="G1932" s="1" t="s">
        <v>166</v>
      </c>
      <c r="H1932">
        <v>43</v>
      </c>
      <c r="I1932" s="5">
        <f>IF(G1932="nákup",VLOOKUP(E1932,Tabuľka6[#All],13,FALSE),IF(G1932="predaj",VLOOKUP(E1932,Tabuľka6[#All],12,FALSE),"zadany neplatny typ transakie"))</f>
        <v>9.16</v>
      </c>
      <c r="J1932">
        <f t="shared" si="30"/>
        <v>393.88</v>
      </c>
      <c r="K1932">
        <f>SUMIF($E$7:E1932,E1932,$H$7:H1932)</f>
        <v>355</v>
      </c>
    </row>
    <row r="1933" spans="4:11" x14ac:dyDescent="0.3">
      <c r="D1933">
        <v>1927</v>
      </c>
      <c r="E1933">
        <v>14</v>
      </c>
      <c r="F1933" s="4">
        <f>DATE(2020,5,13+INT(ROWS($1:751)/5))</f>
        <v>44114</v>
      </c>
      <c r="G1933" s="1" t="s">
        <v>166</v>
      </c>
      <c r="H1933">
        <v>50</v>
      </c>
      <c r="I1933" s="5">
        <f>IF(G1933="nákup",VLOOKUP(E1933,Tabuľka6[#All],13,FALSE),IF(G1933="predaj",VLOOKUP(E1933,Tabuľka6[#All],12,FALSE),"zadany neplatny typ transakie"))</f>
        <v>5.68</v>
      </c>
      <c r="J1933">
        <f t="shared" si="30"/>
        <v>284</v>
      </c>
      <c r="K1933">
        <f>SUMIF($E$7:E1933,E1933,$H$7:H1933)</f>
        <v>132</v>
      </c>
    </row>
    <row r="1934" spans="4:11" x14ac:dyDescent="0.3">
      <c r="D1934">
        <v>1928</v>
      </c>
      <c r="E1934">
        <v>30</v>
      </c>
      <c r="F1934" s="4">
        <f>DATE(2020,5,13+INT(ROWS($1:752)/5))</f>
        <v>44114</v>
      </c>
      <c r="G1934" s="1" t="s">
        <v>166</v>
      </c>
      <c r="H1934">
        <v>42</v>
      </c>
      <c r="I1934" s="5" t="str">
        <f>IF(G1934="nákup",VLOOKUP(E1934,Tabuľka6[#All],13,FALSE),IF(G1934="predaj",VLOOKUP(E1934,Tabuľka6[#All],12,FALSE),"zadany neplatny typ transakie"))</f>
        <v>4,36</v>
      </c>
      <c r="J1934">
        <f t="shared" si="30"/>
        <v>183.12</v>
      </c>
      <c r="K1934">
        <f>SUMIF($E$7:E1934,E1934,$H$7:H1934)</f>
        <v>130</v>
      </c>
    </row>
    <row r="1935" spans="4:11" x14ac:dyDescent="0.3">
      <c r="D1935">
        <v>1929</v>
      </c>
      <c r="E1935">
        <v>18</v>
      </c>
      <c r="F1935" s="4">
        <f>DATE(2020,5,13+INT(ROWS($1:753)/5))</f>
        <v>44114</v>
      </c>
      <c r="G1935" s="1" t="s">
        <v>166</v>
      </c>
      <c r="H1935">
        <v>35</v>
      </c>
      <c r="I1935" s="5">
        <f>IF(G1935="nákup",VLOOKUP(E1935,Tabuľka6[#All],13,FALSE),IF(G1935="predaj",VLOOKUP(E1935,Tabuľka6[#All],12,FALSE),"zadany neplatny typ transakie"))</f>
        <v>6.89</v>
      </c>
      <c r="J1935">
        <f t="shared" si="30"/>
        <v>241.14999999999998</v>
      </c>
      <c r="K1935">
        <f>SUMIF($E$7:E1935,E1935,$H$7:H1935)</f>
        <v>41</v>
      </c>
    </row>
    <row r="1936" spans="4:11" x14ac:dyDescent="0.3">
      <c r="D1936">
        <v>1930</v>
      </c>
      <c r="E1936">
        <v>23</v>
      </c>
      <c r="F1936" s="4">
        <f>DATE(2020,5,13+INT(ROWS($1:754)/5))</f>
        <v>44114</v>
      </c>
      <c r="G1936" s="1" t="s">
        <v>166</v>
      </c>
      <c r="H1936">
        <v>40</v>
      </c>
      <c r="I1936" s="5">
        <f>IF(G1936="nákup",VLOOKUP(E1936,Tabuľka6[#All],13,FALSE),IF(G1936="predaj",VLOOKUP(E1936,Tabuľka6[#All],12,FALSE),"zadany neplatny typ transakie"))</f>
        <v>9.65</v>
      </c>
      <c r="J1936">
        <f t="shared" si="30"/>
        <v>386</v>
      </c>
      <c r="K1936">
        <f>SUMIF($E$7:E1936,E1936,$H$7:H1936)</f>
        <v>99</v>
      </c>
    </row>
    <row r="1937" spans="4:11" x14ac:dyDescent="0.3">
      <c r="D1937">
        <v>1931</v>
      </c>
      <c r="E1937">
        <v>22</v>
      </c>
      <c r="F1937" s="4">
        <f>DATE(2020,5,13+INT(ROWS($1:755)/5))</f>
        <v>44115</v>
      </c>
      <c r="G1937" s="1" t="s">
        <v>166</v>
      </c>
      <c r="H1937">
        <v>28</v>
      </c>
      <c r="I1937" s="5">
        <f>IF(G1937="nákup",VLOOKUP(E1937,Tabuľka6[#All],13,FALSE),IF(G1937="predaj",VLOOKUP(E1937,Tabuľka6[#All],12,FALSE),"zadany neplatny typ transakie"))</f>
        <v>12.56</v>
      </c>
      <c r="J1937">
        <f t="shared" si="30"/>
        <v>351.68</v>
      </c>
      <c r="K1937">
        <f>SUMIF($E$7:E1937,E1937,$H$7:H1937)</f>
        <v>203</v>
      </c>
    </row>
    <row r="1938" spans="4:11" x14ac:dyDescent="0.3">
      <c r="D1938">
        <v>1932</v>
      </c>
      <c r="E1938">
        <v>23</v>
      </c>
      <c r="F1938" s="4">
        <f>DATE(2020,5,13+INT(ROWS($1:756)/5))</f>
        <v>44115</v>
      </c>
      <c r="G1938" s="1" t="s">
        <v>166</v>
      </c>
      <c r="H1938">
        <v>24</v>
      </c>
      <c r="I1938" s="5">
        <f>IF(G1938="nákup",VLOOKUP(E1938,Tabuľka6[#All],13,FALSE),IF(G1938="predaj",VLOOKUP(E1938,Tabuľka6[#All],12,FALSE),"zadany neplatny typ transakie"))</f>
        <v>9.65</v>
      </c>
      <c r="J1938">
        <f t="shared" si="30"/>
        <v>231.60000000000002</v>
      </c>
      <c r="K1938">
        <f>SUMIF($E$7:E1938,E1938,$H$7:H1938)</f>
        <v>123</v>
      </c>
    </row>
    <row r="1939" spans="4:11" x14ac:dyDescent="0.3">
      <c r="D1939">
        <v>1933</v>
      </c>
      <c r="E1939">
        <v>14</v>
      </c>
      <c r="F1939" s="4">
        <f>DATE(2020,5,13+INT(ROWS($1:757)/5))</f>
        <v>44115</v>
      </c>
      <c r="G1939" s="1" t="s">
        <v>166</v>
      </c>
      <c r="H1939">
        <v>31</v>
      </c>
      <c r="I1939" s="5">
        <f>IF(G1939="nákup",VLOOKUP(E1939,Tabuľka6[#All],13,FALSE),IF(G1939="predaj",VLOOKUP(E1939,Tabuľka6[#All],12,FALSE),"zadany neplatny typ transakie"))</f>
        <v>5.68</v>
      </c>
      <c r="J1939">
        <f t="shared" si="30"/>
        <v>176.07999999999998</v>
      </c>
      <c r="K1939">
        <f>SUMIF($E$7:E1939,E1939,$H$7:H1939)</f>
        <v>163</v>
      </c>
    </row>
    <row r="1940" spans="4:11" x14ac:dyDescent="0.3">
      <c r="D1940">
        <v>1934</v>
      </c>
      <c r="E1940">
        <v>12</v>
      </c>
      <c r="F1940" s="4">
        <f>DATE(2020,5,13+INT(ROWS($1:758)/5))</f>
        <v>44115</v>
      </c>
      <c r="G1940" s="1" t="s">
        <v>166</v>
      </c>
      <c r="H1940">
        <v>40</v>
      </c>
      <c r="I1940" s="5">
        <f>IF(G1940="nákup",VLOOKUP(E1940,Tabuľka6[#All],13,FALSE),IF(G1940="predaj",VLOOKUP(E1940,Tabuľka6[#All],12,FALSE),"zadany neplatny typ transakie"))</f>
        <v>7.69</v>
      </c>
      <c r="J1940">
        <f t="shared" si="30"/>
        <v>307.60000000000002</v>
      </c>
      <c r="K1940">
        <f>SUMIF($E$7:E1940,E1940,$H$7:H1940)</f>
        <v>284</v>
      </c>
    </row>
    <row r="1941" spans="4:11" x14ac:dyDescent="0.3">
      <c r="D1941">
        <v>1935</v>
      </c>
      <c r="E1941">
        <v>24</v>
      </c>
      <c r="F1941" s="4">
        <f>DATE(2020,5,13+INT(ROWS($1:759)/5))</f>
        <v>44115</v>
      </c>
      <c r="G1941" s="1" t="s">
        <v>166</v>
      </c>
      <c r="H1941">
        <v>39</v>
      </c>
      <c r="I1941" s="5" t="str">
        <f>IF(G1941="nákup",VLOOKUP(E1941,Tabuľka6[#All],13,FALSE),IF(G1941="predaj",VLOOKUP(E1941,Tabuľka6[#All],12,FALSE),"zadany neplatny typ transakie"))</f>
        <v>8,78</v>
      </c>
      <c r="J1941">
        <f t="shared" si="30"/>
        <v>342.41999999999996</v>
      </c>
      <c r="K1941">
        <f>SUMIF($E$7:E1941,E1941,$H$7:H1941)</f>
        <v>275</v>
      </c>
    </row>
    <row r="1942" spans="4:11" x14ac:dyDescent="0.3">
      <c r="D1942">
        <v>1936</v>
      </c>
      <c r="E1942">
        <v>22</v>
      </c>
      <c r="F1942" s="4">
        <f>DATE(2020,5,13+INT(ROWS($1:760)/5))</f>
        <v>44116</v>
      </c>
      <c r="G1942" s="1" t="s">
        <v>166</v>
      </c>
      <c r="H1942">
        <v>44</v>
      </c>
      <c r="I1942" s="5">
        <f>IF(G1942="nákup",VLOOKUP(E1942,Tabuľka6[#All],13,FALSE),IF(G1942="predaj",VLOOKUP(E1942,Tabuľka6[#All],12,FALSE),"zadany neplatny typ transakie"))</f>
        <v>12.56</v>
      </c>
      <c r="J1942">
        <f t="shared" si="30"/>
        <v>552.64</v>
      </c>
      <c r="K1942">
        <f>SUMIF($E$7:E1942,E1942,$H$7:H1942)</f>
        <v>247</v>
      </c>
    </row>
    <row r="1943" spans="4:11" x14ac:dyDescent="0.3">
      <c r="D1943">
        <v>1937</v>
      </c>
      <c r="E1943">
        <v>6</v>
      </c>
      <c r="F1943" s="4">
        <f>DATE(2020,5,13+INT(ROWS($1:761)/5))</f>
        <v>44116</v>
      </c>
      <c r="G1943" s="1" t="s">
        <v>166</v>
      </c>
      <c r="H1943">
        <v>30</v>
      </c>
      <c r="I1943" s="5">
        <f>IF(G1943="nákup",VLOOKUP(E1943,Tabuľka6[#All],13,FALSE),IF(G1943="predaj",VLOOKUP(E1943,Tabuľka6[#All],12,FALSE),"zadany neplatny typ transakie"))</f>
        <v>9.35</v>
      </c>
      <c r="J1943">
        <f t="shared" si="30"/>
        <v>280.5</v>
      </c>
      <c r="K1943">
        <f>SUMIF($E$7:E1943,E1943,$H$7:H1943)</f>
        <v>322</v>
      </c>
    </row>
    <row r="1944" spans="4:11" x14ac:dyDescent="0.3">
      <c r="D1944">
        <v>1938</v>
      </c>
      <c r="E1944">
        <v>3</v>
      </c>
      <c r="F1944" s="4">
        <f>DATE(2020,5,13+INT(ROWS($1:762)/5))</f>
        <v>44116</v>
      </c>
      <c r="G1944" s="1" t="s">
        <v>167</v>
      </c>
      <c r="H1944">
        <v>-10</v>
      </c>
      <c r="I1944" s="5">
        <f>IF(G1944="nákup",VLOOKUP(E1944,Tabuľka6[#All],13,FALSE),IF(G1944="predaj",VLOOKUP(E1944,Tabuľka6[#All],12,FALSE),"zadany neplatny typ transakie"))</f>
        <v>9.64</v>
      </c>
      <c r="J1944">
        <f t="shared" si="30"/>
        <v>96.4</v>
      </c>
      <c r="K1944">
        <f>SUMIF($E$7:E1944,E1944,$H$7:H1944)</f>
        <v>85</v>
      </c>
    </row>
    <row r="1945" spans="4:11" x14ac:dyDescent="0.3">
      <c r="D1945">
        <v>1939</v>
      </c>
      <c r="E1945">
        <v>27</v>
      </c>
      <c r="F1945" s="4">
        <f>DATE(2020,5,13+INT(ROWS($1:763)/5))</f>
        <v>44116</v>
      </c>
      <c r="G1945" s="1" t="s">
        <v>167</v>
      </c>
      <c r="H1945">
        <v>-1</v>
      </c>
      <c r="I1945" s="5">
        <f>IF(G1945="nákup",VLOOKUP(E1945,Tabuľka6[#All],13,FALSE),IF(G1945="predaj",VLOOKUP(E1945,Tabuľka6[#All],12,FALSE),"zadany neplatny typ transakie"))</f>
        <v>16.36</v>
      </c>
      <c r="J1945">
        <f t="shared" si="30"/>
        <v>16.36</v>
      </c>
      <c r="K1945">
        <f>SUMIF($E$7:E1945,E1945,$H$7:H1945)</f>
        <v>12</v>
      </c>
    </row>
    <row r="1946" spans="4:11" x14ac:dyDescent="0.3">
      <c r="D1946">
        <v>1940</v>
      </c>
      <c r="E1946">
        <v>7</v>
      </c>
      <c r="F1946" s="4">
        <f>DATE(2020,5,13+INT(ROWS($1:764)/5))</f>
        <v>44116</v>
      </c>
      <c r="G1946" s="1" t="s">
        <v>167</v>
      </c>
      <c r="H1946">
        <v>-8</v>
      </c>
      <c r="I1946" s="5">
        <f>IF(G1946="nákup",VLOOKUP(E1946,Tabuľka6[#All],13,FALSE),IF(G1946="predaj",VLOOKUP(E1946,Tabuľka6[#All],12,FALSE),"zadany neplatny typ transakie"))</f>
        <v>14.75</v>
      </c>
      <c r="J1946">
        <f t="shared" si="30"/>
        <v>118</v>
      </c>
      <c r="K1946">
        <f>SUMIF($E$7:E1946,E1946,$H$7:H1946)</f>
        <v>90</v>
      </c>
    </row>
    <row r="1947" spans="4:11" x14ac:dyDescent="0.3">
      <c r="D1947">
        <v>1941</v>
      </c>
      <c r="E1947">
        <v>4</v>
      </c>
      <c r="F1947" s="4">
        <f>DATE(2020,5,13+INT(ROWS($1:765)/5))</f>
        <v>44117</v>
      </c>
      <c r="G1947" s="1" t="s">
        <v>167</v>
      </c>
      <c r="H1947">
        <v>-4</v>
      </c>
      <c r="I1947" s="5">
        <f>IF(G1947="nákup",VLOOKUP(E1947,Tabuľka6[#All],13,FALSE),IF(G1947="predaj",VLOOKUP(E1947,Tabuľka6[#All],12,FALSE),"zadany neplatny typ transakie"))</f>
        <v>16</v>
      </c>
      <c r="J1947">
        <f t="shared" si="30"/>
        <v>64</v>
      </c>
      <c r="K1947">
        <f>SUMIF($E$7:E1947,E1947,$H$7:H1947)</f>
        <v>195</v>
      </c>
    </row>
    <row r="1948" spans="4:11" x14ac:dyDescent="0.3">
      <c r="D1948">
        <v>1942</v>
      </c>
      <c r="E1948">
        <v>4</v>
      </c>
      <c r="F1948" s="4">
        <f>DATE(2020,5,13+INT(ROWS($1:766)/5))</f>
        <v>44117</v>
      </c>
      <c r="G1948" s="1" t="s">
        <v>167</v>
      </c>
      <c r="H1948">
        <v>-4</v>
      </c>
      <c r="I1948" s="5">
        <f>IF(G1948="nákup",VLOOKUP(E1948,Tabuľka6[#All],13,FALSE),IF(G1948="predaj",VLOOKUP(E1948,Tabuľka6[#All],12,FALSE),"zadany neplatny typ transakie"))</f>
        <v>16</v>
      </c>
      <c r="J1948">
        <f t="shared" si="30"/>
        <v>64</v>
      </c>
      <c r="K1948">
        <f>SUMIF($E$7:E1948,E1948,$H$7:H1948)</f>
        <v>191</v>
      </c>
    </row>
    <row r="1949" spans="4:11" x14ac:dyDescent="0.3">
      <c r="D1949">
        <v>1943</v>
      </c>
      <c r="E1949">
        <v>30</v>
      </c>
      <c r="F1949" s="4">
        <f>DATE(2020,5,13+INT(ROWS($1:767)/5))</f>
        <v>44117</v>
      </c>
      <c r="G1949" s="1" t="s">
        <v>167</v>
      </c>
      <c r="H1949">
        <v>-6</v>
      </c>
      <c r="I1949" s="5">
        <f>IF(G1949="nákup",VLOOKUP(E1949,Tabuľka6[#All],13,FALSE),IF(G1949="predaj",VLOOKUP(E1949,Tabuľka6[#All],12,FALSE),"zadany neplatny typ transakie"))</f>
        <v>11.5</v>
      </c>
      <c r="J1949">
        <f t="shared" si="30"/>
        <v>69</v>
      </c>
      <c r="K1949">
        <f>SUMIF($E$7:E1949,E1949,$H$7:H1949)</f>
        <v>124</v>
      </c>
    </row>
    <row r="1950" spans="4:11" x14ac:dyDescent="0.3">
      <c r="D1950">
        <v>1944</v>
      </c>
      <c r="E1950">
        <v>12</v>
      </c>
      <c r="F1950" s="4">
        <f>DATE(2020,5,13+INT(ROWS($1:768)/5))</f>
        <v>44117</v>
      </c>
      <c r="G1950" s="1" t="s">
        <v>167</v>
      </c>
      <c r="H1950">
        <v>-8</v>
      </c>
      <c r="I1950" s="5">
        <f>IF(G1950="nákup",VLOOKUP(E1950,Tabuľka6[#All],13,FALSE),IF(G1950="predaj",VLOOKUP(E1950,Tabuľka6[#All],12,FALSE),"zadany neplatny typ transakie"))</f>
        <v>13.25</v>
      </c>
      <c r="J1950">
        <f t="shared" si="30"/>
        <v>106</v>
      </c>
      <c r="K1950">
        <f>SUMIF($E$7:E1950,E1950,$H$7:H1950)</f>
        <v>276</v>
      </c>
    </row>
    <row r="1951" spans="4:11" x14ac:dyDescent="0.3">
      <c r="D1951">
        <v>1945</v>
      </c>
      <c r="E1951">
        <v>28</v>
      </c>
      <c r="F1951" s="4">
        <f>DATE(2020,5,13+INT(ROWS($1:769)/5))</f>
        <v>44117</v>
      </c>
      <c r="G1951" s="1" t="s">
        <v>167</v>
      </c>
      <c r="H1951">
        <v>-4</v>
      </c>
      <c r="I1951" s="5">
        <f>IF(G1951="nákup",VLOOKUP(E1951,Tabuľka6[#All],13,FALSE),IF(G1951="predaj",VLOOKUP(E1951,Tabuľka6[#All],12,FALSE),"zadany neplatny typ transakie"))</f>
        <v>14.38</v>
      </c>
      <c r="J1951">
        <f t="shared" si="30"/>
        <v>57.52</v>
      </c>
      <c r="K1951">
        <f>SUMIF($E$7:E1951,E1951,$H$7:H1951)</f>
        <v>78</v>
      </c>
    </row>
    <row r="1952" spans="4:11" x14ac:dyDescent="0.3">
      <c r="D1952">
        <v>1946</v>
      </c>
      <c r="E1952">
        <v>15</v>
      </c>
      <c r="F1952" s="4">
        <f>DATE(2020,5,13+INT(ROWS($1:770)/5))</f>
        <v>44118</v>
      </c>
      <c r="G1952" s="1" t="s">
        <v>167</v>
      </c>
      <c r="H1952">
        <v>-5</v>
      </c>
      <c r="I1952" s="5">
        <f>IF(G1952="nákup",VLOOKUP(E1952,Tabuľka6[#All],13,FALSE),IF(G1952="predaj",VLOOKUP(E1952,Tabuľka6[#All],12,FALSE),"zadany neplatny typ transakie"))</f>
        <v>9.65</v>
      </c>
      <c r="J1952">
        <f t="shared" si="30"/>
        <v>48.25</v>
      </c>
      <c r="K1952">
        <f>SUMIF($E$7:E1952,E1952,$H$7:H1952)</f>
        <v>216</v>
      </c>
    </row>
    <row r="1953" spans="4:11" x14ac:dyDescent="0.3">
      <c r="D1953">
        <v>1947</v>
      </c>
      <c r="E1953">
        <v>27</v>
      </c>
      <c r="F1953" s="4">
        <f>DATE(2020,5,13+INT(ROWS($1:771)/5))</f>
        <v>44118</v>
      </c>
      <c r="G1953" s="1" t="s">
        <v>167</v>
      </c>
      <c r="H1953">
        <v>-7</v>
      </c>
      <c r="I1953" s="5">
        <f>IF(G1953="nákup",VLOOKUP(E1953,Tabuľka6[#All],13,FALSE),IF(G1953="predaj",VLOOKUP(E1953,Tabuľka6[#All],12,FALSE),"zadany neplatny typ transakie"))</f>
        <v>16.36</v>
      </c>
      <c r="J1953">
        <f t="shared" si="30"/>
        <v>114.52</v>
      </c>
      <c r="K1953">
        <f>SUMIF($E$7:E1953,E1953,$H$7:H1953)</f>
        <v>5</v>
      </c>
    </row>
    <row r="1954" spans="4:11" x14ac:dyDescent="0.3">
      <c r="D1954">
        <v>1948</v>
      </c>
      <c r="E1954">
        <v>24</v>
      </c>
      <c r="F1954" s="4">
        <f>DATE(2020,5,13+INT(ROWS($1:772)/5))</f>
        <v>44118</v>
      </c>
      <c r="G1954" s="1" t="s">
        <v>167</v>
      </c>
      <c r="H1954">
        <v>-3</v>
      </c>
      <c r="I1954" s="5">
        <f>IF(G1954="nákup",VLOOKUP(E1954,Tabuľka6[#All],13,FALSE),IF(G1954="predaj",VLOOKUP(E1954,Tabuľka6[#All],12,FALSE),"zadany neplatny typ transakie"))</f>
        <v>18.98</v>
      </c>
      <c r="J1954">
        <f t="shared" si="30"/>
        <v>56.94</v>
      </c>
      <c r="K1954">
        <f>SUMIF($E$7:E1954,E1954,$H$7:H1954)</f>
        <v>272</v>
      </c>
    </row>
    <row r="1955" spans="4:11" x14ac:dyDescent="0.3">
      <c r="D1955">
        <v>1949</v>
      </c>
      <c r="E1955">
        <v>3</v>
      </c>
      <c r="F1955" s="4">
        <f>DATE(2020,5,13+INT(ROWS($1:773)/5))</f>
        <v>44118</v>
      </c>
      <c r="G1955" s="1" t="s">
        <v>167</v>
      </c>
      <c r="H1955">
        <v>-2</v>
      </c>
      <c r="I1955" s="5">
        <f>IF(G1955="nákup",VLOOKUP(E1955,Tabuľka6[#All],13,FALSE),IF(G1955="predaj",VLOOKUP(E1955,Tabuľka6[#All],12,FALSE),"zadany neplatny typ transakie"))</f>
        <v>9.64</v>
      </c>
      <c r="J1955">
        <f t="shared" si="30"/>
        <v>19.28</v>
      </c>
      <c r="K1955">
        <f>SUMIF($E$7:E1955,E1955,$H$7:H1955)</f>
        <v>83</v>
      </c>
    </row>
    <row r="1956" spans="4:11" x14ac:dyDescent="0.3">
      <c r="D1956">
        <v>1950</v>
      </c>
      <c r="E1956">
        <v>25</v>
      </c>
      <c r="F1956" s="4">
        <f>DATE(2020,5,13+INT(ROWS($1:774)/5))</f>
        <v>44118</v>
      </c>
      <c r="G1956" s="1" t="s">
        <v>167</v>
      </c>
      <c r="H1956">
        <v>-1</v>
      </c>
      <c r="I1956" s="5">
        <f>IF(G1956="nákup",VLOOKUP(E1956,Tabuľka6[#All],13,FALSE),IF(G1956="predaj",VLOOKUP(E1956,Tabuľka6[#All],12,FALSE),"zadany neplatny typ transakie"))</f>
        <v>14.95</v>
      </c>
      <c r="J1956">
        <f t="shared" si="30"/>
        <v>14.95</v>
      </c>
      <c r="K1956">
        <f>SUMIF($E$7:E1956,E1956,$H$7:H1956)</f>
        <v>86</v>
      </c>
    </row>
    <row r="1957" spans="4:11" x14ac:dyDescent="0.3">
      <c r="D1957">
        <v>1951</v>
      </c>
      <c r="E1957">
        <v>3</v>
      </c>
      <c r="F1957" s="4">
        <f>DATE(2020,5,13+INT(ROWS($1:775)/5))</f>
        <v>44119</v>
      </c>
      <c r="G1957" s="1" t="s">
        <v>167</v>
      </c>
      <c r="H1957">
        <v>-4</v>
      </c>
      <c r="I1957" s="5">
        <f>IF(G1957="nákup",VLOOKUP(E1957,Tabuľka6[#All],13,FALSE),IF(G1957="predaj",VLOOKUP(E1957,Tabuľka6[#All],12,FALSE),"zadany neplatny typ transakie"))</f>
        <v>9.64</v>
      </c>
      <c r="J1957">
        <f t="shared" si="30"/>
        <v>38.56</v>
      </c>
      <c r="K1957">
        <f>SUMIF($E$7:E1957,E1957,$H$7:H1957)</f>
        <v>79</v>
      </c>
    </row>
    <row r="1958" spans="4:11" x14ac:dyDescent="0.3">
      <c r="D1958">
        <v>1952</v>
      </c>
      <c r="E1958">
        <v>15</v>
      </c>
      <c r="F1958" s="4">
        <f>DATE(2020,5,13+INT(ROWS($1:776)/5))</f>
        <v>44119</v>
      </c>
      <c r="G1958" s="1" t="s">
        <v>167</v>
      </c>
      <c r="H1958">
        <v>-8</v>
      </c>
      <c r="I1958" s="5">
        <f>IF(G1958="nákup",VLOOKUP(E1958,Tabuľka6[#All],13,FALSE),IF(G1958="predaj",VLOOKUP(E1958,Tabuľka6[#All],12,FALSE),"zadany neplatny typ transakie"))</f>
        <v>9.65</v>
      </c>
      <c r="J1958">
        <f t="shared" si="30"/>
        <v>77.2</v>
      </c>
      <c r="K1958">
        <f>SUMIF($E$7:E1958,E1958,$H$7:H1958)</f>
        <v>208</v>
      </c>
    </row>
    <row r="1959" spans="4:11" x14ac:dyDescent="0.3">
      <c r="D1959">
        <v>1953</v>
      </c>
      <c r="E1959">
        <v>3</v>
      </c>
      <c r="F1959" s="4">
        <f>DATE(2020,5,13+INT(ROWS($1:777)/5))</f>
        <v>44119</v>
      </c>
      <c r="G1959" s="1" t="s">
        <v>167</v>
      </c>
      <c r="H1959">
        <v>-1</v>
      </c>
      <c r="I1959" s="5">
        <f>IF(G1959="nákup",VLOOKUP(E1959,Tabuľka6[#All],13,FALSE),IF(G1959="predaj",VLOOKUP(E1959,Tabuľka6[#All],12,FALSE),"zadany neplatny typ transakie"))</f>
        <v>9.64</v>
      </c>
      <c r="J1959">
        <f t="shared" si="30"/>
        <v>9.64</v>
      </c>
      <c r="K1959">
        <f>SUMIF($E$7:E1959,E1959,$H$7:H1959)</f>
        <v>78</v>
      </c>
    </row>
    <row r="1960" spans="4:11" x14ac:dyDescent="0.3">
      <c r="D1960">
        <v>1954</v>
      </c>
      <c r="E1960">
        <v>7</v>
      </c>
      <c r="F1960" s="4">
        <f>DATE(2020,5,13+INT(ROWS($1:778)/5))</f>
        <v>44119</v>
      </c>
      <c r="G1960" s="1" t="s">
        <v>167</v>
      </c>
      <c r="H1960">
        <v>-3</v>
      </c>
      <c r="I1960" s="5">
        <f>IF(G1960="nákup",VLOOKUP(E1960,Tabuľka6[#All],13,FALSE),IF(G1960="predaj",VLOOKUP(E1960,Tabuľka6[#All],12,FALSE),"zadany neplatny typ transakie"))</f>
        <v>14.75</v>
      </c>
      <c r="J1960">
        <f t="shared" si="30"/>
        <v>44.25</v>
      </c>
      <c r="K1960">
        <f>SUMIF($E$7:E1960,E1960,$H$7:H1960)</f>
        <v>87</v>
      </c>
    </row>
    <row r="1961" spans="4:11" x14ac:dyDescent="0.3">
      <c r="D1961">
        <v>1955</v>
      </c>
      <c r="E1961">
        <v>3</v>
      </c>
      <c r="F1961" s="4">
        <f>DATE(2020,5,13+INT(ROWS($1:779)/5))</f>
        <v>44119</v>
      </c>
      <c r="G1961" s="1" t="s">
        <v>167</v>
      </c>
      <c r="H1961">
        <v>-3</v>
      </c>
      <c r="I1961" s="5">
        <f>IF(G1961="nákup",VLOOKUP(E1961,Tabuľka6[#All],13,FALSE),IF(G1961="predaj",VLOOKUP(E1961,Tabuľka6[#All],12,FALSE),"zadany neplatny typ transakie"))</f>
        <v>9.64</v>
      </c>
      <c r="J1961">
        <f t="shared" si="30"/>
        <v>28.92</v>
      </c>
      <c r="K1961">
        <f>SUMIF($E$7:E1961,E1961,$H$7:H1961)</f>
        <v>75</v>
      </c>
    </row>
    <row r="1962" spans="4:11" x14ac:dyDescent="0.3">
      <c r="D1962">
        <v>1956</v>
      </c>
      <c r="E1962">
        <v>6</v>
      </c>
      <c r="F1962" s="4">
        <f>DATE(2020,5,13+INT(ROWS($1:780)/5))</f>
        <v>44120</v>
      </c>
      <c r="G1962" s="1" t="s">
        <v>167</v>
      </c>
      <c r="H1962">
        <v>-1</v>
      </c>
      <c r="I1962" s="5">
        <f>IF(G1962="nákup",VLOOKUP(E1962,Tabuľka6[#All],13,FALSE),IF(G1962="predaj",VLOOKUP(E1962,Tabuľka6[#All],12,FALSE),"zadany neplatny typ transakie"))</f>
        <v>13.24</v>
      </c>
      <c r="J1962">
        <f t="shared" si="30"/>
        <v>13.24</v>
      </c>
      <c r="K1962">
        <f>SUMIF($E$7:E1962,E1962,$H$7:H1962)</f>
        <v>321</v>
      </c>
    </row>
    <row r="1963" spans="4:11" x14ac:dyDescent="0.3">
      <c r="D1963">
        <v>1957</v>
      </c>
      <c r="E1963">
        <v>11</v>
      </c>
      <c r="F1963" s="4">
        <f>DATE(2020,5,13+INT(ROWS($1:781)/5))</f>
        <v>44120</v>
      </c>
      <c r="G1963" s="1" t="s">
        <v>167</v>
      </c>
      <c r="H1963">
        <v>-6</v>
      </c>
      <c r="I1963" s="5">
        <f>IF(G1963="nákup",VLOOKUP(E1963,Tabuľka6[#All],13,FALSE),IF(G1963="predaj",VLOOKUP(E1963,Tabuľka6[#All],12,FALSE),"zadany neplatny typ transakie"))</f>
        <v>5</v>
      </c>
      <c r="J1963">
        <f t="shared" si="30"/>
        <v>30</v>
      </c>
      <c r="K1963">
        <f>SUMIF($E$7:E1963,E1963,$H$7:H1963)</f>
        <v>64</v>
      </c>
    </row>
    <row r="1964" spans="4:11" x14ac:dyDescent="0.3">
      <c r="D1964">
        <v>1958</v>
      </c>
      <c r="E1964">
        <v>18</v>
      </c>
      <c r="F1964" s="4">
        <f>DATE(2020,5,13+INT(ROWS($1:782)/5))</f>
        <v>44120</v>
      </c>
      <c r="G1964" s="1" t="s">
        <v>167</v>
      </c>
      <c r="H1964">
        <v>-9</v>
      </c>
      <c r="I1964" s="5">
        <f>IF(G1964="nákup",VLOOKUP(E1964,Tabuľka6[#All],13,FALSE),IF(G1964="predaj",VLOOKUP(E1964,Tabuľka6[#All],12,FALSE),"zadany neplatny typ transakie"))</f>
        <v>13.99</v>
      </c>
      <c r="J1964">
        <f t="shared" si="30"/>
        <v>125.91</v>
      </c>
      <c r="K1964">
        <f>SUMIF($E$7:E1964,E1964,$H$7:H1964)</f>
        <v>32</v>
      </c>
    </row>
    <row r="1965" spans="4:11" x14ac:dyDescent="0.3">
      <c r="D1965">
        <v>1959</v>
      </c>
      <c r="E1965">
        <v>10</v>
      </c>
      <c r="F1965" s="4">
        <f>DATE(2020,5,13+INT(ROWS($1:783)/5))</f>
        <v>44120</v>
      </c>
      <c r="G1965" s="1" t="s">
        <v>167</v>
      </c>
      <c r="H1965">
        <v>-6</v>
      </c>
      <c r="I1965" s="5">
        <f>IF(G1965="nákup",VLOOKUP(E1965,Tabuľka6[#All],13,FALSE),IF(G1965="predaj",VLOOKUP(E1965,Tabuľka6[#All],12,FALSE),"zadany neplatny typ transakie"))</f>
        <v>18.5</v>
      </c>
      <c r="J1965">
        <f t="shared" si="30"/>
        <v>111</v>
      </c>
      <c r="K1965">
        <f>SUMIF($E$7:E1965,E1965,$H$7:H1965)</f>
        <v>95</v>
      </c>
    </row>
    <row r="1966" spans="4:11" x14ac:dyDescent="0.3">
      <c r="D1966">
        <v>1960</v>
      </c>
      <c r="E1966">
        <v>26</v>
      </c>
      <c r="F1966" s="4">
        <f>DATE(2020,5,13+INT(ROWS($1:784)/5))</f>
        <v>44120</v>
      </c>
      <c r="G1966" s="1" t="s">
        <v>167</v>
      </c>
      <c r="H1966">
        <v>-5</v>
      </c>
      <c r="I1966" s="5">
        <f>IF(G1966="nákup",VLOOKUP(E1966,Tabuľka6[#All],13,FALSE),IF(G1966="predaj",VLOOKUP(E1966,Tabuľka6[#All],12,FALSE),"zadany neplatny typ transakie"))</f>
        <v>12.85</v>
      </c>
      <c r="J1966">
        <f t="shared" si="30"/>
        <v>64.25</v>
      </c>
      <c r="K1966">
        <f>SUMIF($E$7:E1966,E1966,$H$7:H1966)</f>
        <v>184</v>
      </c>
    </row>
    <row r="1967" spans="4:11" x14ac:dyDescent="0.3">
      <c r="D1967">
        <v>1961</v>
      </c>
      <c r="E1967">
        <v>16</v>
      </c>
      <c r="F1967" s="4">
        <f>DATE(2020,5,13+INT(ROWS($1:785)/5))</f>
        <v>44121</v>
      </c>
      <c r="G1967" s="1" t="s">
        <v>167</v>
      </c>
      <c r="H1967">
        <v>-5</v>
      </c>
      <c r="I1967" s="5">
        <f>IF(G1967="nákup",VLOOKUP(E1967,Tabuľka6[#All],13,FALSE),IF(G1967="predaj",VLOOKUP(E1967,Tabuľka6[#All],12,FALSE),"zadany neplatny typ transakie"))</f>
        <v>14.49</v>
      </c>
      <c r="J1967">
        <f t="shared" si="30"/>
        <v>72.45</v>
      </c>
      <c r="K1967">
        <f>SUMIF($E$7:E1967,E1967,$H$7:H1967)</f>
        <v>202</v>
      </c>
    </row>
    <row r="1968" spans="4:11" x14ac:dyDescent="0.3">
      <c r="D1968">
        <v>1962</v>
      </c>
      <c r="E1968">
        <v>30</v>
      </c>
      <c r="F1968" s="4">
        <f>DATE(2020,5,13+INT(ROWS($1:786)/5))</f>
        <v>44121</v>
      </c>
      <c r="G1968" s="1" t="s">
        <v>167</v>
      </c>
      <c r="H1968">
        <v>-3</v>
      </c>
      <c r="I1968" s="5">
        <f>IF(G1968="nákup",VLOOKUP(E1968,Tabuľka6[#All],13,FALSE),IF(G1968="predaj",VLOOKUP(E1968,Tabuľka6[#All],12,FALSE),"zadany neplatny typ transakie"))</f>
        <v>11.5</v>
      </c>
      <c r="J1968">
        <f t="shared" si="30"/>
        <v>34.5</v>
      </c>
      <c r="K1968">
        <f>SUMIF($E$7:E1968,E1968,$H$7:H1968)</f>
        <v>121</v>
      </c>
    </row>
    <row r="1969" spans="4:11" x14ac:dyDescent="0.3">
      <c r="D1969">
        <v>1963</v>
      </c>
      <c r="E1969">
        <v>27</v>
      </c>
      <c r="F1969" s="4">
        <f>DATE(2020,5,13+INT(ROWS($1:787)/5))</f>
        <v>44121</v>
      </c>
      <c r="G1969" s="1" t="s">
        <v>167</v>
      </c>
      <c r="H1969">
        <v>-1</v>
      </c>
      <c r="I1969" s="5">
        <f>IF(G1969="nákup",VLOOKUP(E1969,Tabuľka6[#All],13,FALSE),IF(G1969="predaj",VLOOKUP(E1969,Tabuľka6[#All],12,FALSE),"zadany neplatny typ transakie"))</f>
        <v>16.36</v>
      </c>
      <c r="J1969">
        <f t="shared" si="30"/>
        <v>16.36</v>
      </c>
      <c r="K1969">
        <f>SUMIF($E$7:E1969,E1969,$H$7:H1969)</f>
        <v>4</v>
      </c>
    </row>
    <row r="1970" spans="4:11" x14ac:dyDescent="0.3">
      <c r="D1970">
        <v>1964</v>
      </c>
      <c r="E1970">
        <v>10</v>
      </c>
      <c r="F1970" s="4">
        <f>DATE(2020,5,13+INT(ROWS($1:788)/5))</f>
        <v>44121</v>
      </c>
      <c r="G1970" s="1" t="s">
        <v>167</v>
      </c>
      <c r="H1970">
        <v>-8</v>
      </c>
      <c r="I1970" s="5">
        <f>IF(G1970="nákup",VLOOKUP(E1970,Tabuľka6[#All],13,FALSE),IF(G1970="predaj",VLOOKUP(E1970,Tabuľka6[#All],12,FALSE),"zadany neplatny typ transakie"))</f>
        <v>18.5</v>
      </c>
      <c r="J1970">
        <f t="shared" si="30"/>
        <v>148</v>
      </c>
      <c r="K1970">
        <f>SUMIF($E$7:E1970,E1970,$H$7:H1970)</f>
        <v>87</v>
      </c>
    </row>
    <row r="1971" spans="4:11" x14ac:dyDescent="0.3">
      <c r="D1971">
        <v>1965</v>
      </c>
      <c r="E1971">
        <v>2</v>
      </c>
      <c r="F1971" s="4">
        <f>DATE(2020,5,13+INT(ROWS($1:789)/5))</f>
        <v>44121</v>
      </c>
      <c r="G1971" s="1" t="s">
        <v>167</v>
      </c>
      <c r="H1971">
        <v>-3</v>
      </c>
      <c r="I1971" s="5">
        <f>IF(G1971="nákup",VLOOKUP(E1971,Tabuľka6[#All],13,FALSE),IF(G1971="predaj",VLOOKUP(E1971,Tabuľka6[#All],12,FALSE),"zadany neplatny typ transakie"))</f>
        <v>16.11</v>
      </c>
      <c r="J1971">
        <f t="shared" si="30"/>
        <v>48.33</v>
      </c>
      <c r="K1971">
        <f>SUMIF($E$7:E1971,E1971,$H$7:H1971)</f>
        <v>226</v>
      </c>
    </row>
    <row r="1972" spans="4:11" x14ac:dyDescent="0.3">
      <c r="D1972">
        <v>1966</v>
      </c>
      <c r="E1972">
        <v>30</v>
      </c>
      <c r="F1972" s="4">
        <f>DATE(2020,5,13+INT(ROWS($1:790)/5))</f>
        <v>44122</v>
      </c>
      <c r="G1972" s="1" t="s">
        <v>167</v>
      </c>
      <c r="H1972">
        <v>-3</v>
      </c>
      <c r="I1972" s="5">
        <f>IF(G1972="nákup",VLOOKUP(E1972,Tabuľka6[#All],13,FALSE),IF(G1972="predaj",VLOOKUP(E1972,Tabuľka6[#All],12,FALSE),"zadany neplatny typ transakie"))</f>
        <v>11.5</v>
      </c>
      <c r="J1972">
        <f t="shared" si="30"/>
        <v>34.5</v>
      </c>
      <c r="K1972">
        <f>SUMIF($E$7:E1972,E1972,$H$7:H1972)</f>
        <v>118</v>
      </c>
    </row>
    <row r="1973" spans="4:11" x14ac:dyDescent="0.3">
      <c r="D1973">
        <v>1967</v>
      </c>
      <c r="E1973">
        <v>12</v>
      </c>
      <c r="F1973" s="4">
        <f>DATE(2020,5,13+INT(ROWS($1:791)/5))</f>
        <v>44122</v>
      </c>
      <c r="G1973" s="1" t="s">
        <v>167</v>
      </c>
      <c r="H1973">
        <v>-7</v>
      </c>
      <c r="I1973" s="5">
        <f>IF(G1973="nákup",VLOOKUP(E1973,Tabuľka6[#All],13,FALSE),IF(G1973="predaj",VLOOKUP(E1973,Tabuľka6[#All],12,FALSE),"zadany neplatny typ transakie"))</f>
        <v>13.25</v>
      </c>
      <c r="J1973">
        <f t="shared" si="30"/>
        <v>92.75</v>
      </c>
      <c r="K1973">
        <f>SUMIF($E$7:E1973,E1973,$H$7:H1973)</f>
        <v>269</v>
      </c>
    </row>
    <row r="1974" spans="4:11" x14ac:dyDescent="0.3">
      <c r="D1974">
        <v>1968</v>
      </c>
      <c r="E1974">
        <v>4</v>
      </c>
      <c r="F1974" s="4">
        <f>DATE(2020,5,13+INT(ROWS($1:792)/5))</f>
        <v>44122</v>
      </c>
      <c r="G1974" s="1" t="s">
        <v>167</v>
      </c>
      <c r="H1974">
        <v>-1</v>
      </c>
      <c r="I1974" s="5">
        <f>IF(G1974="nákup",VLOOKUP(E1974,Tabuľka6[#All],13,FALSE),IF(G1974="predaj",VLOOKUP(E1974,Tabuľka6[#All],12,FALSE),"zadany neplatny typ transakie"))</f>
        <v>16</v>
      </c>
      <c r="J1974">
        <f t="shared" si="30"/>
        <v>16</v>
      </c>
      <c r="K1974">
        <f>SUMIF($E$7:E1974,E1974,$H$7:H1974)</f>
        <v>190</v>
      </c>
    </row>
    <row r="1975" spans="4:11" x14ac:dyDescent="0.3">
      <c r="D1975">
        <v>1969</v>
      </c>
      <c r="E1975">
        <v>10</v>
      </c>
      <c r="F1975" s="4">
        <f>DATE(2020,5,13+INT(ROWS($1:793)/5))</f>
        <v>44122</v>
      </c>
      <c r="G1975" s="1" t="s">
        <v>167</v>
      </c>
      <c r="H1975">
        <v>-1</v>
      </c>
      <c r="I1975" s="5">
        <f>IF(G1975="nákup",VLOOKUP(E1975,Tabuľka6[#All],13,FALSE),IF(G1975="predaj",VLOOKUP(E1975,Tabuľka6[#All],12,FALSE),"zadany neplatny typ transakie"))</f>
        <v>18.5</v>
      </c>
      <c r="J1975">
        <f t="shared" si="30"/>
        <v>18.5</v>
      </c>
      <c r="K1975">
        <f>SUMIF($E$7:E1975,E1975,$H$7:H1975)</f>
        <v>86</v>
      </c>
    </row>
    <row r="1976" spans="4:11" x14ac:dyDescent="0.3">
      <c r="D1976">
        <v>1970</v>
      </c>
      <c r="E1976">
        <v>19</v>
      </c>
      <c r="F1976" s="4">
        <f>DATE(2020,5,13+INT(ROWS($1:794)/5))</f>
        <v>44122</v>
      </c>
      <c r="G1976" s="1" t="s">
        <v>167</v>
      </c>
      <c r="H1976">
        <v>-3</v>
      </c>
      <c r="I1976" s="5">
        <f>IF(G1976="nákup",VLOOKUP(E1976,Tabuľka6[#All],13,FALSE),IF(G1976="predaj",VLOOKUP(E1976,Tabuľka6[#All],12,FALSE),"zadany neplatny typ transakie"))</f>
        <v>14.17</v>
      </c>
      <c r="J1976">
        <f t="shared" si="30"/>
        <v>42.51</v>
      </c>
      <c r="K1976">
        <f>SUMIF($E$7:E1976,E1976,$H$7:H1976)</f>
        <v>352</v>
      </c>
    </row>
    <row r="1977" spans="4:11" x14ac:dyDescent="0.3">
      <c r="D1977">
        <v>1971</v>
      </c>
      <c r="E1977">
        <v>16</v>
      </c>
      <c r="F1977" s="4">
        <f>DATE(2020,5,13+INT(ROWS($1:795)/5))</f>
        <v>44123</v>
      </c>
      <c r="G1977" s="1" t="s">
        <v>167</v>
      </c>
      <c r="H1977">
        <v>-10</v>
      </c>
      <c r="I1977" s="5">
        <f>IF(G1977="nákup",VLOOKUP(E1977,Tabuľka6[#All],13,FALSE),IF(G1977="predaj",VLOOKUP(E1977,Tabuľka6[#All],12,FALSE),"zadany neplatny typ transakie"))</f>
        <v>14.49</v>
      </c>
      <c r="J1977">
        <f t="shared" si="30"/>
        <v>144.9</v>
      </c>
      <c r="K1977">
        <f>SUMIF($E$7:E1977,E1977,$H$7:H1977)</f>
        <v>192</v>
      </c>
    </row>
    <row r="1978" spans="4:11" x14ac:dyDescent="0.3">
      <c r="D1978">
        <v>1972</v>
      </c>
      <c r="E1978">
        <v>7</v>
      </c>
      <c r="F1978" s="4">
        <f>DATE(2020,5,13+INT(ROWS($1:796)/5))</f>
        <v>44123</v>
      </c>
      <c r="G1978" s="1" t="s">
        <v>167</v>
      </c>
      <c r="H1978">
        <v>-7</v>
      </c>
      <c r="I1978" s="5">
        <f>IF(G1978="nákup",VLOOKUP(E1978,Tabuľka6[#All],13,FALSE),IF(G1978="predaj",VLOOKUP(E1978,Tabuľka6[#All],12,FALSE),"zadany neplatny typ transakie"))</f>
        <v>14.75</v>
      </c>
      <c r="J1978">
        <f t="shared" si="30"/>
        <v>103.25</v>
      </c>
      <c r="K1978">
        <f>SUMIF($E$7:E1978,E1978,$H$7:H1978)</f>
        <v>80</v>
      </c>
    </row>
    <row r="1979" spans="4:11" x14ac:dyDescent="0.3">
      <c r="D1979">
        <v>1973</v>
      </c>
      <c r="E1979">
        <v>29</v>
      </c>
      <c r="F1979" s="4">
        <f>DATE(2020,5,13+INT(ROWS($1:797)/5))</f>
        <v>44123</v>
      </c>
      <c r="G1979" s="1" t="s">
        <v>167</v>
      </c>
      <c r="H1979">
        <v>-4</v>
      </c>
      <c r="I1979" s="5">
        <f>IF(G1979="nákup",VLOOKUP(E1979,Tabuľka6[#All],13,FALSE),IF(G1979="predaj",VLOOKUP(E1979,Tabuľka6[#All],12,FALSE),"zadany neplatny typ transakie"))</f>
        <v>24.99</v>
      </c>
      <c r="J1979">
        <f t="shared" si="30"/>
        <v>99.96</v>
      </c>
      <c r="K1979">
        <f>SUMIF($E$7:E1979,E1979,$H$7:H1979)</f>
        <v>216</v>
      </c>
    </row>
    <row r="1980" spans="4:11" x14ac:dyDescent="0.3">
      <c r="D1980">
        <v>1974</v>
      </c>
      <c r="E1980">
        <v>8</v>
      </c>
      <c r="F1980" s="4">
        <f>DATE(2020,5,13+INT(ROWS($1:798)/5))</f>
        <v>44123</v>
      </c>
      <c r="G1980" s="1" t="s">
        <v>167</v>
      </c>
      <c r="H1980">
        <v>-6</v>
      </c>
      <c r="I1980" s="5">
        <f>IF(G1980="nákup",VLOOKUP(E1980,Tabuľka6[#All],13,FALSE),IF(G1980="predaj",VLOOKUP(E1980,Tabuľka6[#All],12,FALSE),"zadany neplatny typ transakie"))</f>
        <v>17.89</v>
      </c>
      <c r="J1980">
        <f t="shared" si="30"/>
        <v>107.34</v>
      </c>
      <c r="K1980">
        <f>SUMIF($E$7:E1980,E1980,$H$7:H1980)</f>
        <v>197</v>
      </c>
    </row>
    <row r="1981" spans="4:11" x14ac:dyDescent="0.3">
      <c r="D1981">
        <v>1975</v>
      </c>
      <c r="E1981">
        <v>17</v>
      </c>
      <c r="F1981" s="4">
        <f>DATE(2020,5,13+INT(ROWS($1:799)/5))</f>
        <v>44123</v>
      </c>
      <c r="G1981" s="1" t="s">
        <v>167</v>
      </c>
      <c r="H1981">
        <v>-7</v>
      </c>
      <c r="I1981" s="5">
        <f>IF(G1981="nákup",VLOOKUP(E1981,Tabuľka6[#All],13,FALSE),IF(G1981="predaj",VLOOKUP(E1981,Tabuľka6[#All],12,FALSE),"zadany neplatny typ transakie"))</f>
        <v>14.46</v>
      </c>
      <c r="J1981">
        <f t="shared" si="30"/>
        <v>101.22</v>
      </c>
      <c r="K1981">
        <f>SUMIF($E$7:E1981,E1981,$H$7:H1981)</f>
        <v>220</v>
      </c>
    </row>
    <row r="1982" spans="4:11" x14ac:dyDescent="0.3">
      <c r="D1982">
        <v>1976</v>
      </c>
      <c r="E1982">
        <v>13</v>
      </c>
      <c r="F1982" s="4">
        <f>DATE(2020,5,13+INT(ROWS($1:800)/5))</f>
        <v>44124</v>
      </c>
      <c r="G1982" s="1" t="s">
        <v>167</v>
      </c>
      <c r="H1982">
        <v>-9</v>
      </c>
      <c r="I1982" s="5">
        <f>IF(G1982="nákup",VLOOKUP(E1982,Tabuľka6[#All],13,FALSE),IF(G1982="predaj",VLOOKUP(E1982,Tabuľka6[#All],12,FALSE),"zadany neplatny typ transakie"))</f>
        <v>14.95</v>
      </c>
      <c r="J1982">
        <f t="shared" si="30"/>
        <v>134.54999999999998</v>
      </c>
      <c r="K1982">
        <f>SUMIF($E$7:E1982,E1982,$H$7:H1982)</f>
        <v>29</v>
      </c>
    </row>
    <row r="1983" spans="4:11" x14ac:dyDescent="0.3">
      <c r="D1983">
        <v>1977</v>
      </c>
      <c r="E1983">
        <v>9</v>
      </c>
      <c r="F1983" s="4">
        <f>DATE(2020,5,13+INT(ROWS($1:801)/5))</f>
        <v>44124</v>
      </c>
      <c r="G1983" s="1" t="s">
        <v>167</v>
      </c>
      <c r="H1983">
        <v>-1</v>
      </c>
      <c r="I1983" s="5">
        <f>IF(G1983="nákup",VLOOKUP(E1983,Tabuľka6[#All],13,FALSE),IF(G1983="predaj",VLOOKUP(E1983,Tabuľka6[#All],12,FALSE),"zadany neplatny typ transakie"))</f>
        <v>41</v>
      </c>
      <c r="J1983">
        <f t="shared" si="30"/>
        <v>41</v>
      </c>
      <c r="K1983">
        <f>SUMIF($E$7:E1983,E1983,$H$7:H1983)</f>
        <v>81</v>
      </c>
    </row>
    <row r="1984" spans="4:11" x14ac:dyDescent="0.3">
      <c r="D1984">
        <v>1978</v>
      </c>
      <c r="E1984">
        <v>4</v>
      </c>
      <c r="F1984" s="4">
        <f>DATE(2020,5,13+INT(ROWS($1:802)/5))</f>
        <v>44124</v>
      </c>
      <c r="G1984" s="1" t="s">
        <v>167</v>
      </c>
      <c r="H1984">
        <v>-7</v>
      </c>
      <c r="I1984" s="5">
        <f>IF(G1984="nákup",VLOOKUP(E1984,Tabuľka6[#All],13,FALSE),IF(G1984="predaj",VLOOKUP(E1984,Tabuľka6[#All],12,FALSE),"zadany neplatny typ transakie"))</f>
        <v>16</v>
      </c>
      <c r="J1984">
        <f t="shared" si="30"/>
        <v>112</v>
      </c>
      <c r="K1984">
        <f>SUMIF($E$7:E1984,E1984,$H$7:H1984)</f>
        <v>183</v>
      </c>
    </row>
    <row r="1985" spans="4:11" x14ac:dyDescent="0.3">
      <c r="D1985">
        <v>1979</v>
      </c>
      <c r="E1985">
        <v>17</v>
      </c>
      <c r="F1985" s="4">
        <f>DATE(2020,5,13+INT(ROWS($1:803)/5))</f>
        <v>44124</v>
      </c>
      <c r="G1985" s="1" t="s">
        <v>167</v>
      </c>
      <c r="H1985">
        <v>-3</v>
      </c>
      <c r="I1985" s="5">
        <f>IF(G1985="nákup",VLOOKUP(E1985,Tabuľka6[#All],13,FALSE),IF(G1985="predaj",VLOOKUP(E1985,Tabuľka6[#All],12,FALSE),"zadany neplatny typ transakie"))</f>
        <v>14.46</v>
      </c>
      <c r="J1985">
        <f t="shared" si="30"/>
        <v>43.38</v>
      </c>
      <c r="K1985">
        <f>SUMIF($E$7:E1985,E1985,$H$7:H1985)</f>
        <v>217</v>
      </c>
    </row>
    <row r="1986" spans="4:11" x14ac:dyDescent="0.3">
      <c r="D1986">
        <v>1980</v>
      </c>
      <c r="E1986">
        <v>21</v>
      </c>
      <c r="F1986" s="4">
        <f>DATE(2020,5,13+INT(ROWS($1:804)/5))</f>
        <v>44124</v>
      </c>
      <c r="G1986" s="1" t="s">
        <v>167</v>
      </c>
      <c r="H1986">
        <v>-9</v>
      </c>
      <c r="I1986" s="5">
        <f>IF(G1986="nákup",VLOOKUP(E1986,Tabuľka6[#All],13,FALSE),IF(G1986="predaj",VLOOKUP(E1986,Tabuľka6[#All],12,FALSE),"zadany neplatny typ transakie"))</f>
        <v>22.5</v>
      </c>
      <c r="J1986">
        <f t="shared" si="30"/>
        <v>202.5</v>
      </c>
      <c r="K1986">
        <f>SUMIF($E$7:E1986,E1986,$H$7:H1986)</f>
        <v>162</v>
      </c>
    </row>
    <row r="1987" spans="4:11" x14ac:dyDescent="0.3">
      <c r="D1987">
        <v>1981</v>
      </c>
      <c r="E1987">
        <v>24</v>
      </c>
      <c r="F1987" s="4">
        <f>DATE(2020,5,13+INT(ROWS($1:805)/5))</f>
        <v>44125</v>
      </c>
      <c r="G1987" s="1" t="s">
        <v>167</v>
      </c>
      <c r="H1987">
        <v>-2</v>
      </c>
      <c r="I1987" s="5">
        <f>IF(G1987="nákup",VLOOKUP(E1987,Tabuľka6[#All],13,FALSE),IF(G1987="predaj",VLOOKUP(E1987,Tabuľka6[#All],12,FALSE),"zadany neplatny typ transakie"))</f>
        <v>18.98</v>
      </c>
      <c r="J1987">
        <f t="shared" si="30"/>
        <v>37.96</v>
      </c>
      <c r="K1987">
        <f>SUMIF($E$7:E1987,E1987,$H$7:H1987)</f>
        <v>270</v>
      </c>
    </row>
    <row r="1988" spans="4:11" x14ac:dyDescent="0.3">
      <c r="D1988">
        <v>1982</v>
      </c>
      <c r="E1988">
        <v>20</v>
      </c>
      <c r="F1988" s="4">
        <f>DATE(2020,5,13+INT(ROWS($1:806)/5))</f>
        <v>44125</v>
      </c>
      <c r="G1988" s="1" t="s">
        <v>167</v>
      </c>
      <c r="H1988">
        <v>-5</v>
      </c>
      <c r="I1988" s="5">
        <f>IF(G1988="nákup",VLOOKUP(E1988,Tabuľka6[#All],13,FALSE),IF(G1988="predaj",VLOOKUP(E1988,Tabuľka6[#All],12,FALSE),"zadany neplatny typ transakie"))</f>
        <v>10.050000000000001</v>
      </c>
      <c r="J1988">
        <f t="shared" si="30"/>
        <v>50.25</v>
      </c>
      <c r="K1988">
        <f>SUMIF($E$7:E1988,E1988,$H$7:H1988)</f>
        <v>169</v>
      </c>
    </row>
    <row r="1989" spans="4:11" x14ac:dyDescent="0.3">
      <c r="D1989">
        <v>1983</v>
      </c>
      <c r="E1989">
        <v>19</v>
      </c>
      <c r="F1989" s="4">
        <f>DATE(2020,5,13+INT(ROWS($1:807)/5))</f>
        <v>44125</v>
      </c>
      <c r="G1989" s="1" t="s">
        <v>167</v>
      </c>
      <c r="H1989">
        <v>-1</v>
      </c>
      <c r="I1989" s="5">
        <f>IF(G1989="nákup",VLOOKUP(E1989,Tabuľka6[#All],13,FALSE),IF(G1989="predaj",VLOOKUP(E1989,Tabuľka6[#All],12,FALSE),"zadany neplatny typ transakie"))</f>
        <v>14.17</v>
      </c>
      <c r="J1989">
        <f t="shared" si="30"/>
        <v>14.17</v>
      </c>
      <c r="K1989">
        <f>SUMIF($E$7:E1989,E1989,$H$7:H1989)</f>
        <v>351</v>
      </c>
    </row>
    <row r="1990" spans="4:11" x14ac:dyDescent="0.3">
      <c r="D1990">
        <v>1984</v>
      </c>
      <c r="E1990">
        <v>5</v>
      </c>
      <c r="F1990" s="4">
        <f>DATE(2020,5,13+INT(ROWS($1:808)/5))</f>
        <v>44125</v>
      </c>
      <c r="G1990" s="1" t="s">
        <v>167</v>
      </c>
      <c r="H1990">
        <v>-9</v>
      </c>
      <c r="I1990" s="5">
        <f>IF(G1990="nákup",VLOOKUP(E1990,Tabuľka6[#All],13,FALSE),IF(G1990="predaj",VLOOKUP(E1990,Tabuľka6[#All],12,FALSE),"zadany neplatny typ transakie"))</f>
        <v>15.56</v>
      </c>
      <c r="J1990">
        <f t="shared" si="30"/>
        <v>140.04</v>
      </c>
      <c r="K1990">
        <f>SUMIF($E$7:E1990,E1990,$H$7:H1990)</f>
        <v>69</v>
      </c>
    </row>
    <row r="1991" spans="4:11" x14ac:dyDescent="0.3">
      <c r="D1991">
        <v>1985</v>
      </c>
      <c r="E1991">
        <v>2</v>
      </c>
      <c r="F1991" s="4">
        <f>DATE(2020,5,13+INT(ROWS($1:809)/5))</f>
        <v>44125</v>
      </c>
      <c r="G1991" s="1" t="s">
        <v>167</v>
      </c>
      <c r="H1991">
        <v>-3</v>
      </c>
      <c r="I1991" s="5">
        <f>IF(G1991="nákup",VLOOKUP(E1991,Tabuľka6[#All],13,FALSE),IF(G1991="predaj",VLOOKUP(E1991,Tabuľka6[#All],12,FALSE),"zadany neplatny typ transakie"))</f>
        <v>16.11</v>
      </c>
      <c r="J1991">
        <f t="shared" si="30"/>
        <v>48.33</v>
      </c>
      <c r="K1991">
        <f>SUMIF($E$7:E1991,E1991,$H$7:H1991)</f>
        <v>223</v>
      </c>
    </row>
    <row r="1992" spans="4:11" x14ac:dyDescent="0.3">
      <c r="D1992">
        <v>1986</v>
      </c>
      <c r="E1992">
        <v>29</v>
      </c>
      <c r="F1992" s="4">
        <f>DATE(2020,5,13+INT(ROWS($1:810)/5))</f>
        <v>44126</v>
      </c>
      <c r="G1992" s="1" t="s">
        <v>167</v>
      </c>
      <c r="H1992">
        <v>-5</v>
      </c>
      <c r="I1992" s="5">
        <f>IF(G1992="nákup",VLOOKUP(E1992,Tabuľka6[#All],13,FALSE),IF(G1992="predaj",VLOOKUP(E1992,Tabuľka6[#All],12,FALSE),"zadany neplatny typ transakie"))</f>
        <v>24.99</v>
      </c>
      <c r="J1992">
        <f t="shared" ref="J1992:J2055" si="31">ABS(H1992*I1992)</f>
        <v>124.94999999999999</v>
      </c>
      <c r="K1992">
        <f>SUMIF($E$7:E1992,E1992,$H$7:H1992)</f>
        <v>211</v>
      </c>
    </row>
    <row r="1993" spans="4:11" x14ac:dyDescent="0.3">
      <c r="D1993">
        <v>1987</v>
      </c>
      <c r="E1993">
        <v>16</v>
      </c>
      <c r="F1993" s="4">
        <f>DATE(2020,5,13+INT(ROWS($1:811)/5))</f>
        <v>44126</v>
      </c>
      <c r="G1993" s="1" t="s">
        <v>167</v>
      </c>
      <c r="H1993">
        <v>-2</v>
      </c>
      <c r="I1993" s="5">
        <f>IF(G1993="nákup",VLOOKUP(E1993,Tabuľka6[#All],13,FALSE),IF(G1993="predaj",VLOOKUP(E1993,Tabuľka6[#All],12,FALSE),"zadany neplatny typ transakie"))</f>
        <v>14.49</v>
      </c>
      <c r="J1993">
        <f t="shared" si="31"/>
        <v>28.98</v>
      </c>
      <c r="K1993">
        <f>SUMIF($E$7:E1993,E1993,$H$7:H1993)</f>
        <v>190</v>
      </c>
    </row>
    <row r="1994" spans="4:11" x14ac:dyDescent="0.3">
      <c r="D1994">
        <v>1988</v>
      </c>
      <c r="E1994">
        <v>16</v>
      </c>
      <c r="F1994" s="4">
        <f>DATE(2020,5,13+INT(ROWS($1:812)/5))</f>
        <v>44126</v>
      </c>
      <c r="G1994" s="1" t="s">
        <v>167</v>
      </c>
      <c r="H1994">
        <v>-9</v>
      </c>
      <c r="I1994" s="5">
        <f>IF(G1994="nákup",VLOOKUP(E1994,Tabuľka6[#All],13,FALSE),IF(G1994="predaj",VLOOKUP(E1994,Tabuľka6[#All],12,FALSE),"zadany neplatny typ transakie"))</f>
        <v>14.49</v>
      </c>
      <c r="J1994">
        <f t="shared" si="31"/>
        <v>130.41</v>
      </c>
      <c r="K1994">
        <f>SUMIF($E$7:E1994,E1994,$H$7:H1994)</f>
        <v>181</v>
      </c>
    </row>
    <row r="1995" spans="4:11" x14ac:dyDescent="0.3">
      <c r="D1995">
        <v>1989</v>
      </c>
      <c r="E1995">
        <v>14</v>
      </c>
      <c r="F1995" s="4">
        <f>DATE(2020,5,13+INT(ROWS($1:813)/5))</f>
        <v>44126</v>
      </c>
      <c r="G1995" s="1" t="s">
        <v>167</v>
      </c>
      <c r="H1995">
        <v>-1</v>
      </c>
      <c r="I1995" s="5">
        <f>IF(G1995="nákup",VLOOKUP(E1995,Tabuľka6[#All],13,FALSE),IF(G1995="predaj",VLOOKUP(E1995,Tabuľka6[#All],12,FALSE),"zadany neplatny typ transakie"))</f>
        <v>7.8</v>
      </c>
      <c r="J1995">
        <f t="shared" si="31"/>
        <v>7.8</v>
      </c>
      <c r="K1995">
        <f>SUMIF($E$7:E1995,E1995,$H$7:H1995)</f>
        <v>162</v>
      </c>
    </row>
    <row r="1996" spans="4:11" x14ac:dyDescent="0.3">
      <c r="D1996">
        <v>1990</v>
      </c>
      <c r="E1996">
        <v>10</v>
      </c>
      <c r="F1996" s="4">
        <f>DATE(2020,5,13+INT(ROWS($1:814)/5))</f>
        <v>44126</v>
      </c>
      <c r="G1996" s="1" t="s">
        <v>167</v>
      </c>
      <c r="H1996">
        <v>-5</v>
      </c>
      <c r="I1996" s="5">
        <f>IF(G1996="nákup",VLOOKUP(E1996,Tabuľka6[#All],13,FALSE),IF(G1996="predaj",VLOOKUP(E1996,Tabuľka6[#All],12,FALSE),"zadany neplatny typ transakie"))</f>
        <v>18.5</v>
      </c>
      <c r="J1996">
        <f t="shared" si="31"/>
        <v>92.5</v>
      </c>
      <c r="K1996">
        <f>SUMIF($E$7:E1996,E1996,$H$7:H1996)</f>
        <v>81</v>
      </c>
    </row>
    <row r="1997" spans="4:11" x14ac:dyDescent="0.3">
      <c r="D1997">
        <v>1991</v>
      </c>
      <c r="E1997">
        <v>29</v>
      </c>
      <c r="F1997" s="4">
        <f>DATE(2020,5,13+INT(ROWS($1:815)/5))</f>
        <v>44127</v>
      </c>
      <c r="G1997" s="1" t="s">
        <v>167</v>
      </c>
      <c r="H1997">
        <v>-6</v>
      </c>
      <c r="I1997" s="5">
        <f>IF(G1997="nákup",VLOOKUP(E1997,Tabuľka6[#All],13,FALSE),IF(G1997="predaj",VLOOKUP(E1997,Tabuľka6[#All],12,FALSE),"zadany neplatny typ transakie"))</f>
        <v>24.99</v>
      </c>
      <c r="J1997">
        <f t="shared" si="31"/>
        <v>149.94</v>
      </c>
      <c r="K1997">
        <f>SUMIF($E$7:E1997,E1997,$H$7:H1997)</f>
        <v>205</v>
      </c>
    </row>
    <row r="1998" spans="4:11" x14ac:dyDescent="0.3">
      <c r="D1998">
        <v>1992</v>
      </c>
      <c r="E1998">
        <v>20</v>
      </c>
      <c r="F1998" s="4">
        <f>DATE(2020,5,13+INT(ROWS($1:816)/5))</f>
        <v>44127</v>
      </c>
      <c r="G1998" s="1" t="s">
        <v>167</v>
      </c>
      <c r="H1998">
        <v>-10</v>
      </c>
      <c r="I1998" s="5">
        <f>IF(G1998="nákup",VLOOKUP(E1998,Tabuľka6[#All],13,FALSE),IF(G1998="predaj",VLOOKUP(E1998,Tabuľka6[#All],12,FALSE),"zadany neplatny typ transakie"))</f>
        <v>10.050000000000001</v>
      </c>
      <c r="J1998">
        <f t="shared" si="31"/>
        <v>100.5</v>
      </c>
      <c r="K1998">
        <f>SUMIF($E$7:E1998,E1998,$H$7:H1998)</f>
        <v>159</v>
      </c>
    </row>
    <row r="1999" spans="4:11" x14ac:dyDescent="0.3">
      <c r="D1999">
        <v>1993</v>
      </c>
      <c r="E1999">
        <v>6</v>
      </c>
      <c r="F1999" s="4">
        <f>DATE(2020,5,13+INT(ROWS($1:817)/5))</f>
        <v>44127</v>
      </c>
      <c r="G1999" s="1" t="s">
        <v>167</v>
      </c>
      <c r="H1999">
        <v>-9</v>
      </c>
      <c r="I1999" s="5">
        <f>IF(G1999="nákup",VLOOKUP(E1999,Tabuľka6[#All],13,FALSE),IF(G1999="predaj",VLOOKUP(E1999,Tabuľka6[#All],12,FALSE),"zadany neplatny typ transakie"))</f>
        <v>13.24</v>
      </c>
      <c r="J1999">
        <f t="shared" si="31"/>
        <v>119.16</v>
      </c>
      <c r="K1999">
        <f>SUMIF($E$7:E1999,E1999,$H$7:H1999)</f>
        <v>312</v>
      </c>
    </row>
    <row r="2000" spans="4:11" x14ac:dyDescent="0.3">
      <c r="D2000">
        <v>1994</v>
      </c>
      <c r="E2000">
        <v>22</v>
      </c>
      <c r="F2000" s="4">
        <f>DATE(2020,5,13+INT(ROWS($1:818)/5))</f>
        <v>44127</v>
      </c>
      <c r="G2000" s="1" t="s">
        <v>167</v>
      </c>
      <c r="H2000">
        <v>-4</v>
      </c>
      <c r="I2000" s="5">
        <f>IF(G2000="nákup",VLOOKUP(E2000,Tabuľka6[#All],13,FALSE),IF(G2000="predaj",VLOOKUP(E2000,Tabuľka6[#All],12,FALSE),"zadany neplatny typ transakie"))</f>
        <v>22.58</v>
      </c>
      <c r="J2000">
        <f t="shared" si="31"/>
        <v>90.32</v>
      </c>
      <c r="K2000">
        <f>SUMIF($E$7:E2000,E2000,$H$7:H2000)</f>
        <v>243</v>
      </c>
    </row>
    <row r="2001" spans="4:11" x14ac:dyDescent="0.3">
      <c r="D2001">
        <v>1995</v>
      </c>
      <c r="E2001">
        <v>30</v>
      </c>
      <c r="F2001" s="4">
        <f>DATE(2020,5,13+INT(ROWS($1:819)/5))</f>
        <v>44127</v>
      </c>
      <c r="G2001" s="1" t="s">
        <v>167</v>
      </c>
      <c r="H2001">
        <v>-1</v>
      </c>
      <c r="I2001" s="5">
        <f>IF(G2001="nákup",VLOOKUP(E2001,Tabuľka6[#All],13,FALSE),IF(G2001="predaj",VLOOKUP(E2001,Tabuľka6[#All],12,FALSE),"zadany neplatny typ transakie"))</f>
        <v>11.5</v>
      </c>
      <c r="J2001">
        <f t="shared" si="31"/>
        <v>11.5</v>
      </c>
      <c r="K2001">
        <f>SUMIF($E$7:E2001,E2001,$H$7:H2001)</f>
        <v>117</v>
      </c>
    </row>
    <row r="2002" spans="4:11" x14ac:dyDescent="0.3">
      <c r="D2002">
        <v>1996</v>
      </c>
      <c r="E2002">
        <v>14</v>
      </c>
      <c r="F2002" s="4">
        <f>DATE(2020,5,13+INT(ROWS($1:820)/5))</f>
        <v>44128</v>
      </c>
      <c r="G2002" s="1" t="s">
        <v>167</v>
      </c>
      <c r="H2002">
        <v>-9</v>
      </c>
      <c r="I2002" s="5">
        <f>IF(G2002="nákup",VLOOKUP(E2002,Tabuľka6[#All],13,FALSE),IF(G2002="predaj",VLOOKUP(E2002,Tabuľka6[#All],12,FALSE),"zadany neplatny typ transakie"))</f>
        <v>7.8</v>
      </c>
      <c r="J2002">
        <f t="shared" si="31"/>
        <v>70.2</v>
      </c>
      <c r="K2002">
        <f>SUMIF($E$7:E2002,E2002,$H$7:H2002)</f>
        <v>153</v>
      </c>
    </row>
    <row r="2003" spans="4:11" x14ac:dyDescent="0.3">
      <c r="D2003">
        <v>1997</v>
      </c>
      <c r="E2003">
        <v>28</v>
      </c>
      <c r="F2003" s="4">
        <f>DATE(2020,5,13+INT(ROWS($1:821)/5))</f>
        <v>44128</v>
      </c>
      <c r="G2003" s="1" t="s">
        <v>167</v>
      </c>
      <c r="H2003">
        <v>-1</v>
      </c>
      <c r="I2003" s="5">
        <f>IF(G2003="nákup",VLOOKUP(E2003,Tabuľka6[#All],13,FALSE),IF(G2003="predaj",VLOOKUP(E2003,Tabuľka6[#All],12,FALSE),"zadany neplatny typ transakie"))</f>
        <v>14.38</v>
      </c>
      <c r="J2003">
        <f t="shared" si="31"/>
        <v>14.38</v>
      </c>
      <c r="K2003">
        <f>SUMIF($E$7:E2003,E2003,$H$7:H2003)</f>
        <v>77</v>
      </c>
    </row>
    <row r="2004" spans="4:11" x14ac:dyDescent="0.3">
      <c r="D2004">
        <v>1998</v>
      </c>
      <c r="E2004">
        <v>28</v>
      </c>
      <c r="F2004" s="4">
        <f>DATE(2020,5,13+INT(ROWS($1:822)/5))</f>
        <v>44128</v>
      </c>
      <c r="G2004" s="1" t="s">
        <v>167</v>
      </c>
      <c r="H2004">
        <v>-10</v>
      </c>
      <c r="I2004" s="5">
        <f>IF(G2004="nákup",VLOOKUP(E2004,Tabuľka6[#All],13,FALSE),IF(G2004="predaj",VLOOKUP(E2004,Tabuľka6[#All],12,FALSE),"zadany neplatny typ transakie"))</f>
        <v>14.38</v>
      </c>
      <c r="J2004">
        <f t="shared" si="31"/>
        <v>143.80000000000001</v>
      </c>
      <c r="K2004">
        <f>SUMIF($E$7:E2004,E2004,$H$7:H2004)</f>
        <v>67</v>
      </c>
    </row>
    <row r="2005" spans="4:11" x14ac:dyDescent="0.3">
      <c r="D2005">
        <v>1999</v>
      </c>
      <c r="E2005">
        <v>20</v>
      </c>
      <c r="F2005" s="4">
        <f>DATE(2020,5,13+INT(ROWS($1:823)/5))</f>
        <v>44128</v>
      </c>
      <c r="G2005" s="1" t="s">
        <v>167</v>
      </c>
      <c r="H2005">
        <v>-4</v>
      </c>
      <c r="I2005" s="5">
        <f>IF(G2005="nákup",VLOOKUP(E2005,Tabuľka6[#All],13,FALSE),IF(G2005="predaj",VLOOKUP(E2005,Tabuľka6[#All],12,FALSE),"zadany neplatny typ transakie"))</f>
        <v>10.050000000000001</v>
      </c>
      <c r="J2005">
        <f t="shared" si="31"/>
        <v>40.200000000000003</v>
      </c>
      <c r="K2005">
        <f>SUMIF($E$7:E2005,E2005,$H$7:H2005)</f>
        <v>155</v>
      </c>
    </row>
    <row r="2006" spans="4:11" x14ac:dyDescent="0.3">
      <c r="D2006">
        <v>2000</v>
      </c>
      <c r="E2006">
        <v>5</v>
      </c>
      <c r="F2006" s="4">
        <f>DATE(2020,5,13+INT(ROWS($1:824)/5))</f>
        <v>44128</v>
      </c>
      <c r="G2006" s="1" t="s">
        <v>167</v>
      </c>
      <c r="H2006">
        <v>-8</v>
      </c>
      <c r="I2006" s="5">
        <f>IF(G2006="nákup",VLOOKUP(E2006,Tabuľka6[#All],13,FALSE),IF(G2006="predaj",VLOOKUP(E2006,Tabuľka6[#All],12,FALSE),"zadany neplatny typ transakie"))</f>
        <v>15.56</v>
      </c>
      <c r="J2006">
        <f t="shared" si="31"/>
        <v>124.48</v>
      </c>
      <c r="K2006">
        <f>SUMIF($E$7:E2006,E2006,$H$7:H2006)</f>
        <v>61</v>
      </c>
    </row>
    <row r="2007" spans="4:11" x14ac:dyDescent="0.3">
      <c r="D2007">
        <v>2001</v>
      </c>
      <c r="E2007">
        <v>22</v>
      </c>
      <c r="F2007" s="4">
        <f>DATE(2020,5,13+INT(ROWS($1:825)/5))</f>
        <v>44129</v>
      </c>
      <c r="G2007" s="1" t="s">
        <v>167</v>
      </c>
      <c r="H2007">
        <v>-4</v>
      </c>
      <c r="I2007" s="5">
        <f>IF(G2007="nákup",VLOOKUP(E2007,Tabuľka6[#All],13,FALSE),IF(G2007="predaj",VLOOKUP(E2007,Tabuľka6[#All],12,FALSE),"zadany neplatny typ transakie"))</f>
        <v>22.58</v>
      </c>
      <c r="J2007">
        <f t="shared" si="31"/>
        <v>90.32</v>
      </c>
      <c r="K2007">
        <f>SUMIF($E$7:E2007,E2007,$H$7:H2007)</f>
        <v>239</v>
      </c>
    </row>
    <row r="2008" spans="4:11" x14ac:dyDescent="0.3">
      <c r="D2008">
        <v>2002</v>
      </c>
      <c r="E2008">
        <v>16</v>
      </c>
      <c r="F2008" s="4">
        <f>DATE(2020,5,13+INT(ROWS($1:826)/5))</f>
        <v>44129</v>
      </c>
      <c r="G2008" s="1" t="s">
        <v>167</v>
      </c>
      <c r="H2008">
        <v>-3</v>
      </c>
      <c r="I2008" s="5">
        <f>IF(G2008="nákup",VLOOKUP(E2008,Tabuľka6[#All],13,FALSE),IF(G2008="predaj",VLOOKUP(E2008,Tabuľka6[#All],12,FALSE),"zadany neplatny typ transakie"))</f>
        <v>14.49</v>
      </c>
      <c r="J2008">
        <f t="shared" si="31"/>
        <v>43.47</v>
      </c>
      <c r="K2008">
        <f>SUMIF($E$7:E2008,E2008,$H$7:H2008)</f>
        <v>178</v>
      </c>
    </row>
    <row r="2009" spans="4:11" x14ac:dyDescent="0.3">
      <c r="D2009">
        <v>2003</v>
      </c>
      <c r="E2009">
        <v>16</v>
      </c>
      <c r="F2009" s="4">
        <f>DATE(2020,5,13+INT(ROWS($1:827)/5))</f>
        <v>44129</v>
      </c>
      <c r="G2009" s="1" t="s">
        <v>167</v>
      </c>
      <c r="H2009">
        <v>-4</v>
      </c>
      <c r="I2009" s="5">
        <f>IF(G2009="nákup",VLOOKUP(E2009,Tabuľka6[#All],13,FALSE),IF(G2009="predaj",VLOOKUP(E2009,Tabuľka6[#All],12,FALSE),"zadany neplatny typ transakie"))</f>
        <v>14.49</v>
      </c>
      <c r="J2009">
        <f t="shared" si="31"/>
        <v>57.96</v>
      </c>
      <c r="K2009">
        <f>SUMIF($E$7:E2009,E2009,$H$7:H2009)</f>
        <v>174</v>
      </c>
    </row>
    <row r="2010" spans="4:11" x14ac:dyDescent="0.3">
      <c r="D2010">
        <v>2004</v>
      </c>
      <c r="E2010">
        <v>6</v>
      </c>
      <c r="F2010" s="4">
        <f>DATE(2020,5,13+INT(ROWS($1:828)/5))</f>
        <v>44129</v>
      </c>
      <c r="G2010" s="1" t="s">
        <v>167</v>
      </c>
      <c r="H2010">
        <v>-8</v>
      </c>
      <c r="I2010" s="5">
        <f>IF(G2010="nákup",VLOOKUP(E2010,Tabuľka6[#All],13,FALSE),IF(G2010="predaj",VLOOKUP(E2010,Tabuľka6[#All],12,FALSE),"zadany neplatny typ transakie"))</f>
        <v>13.24</v>
      </c>
      <c r="J2010">
        <f t="shared" si="31"/>
        <v>105.92</v>
      </c>
      <c r="K2010">
        <f>SUMIF($E$7:E2010,E2010,$H$7:H2010)</f>
        <v>304</v>
      </c>
    </row>
    <row r="2011" spans="4:11" x14ac:dyDescent="0.3">
      <c r="D2011">
        <v>2005</v>
      </c>
      <c r="E2011">
        <v>13</v>
      </c>
      <c r="F2011" s="4">
        <f>DATE(2020,5,13+INT(ROWS($1:829)/5))</f>
        <v>44129</v>
      </c>
      <c r="G2011" s="1" t="s">
        <v>167</v>
      </c>
      <c r="H2011">
        <v>-1</v>
      </c>
      <c r="I2011" s="5">
        <f>IF(G2011="nákup",VLOOKUP(E2011,Tabuľka6[#All],13,FALSE),IF(G2011="predaj",VLOOKUP(E2011,Tabuľka6[#All],12,FALSE),"zadany neplatny typ transakie"))</f>
        <v>14.95</v>
      </c>
      <c r="J2011">
        <f t="shared" si="31"/>
        <v>14.95</v>
      </c>
      <c r="K2011">
        <f>SUMIF($E$7:E2011,E2011,$H$7:H2011)</f>
        <v>28</v>
      </c>
    </row>
    <row r="2012" spans="4:11" x14ac:dyDescent="0.3">
      <c r="D2012">
        <v>2006</v>
      </c>
      <c r="E2012">
        <v>24</v>
      </c>
      <c r="F2012" s="4">
        <f>DATE(2020,5,13+INT(ROWS($1:830)/5))</f>
        <v>44130</v>
      </c>
      <c r="G2012" s="1" t="s">
        <v>167</v>
      </c>
      <c r="H2012">
        <v>-9</v>
      </c>
      <c r="I2012" s="5">
        <f>IF(G2012="nákup",VLOOKUP(E2012,Tabuľka6[#All],13,FALSE),IF(G2012="predaj",VLOOKUP(E2012,Tabuľka6[#All],12,FALSE),"zadany neplatny typ transakie"))</f>
        <v>18.98</v>
      </c>
      <c r="J2012">
        <f t="shared" si="31"/>
        <v>170.82</v>
      </c>
      <c r="K2012">
        <f>SUMIF($E$7:E2012,E2012,$H$7:H2012)</f>
        <v>261</v>
      </c>
    </row>
    <row r="2013" spans="4:11" x14ac:dyDescent="0.3">
      <c r="D2013">
        <v>2007</v>
      </c>
      <c r="E2013">
        <v>27</v>
      </c>
      <c r="F2013" s="4">
        <f>DATE(2020,5,13+INT(ROWS($1:831)/5))</f>
        <v>44130</v>
      </c>
      <c r="G2013" s="1" t="s">
        <v>166</v>
      </c>
      <c r="H2013">
        <v>20</v>
      </c>
      <c r="I2013" s="5">
        <f>IF(G2013="nákup",VLOOKUP(E2013,Tabuľka6[#All],13,FALSE),IF(G2013="predaj",VLOOKUP(E2013,Tabuľka6[#All],12,FALSE),"zadany neplatny typ transakie"))</f>
        <v>8.89</v>
      </c>
      <c r="J2013">
        <f t="shared" si="31"/>
        <v>177.8</v>
      </c>
      <c r="K2013">
        <f>SUMIF($E$7:E2013,E2013,$H$7:H2013)</f>
        <v>24</v>
      </c>
    </row>
    <row r="2014" spans="4:11" x14ac:dyDescent="0.3">
      <c r="D2014">
        <v>2008</v>
      </c>
      <c r="E2014">
        <v>21</v>
      </c>
      <c r="F2014" s="4">
        <f>DATE(2020,5,13+INT(ROWS($1:832)/5))</f>
        <v>44130</v>
      </c>
      <c r="G2014" s="1" t="s">
        <v>167</v>
      </c>
      <c r="H2014">
        <v>-10</v>
      </c>
      <c r="I2014" s="5">
        <f>IF(G2014="nákup",VLOOKUP(E2014,Tabuľka6[#All],13,FALSE),IF(G2014="predaj",VLOOKUP(E2014,Tabuľka6[#All],12,FALSE),"zadany neplatny typ transakie"))</f>
        <v>22.5</v>
      </c>
      <c r="J2014">
        <f t="shared" si="31"/>
        <v>225</v>
      </c>
      <c r="K2014">
        <f>SUMIF($E$7:E2014,E2014,$H$7:H2014)</f>
        <v>152</v>
      </c>
    </row>
    <row r="2015" spans="4:11" x14ac:dyDescent="0.3">
      <c r="D2015">
        <v>2009</v>
      </c>
      <c r="E2015">
        <v>27</v>
      </c>
      <c r="F2015" s="4">
        <f>DATE(2020,5,13+INT(ROWS($1:833)/5))</f>
        <v>44130</v>
      </c>
      <c r="G2015" s="1" t="s">
        <v>167</v>
      </c>
      <c r="H2015">
        <v>-2</v>
      </c>
      <c r="I2015" s="5">
        <f>IF(G2015="nákup",VLOOKUP(E2015,Tabuľka6[#All],13,FALSE),IF(G2015="predaj",VLOOKUP(E2015,Tabuľka6[#All],12,FALSE),"zadany neplatny typ transakie"))</f>
        <v>16.36</v>
      </c>
      <c r="J2015">
        <f t="shared" si="31"/>
        <v>32.72</v>
      </c>
      <c r="K2015">
        <f>SUMIF($E$7:E2015,E2015,$H$7:H2015)</f>
        <v>22</v>
      </c>
    </row>
    <row r="2016" spans="4:11" x14ac:dyDescent="0.3">
      <c r="D2016">
        <v>2010</v>
      </c>
      <c r="E2016">
        <v>16</v>
      </c>
      <c r="F2016" s="4">
        <f>DATE(2020,5,13+INT(ROWS($1:834)/5))</f>
        <v>44130</v>
      </c>
      <c r="G2016" s="1" t="s">
        <v>167</v>
      </c>
      <c r="H2016">
        <v>-8</v>
      </c>
      <c r="I2016" s="5">
        <f>IF(G2016="nákup",VLOOKUP(E2016,Tabuľka6[#All],13,FALSE),IF(G2016="predaj",VLOOKUP(E2016,Tabuľka6[#All],12,FALSE),"zadany neplatny typ transakie"))</f>
        <v>14.49</v>
      </c>
      <c r="J2016">
        <f t="shared" si="31"/>
        <v>115.92</v>
      </c>
      <c r="K2016">
        <f>SUMIF($E$7:E2016,E2016,$H$7:H2016)</f>
        <v>166</v>
      </c>
    </row>
    <row r="2017" spans="4:11" x14ac:dyDescent="0.3">
      <c r="D2017">
        <v>2011</v>
      </c>
      <c r="E2017">
        <v>7</v>
      </c>
      <c r="F2017" s="4">
        <f>DATE(2020,5,13+INT(ROWS($1:835)/5))</f>
        <v>44131</v>
      </c>
      <c r="G2017" s="1" t="s">
        <v>167</v>
      </c>
      <c r="H2017">
        <v>-5</v>
      </c>
      <c r="I2017" s="5">
        <f>IF(G2017="nákup",VLOOKUP(E2017,Tabuľka6[#All],13,FALSE),IF(G2017="predaj",VLOOKUP(E2017,Tabuľka6[#All],12,FALSE),"zadany neplatny typ transakie"))</f>
        <v>14.75</v>
      </c>
      <c r="J2017">
        <f t="shared" si="31"/>
        <v>73.75</v>
      </c>
      <c r="K2017">
        <f>SUMIF($E$7:E2017,E2017,$H$7:H2017)</f>
        <v>75</v>
      </c>
    </row>
    <row r="2018" spans="4:11" x14ac:dyDescent="0.3">
      <c r="D2018">
        <v>2012</v>
      </c>
      <c r="E2018">
        <v>5</v>
      </c>
      <c r="F2018" s="4">
        <f>DATE(2020,5,13+INT(ROWS($1:836)/5))</f>
        <v>44131</v>
      </c>
      <c r="G2018" s="1" t="s">
        <v>167</v>
      </c>
      <c r="H2018">
        <v>-9</v>
      </c>
      <c r="I2018" s="5">
        <f>IF(G2018="nákup",VLOOKUP(E2018,Tabuľka6[#All],13,FALSE),IF(G2018="predaj",VLOOKUP(E2018,Tabuľka6[#All],12,FALSE),"zadany neplatny typ transakie"))</f>
        <v>15.56</v>
      </c>
      <c r="J2018">
        <f t="shared" si="31"/>
        <v>140.04</v>
      </c>
      <c r="K2018">
        <f>SUMIF($E$7:E2018,E2018,$H$7:H2018)</f>
        <v>52</v>
      </c>
    </row>
    <row r="2019" spans="4:11" x14ac:dyDescent="0.3">
      <c r="D2019">
        <v>2013</v>
      </c>
      <c r="E2019">
        <v>21</v>
      </c>
      <c r="F2019" s="4">
        <f>DATE(2020,5,13+INT(ROWS($1:837)/5))</f>
        <v>44131</v>
      </c>
      <c r="G2019" s="1" t="s">
        <v>167</v>
      </c>
      <c r="H2019">
        <v>-10</v>
      </c>
      <c r="I2019" s="5">
        <f>IF(G2019="nákup",VLOOKUP(E2019,Tabuľka6[#All],13,FALSE),IF(G2019="predaj",VLOOKUP(E2019,Tabuľka6[#All],12,FALSE),"zadany neplatny typ transakie"))</f>
        <v>22.5</v>
      </c>
      <c r="J2019">
        <f t="shared" si="31"/>
        <v>225</v>
      </c>
      <c r="K2019">
        <f>SUMIF($E$7:E2019,E2019,$H$7:H2019)</f>
        <v>142</v>
      </c>
    </row>
    <row r="2020" spans="4:11" x14ac:dyDescent="0.3">
      <c r="D2020">
        <v>2014</v>
      </c>
      <c r="E2020">
        <v>26</v>
      </c>
      <c r="F2020" s="4">
        <f>DATE(2020,5,13+INT(ROWS($1:838)/5))</f>
        <v>44131</v>
      </c>
      <c r="G2020" s="1" t="s">
        <v>167</v>
      </c>
      <c r="H2020">
        <v>-5</v>
      </c>
      <c r="I2020" s="5">
        <f>IF(G2020="nákup",VLOOKUP(E2020,Tabuľka6[#All],13,FALSE),IF(G2020="predaj",VLOOKUP(E2020,Tabuľka6[#All],12,FALSE),"zadany neplatny typ transakie"))</f>
        <v>12.85</v>
      </c>
      <c r="J2020">
        <f t="shared" si="31"/>
        <v>64.25</v>
      </c>
      <c r="K2020">
        <f>SUMIF($E$7:E2020,E2020,$H$7:H2020)</f>
        <v>179</v>
      </c>
    </row>
    <row r="2021" spans="4:11" x14ac:dyDescent="0.3">
      <c r="D2021">
        <v>2015</v>
      </c>
      <c r="E2021">
        <v>9</v>
      </c>
      <c r="F2021" s="4">
        <f>DATE(2020,5,13+INT(ROWS($1:839)/5))</f>
        <v>44131</v>
      </c>
      <c r="G2021" s="1" t="s">
        <v>167</v>
      </c>
      <c r="H2021">
        <v>-3</v>
      </c>
      <c r="I2021" s="5">
        <f>IF(G2021="nákup",VLOOKUP(E2021,Tabuľka6[#All],13,FALSE),IF(G2021="predaj",VLOOKUP(E2021,Tabuľka6[#All],12,FALSE),"zadany neplatny typ transakie"))</f>
        <v>41</v>
      </c>
      <c r="J2021">
        <f t="shared" si="31"/>
        <v>123</v>
      </c>
      <c r="K2021">
        <f>SUMIF($E$7:E2021,E2021,$H$7:H2021)</f>
        <v>78</v>
      </c>
    </row>
    <row r="2022" spans="4:11" x14ac:dyDescent="0.3">
      <c r="D2022">
        <v>2016</v>
      </c>
      <c r="E2022">
        <v>11</v>
      </c>
      <c r="F2022" s="4">
        <f>DATE(2020,5,13+INT(ROWS($1:840)/5))</f>
        <v>44132</v>
      </c>
      <c r="G2022" s="1" t="s">
        <v>167</v>
      </c>
      <c r="H2022">
        <v>-9</v>
      </c>
      <c r="I2022" s="5">
        <f>IF(G2022="nákup",VLOOKUP(E2022,Tabuľka6[#All],13,FALSE),IF(G2022="predaj",VLOOKUP(E2022,Tabuľka6[#All],12,FALSE),"zadany neplatny typ transakie"))</f>
        <v>5</v>
      </c>
      <c r="J2022">
        <f t="shared" si="31"/>
        <v>45</v>
      </c>
      <c r="K2022">
        <f>SUMIF($E$7:E2022,E2022,$H$7:H2022)</f>
        <v>55</v>
      </c>
    </row>
    <row r="2023" spans="4:11" x14ac:dyDescent="0.3">
      <c r="D2023">
        <v>2017</v>
      </c>
      <c r="E2023">
        <v>19</v>
      </c>
      <c r="F2023" s="4">
        <f>DATE(2020,5,13+INT(ROWS($1:841)/5))</f>
        <v>44132</v>
      </c>
      <c r="G2023" s="1" t="s">
        <v>167</v>
      </c>
      <c r="H2023">
        <v>-6</v>
      </c>
      <c r="I2023" s="5">
        <f>IF(G2023="nákup",VLOOKUP(E2023,Tabuľka6[#All],13,FALSE),IF(G2023="predaj",VLOOKUP(E2023,Tabuľka6[#All],12,FALSE),"zadany neplatny typ transakie"))</f>
        <v>14.17</v>
      </c>
      <c r="J2023">
        <f t="shared" si="31"/>
        <v>85.02</v>
      </c>
      <c r="K2023">
        <f>SUMIF($E$7:E2023,E2023,$H$7:H2023)</f>
        <v>345</v>
      </c>
    </row>
    <row r="2024" spans="4:11" x14ac:dyDescent="0.3">
      <c r="D2024">
        <v>2018</v>
      </c>
      <c r="E2024">
        <v>8</v>
      </c>
      <c r="F2024" s="4">
        <f>DATE(2020,5,13+INT(ROWS($1:842)/5))</f>
        <v>44132</v>
      </c>
      <c r="G2024" s="1" t="s">
        <v>167</v>
      </c>
      <c r="H2024">
        <v>-3</v>
      </c>
      <c r="I2024" s="5">
        <f>IF(G2024="nákup",VLOOKUP(E2024,Tabuľka6[#All],13,FALSE),IF(G2024="predaj",VLOOKUP(E2024,Tabuľka6[#All],12,FALSE),"zadany neplatny typ transakie"))</f>
        <v>17.89</v>
      </c>
      <c r="J2024">
        <f t="shared" si="31"/>
        <v>53.67</v>
      </c>
      <c r="K2024">
        <f>SUMIF($E$7:E2024,E2024,$H$7:H2024)</f>
        <v>194</v>
      </c>
    </row>
    <row r="2025" spans="4:11" x14ac:dyDescent="0.3">
      <c r="D2025">
        <v>2019</v>
      </c>
      <c r="E2025">
        <v>2</v>
      </c>
      <c r="F2025" s="4">
        <f>DATE(2020,5,13+INT(ROWS($1:843)/5))</f>
        <v>44132</v>
      </c>
      <c r="G2025" s="1" t="s">
        <v>167</v>
      </c>
      <c r="H2025">
        <v>-6</v>
      </c>
      <c r="I2025" s="5">
        <f>IF(G2025="nákup",VLOOKUP(E2025,Tabuľka6[#All],13,FALSE),IF(G2025="predaj",VLOOKUP(E2025,Tabuľka6[#All],12,FALSE),"zadany neplatny typ transakie"))</f>
        <v>16.11</v>
      </c>
      <c r="J2025">
        <f t="shared" si="31"/>
        <v>96.66</v>
      </c>
      <c r="K2025">
        <f>SUMIF($E$7:E2025,E2025,$H$7:H2025)</f>
        <v>217</v>
      </c>
    </row>
    <row r="2026" spans="4:11" x14ac:dyDescent="0.3">
      <c r="D2026">
        <v>2020</v>
      </c>
      <c r="E2026">
        <v>24</v>
      </c>
      <c r="F2026" s="4">
        <f>DATE(2020,5,13+INT(ROWS($1:844)/5))</f>
        <v>44132</v>
      </c>
      <c r="G2026" s="1" t="s">
        <v>167</v>
      </c>
      <c r="H2026">
        <v>-10</v>
      </c>
      <c r="I2026" s="5">
        <f>IF(G2026="nákup",VLOOKUP(E2026,Tabuľka6[#All],13,FALSE),IF(G2026="predaj",VLOOKUP(E2026,Tabuľka6[#All],12,FALSE),"zadany neplatny typ transakie"))</f>
        <v>18.98</v>
      </c>
      <c r="J2026">
        <f t="shared" si="31"/>
        <v>189.8</v>
      </c>
      <c r="K2026">
        <f>SUMIF($E$7:E2026,E2026,$H$7:H2026)</f>
        <v>251</v>
      </c>
    </row>
    <row r="2027" spans="4:11" x14ac:dyDescent="0.3">
      <c r="D2027">
        <v>2021</v>
      </c>
      <c r="E2027">
        <v>2</v>
      </c>
      <c r="F2027" s="4">
        <f>DATE(2020,5,13+INT(ROWS($1:845)/5))</f>
        <v>44133</v>
      </c>
      <c r="G2027" s="1" t="s">
        <v>167</v>
      </c>
      <c r="H2027">
        <v>-1</v>
      </c>
      <c r="I2027" s="5">
        <f>IF(G2027="nákup",VLOOKUP(E2027,Tabuľka6[#All],13,FALSE),IF(G2027="predaj",VLOOKUP(E2027,Tabuľka6[#All],12,FALSE),"zadany neplatny typ transakie"))</f>
        <v>16.11</v>
      </c>
      <c r="J2027">
        <f t="shared" si="31"/>
        <v>16.11</v>
      </c>
      <c r="K2027">
        <f>SUMIF($E$7:E2027,E2027,$H$7:H2027)</f>
        <v>216</v>
      </c>
    </row>
    <row r="2028" spans="4:11" x14ac:dyDescent="0.3">
      <c r="D2028">
        <v>2022</v>
      </c>
      <c r="E2028">
        <v>12</v>
      </c>
      <c r="F2028" s="4">
        <f>DATE(2020,5,13+INT(ROWS($1:846)/5))</f>
        <v>44133</v>
      </c>
      <c r="G2028" s="1" t="s">
        <v>167</v>
      </c>
      <c r="H2028">
        <v>-8</v>
      </c>
      <c r="I2028" s="5">
        <f>IF(G2028="nákup",VLOOKUP(E2028,Tabuľka6[#All],13,FALSE),IF(G2028="predaj",VLOOKUP(E2028,Tabuľka6[#All],12,FALSE),"zadany neplatny typ transakie"))</f>
        <v>13.25</v>
      </c>
      <c r="J2028">
        <f t="shared" si="31"/>
        <v>106</v>
      </c>
      <c r="K2028">
        <f>SUMIF($E$7:E2028,E2028,$H$7:H2028)</f>
        <v>261</v>
      </c>
    </row>
    <row r="2029" spans="4:11" x14ac:dyDescent="0.3">
      <c r="D2029">
        <v>2023</v>
      </c>
      <c r="E2029">
        <v>12</v>
      </c>
      <c r="F2029" s="4">
        <f>DATE(2020,5,13+INT(ROWS($1:847)/5))</f>
        <v>44133</v>
      </c>
      <c r="G2029" s="1" t="s">
        <v>167</v>
      </c>
      <c r="H2029">
        <v>-3</v>
      </c>
      <c r="I2029" s="5">
        <f>IF(G2029="nákup",VLOOKUP(E2029,Tabuľka6[#All],13,FALSE),IF(G2029="predaj",VLOOKUP(E2029,Tabuľka6[#All],12,FALSE),"zadany neplatny typ transakie"))</f>
        <v>13.25</v>
      </c>
      <c r="J2029">
        <f t="shared" si="31"/>
        <v>39.75</v>
      </c>
      <c r="K2029">
        <f>SUMIF($E$7:E2029,E2029,$H$7:H2029)</f>
        <v>258</v>
      </c>
    </row>
    <row r="2030" spans="4:11" x14ac:dyDescent="0.3">
      <c r="D2030">
        <v>2024</v>
      </c>
      <c r="E2030">
        <v>18</v>
      </c>
      <c r="F2030" s="4">
        <f>DATE(2020,5,13+INT(ROWS($1:848)/5))</f>
        <v>44133</v>
      </c>
      <c r="G2030" s="1" t="s">
        <v>167</v>
      </c>
      <c r="H2030">
        <v>-10</v>
      </c>
      <c r="I2030" s="5">
        <f>IF(G2030="nákup",VLOOKUP(E2030,Tabuľka6[#All],13,FALSE),IF(G2030="predaj",VLOOKUP(E2030,Tabuľka6[#All],12,FALSE),"zadany neplatny typ transakie"))</f>
        <v>13.99</v>
      </c>
      <c r="J2030">
        <f t="shared" si="31"/>
        <v>139.9</v>
      </c>
      <c r="K2030">
        <f>SUMIF($E$7:E2030,E2030,$H$7:H2030)</f>
        <v>22</v>
      </c>
    </row>
    <row r="2031" spans="4:11" x14ac:dyDescent="0.3">
      <c r="D2031">
        <v>2025</v>
      </c>
      <c r="E2031">
        <v>4</v>
      </c>
      <c r="F2031" s="4">
        <f>DATE(2020,5,13+INT(ROWS($1:849)/5))</f>
        <v>44133</v>
      </c>
      <c r="G2031" s="1" t="s">
        <v>167</v>
      </c>
      <c r="H2031">
        <v>-1</v>
      </c>
      <c r="I2031" s="5">
        <f>IF(G2031="nákup",VLOOKUP(E2031,Tabuľka6[#All],13,FALSE),IF(G2031="predaj",VLOOKUP(E2031,Tabuľka6[#All],12,FALSE),"zadany neplatny typ transakie"))</f>
        <v>16</v>
      </c>
      <c r="J2031">
        <f t="shared" si="31"/>
        <v>16</v>
      </c>
      <c r="K2031">
        <f>SUMIF($E$7:E2031,E2031,$H$7:H2031)</f>
        <v>182</v>
      </c>
    </row>
    <row r="2032" spans="4:11" x14ac:dyDescent="0.3">
      <c r="D2032">
        <v>2026</v>
      </c>
      <c r="E2032">
        <v>27</v>
      </c>
      <c r="F2032" s="4">
        <f>DATE(2020,5,13+INT(ROWS($1:850)/5))</f>
        <v>44134</v>
      </c>
      <c r="G2032" s="1" t="s">
        <v>167</v>
      </c>
      <c r="H2032">
        <v>-6</v>
      </c>
      <c r="I2032" s="5">
        <f>IF(G2032="nákup",VLOOKUP(E2032,Tabuľka6[#All],13,FALSE),IF(G2032="predaj",VLOOKUP(E2032,Tabuľka6[#All],12,FALSE),"zadany neplatny typ transakie"))</f>
        <v>16.36</v>
      </c>
      <c r="J2032">
        <f t="shared" si="31"/>
        <v>98.16</v>
      </c>
      <c r="K2032">
        <f>SUMIF($E$7:E2032,E2032,$H$7:H2032)</f>
        <v>16</v>
      </c>
    </row>
    <row r="2033" spans="4:11" x14ac:dyDescent="0.3">
      <c r="D2033">
        <v>2027</v>
      </c>
      <c r="E2033">
        <v>11</v>
      </c>
      <c r="F2033" s="4">
        <f>DATE(2020,5,13+INT(ROWS($1:851)/5))</f>
        <v>44134</v>
      </c>
      <c r="G2033" s="1" t="s">
        <v>167</v>
      </c>
      <c r="H2033">
        <v>-8</v>
      </c>
      <c r="I2033" s="5">
        <f>IF(G2033="nákup",VLOOKUP(E2033,Tabuľka6[#All],13,FALSE),IF(G2033="predaj",VLOOKUP(E2033,Tabuľka6[#All],12,FALSE),"zadany neplatny typ transakie"))</f>
        <v>5</v>
      </c>
      <c r="J2033">
        <f t="shared" si="31"/>
        <v>40</v>
      </c>
      <c r="K2033">
        <f>SUMIF($E$7:E2033,E2033,$H$7:H2033)</f>
        <v>47</v>
      </c>
    </row>
    <row r="2034" spans="4:11" x14ac:dyDescent="0.3">
      <c r="D2034">
        <v>2028</v>
      </c>
      <c r="E2034">
        <v>11</v>
      </c>
      <c r="F2034" s="4">
        <f>DATE(2020,5,13+INT(ROWS($1:852)/5))</f>
        <v>44134</v>
      </c>
      <c r="G2034" s="1" t="s">
        <v>167</v>
      </c>
      <c r="H2034">
        <v>-5</v>
      </c>
      <c r="I2034" s="5">
        <f>IF(G2034="nákup",VLOOKUP(E2034,Tabuľka6[#All],13,FALSE),IF(G2034="predaj",VLOOKUP(E2034,Tabuľka6[#All],12,FALSE),"zadany neplatny typ transakie"))</f>
        <v>5</v>
      </c>
      <c r="J2034">
        <f t="shared" si="31"/>
        <v>25</v>
      </c>
      <c r="K2034">
        <f>SUMIF($E$7:E2034,E2034,$H$7:H2034)</f>
        <v>42</v>
      </c>
    </row>
    <row r="2035" spans="4:11" x14ac:dyDescent="0.3">
      <c r="D2035">
        <v>2029</v>
      </c>
      <c r="E2035">
        <v>25</v>
      </c>
      <c r="F2035" s="4">
        <f>DATE(2020,5,13+INT(ROWS($1:853)/5))</f>
        <v>44134</v>
      </c>
      <c r="G2035" s="1" t="s">
        <v>167</v>
      </c>
      <c r="H2035">
        <v>-2</v>
      </c>
      <c r="I2035" s="5">
        <f>IF(G2035="nákup",VLOOKUP(E2035,Tabuľka6[#All],13,FALSE),IF(G2035="predaj",VLOOKUP(E2035,Tabuľka6[#All],12,FALSE),"zadany neplatny typ transakie"))</f>
        <v>14.95</v>
      </c>
      <c r="J2035">
        <f t="shared" si="31"/>
        <v>29.9</v>
      </c>
      <c r="K2035">
        <f>SUMIF($E$7:E2035,E2035,$H$7:H2035)</f>
        <v>84</v>
      </c>
    </row>
    <row r="2036" spans="4:11" x14ac:dyDescent="0.3">
      <c r="D2036">
        <v>2030</v>
      </c>
      <c r="E2036">
        <v>5</v>
      </c>
      <c r="F2036" s="4">
        <f>DATE(2020,5,13+INT(ROWS($1:854)/5))</f>
        <v>44134</v>
      </c>
      <c r="G2036" s="1" t="s">
        <v>167</v>
      </c>
      <c r="H2036">
        <v>-8</v>
      </c>
      <c r="I2036" s="5">
        <f>IF(G2036="nákup",VLOOKUP(E2036,Tabuľka6[#All],13,FALSE),IF(G2036="predaj",VLOOKUP(E2036,Tabuľka6[#All],12,FALSE),"zadany neplatny typ transakie"))</f>
        <v>15.56</v>
      </c>
      <c r="J2036">
        <f t="shared" si="31"/>
        <v>124.48</v>
      </c>
      <c r="K2036">
        <f>SUMIF($E$7:E2036,E2036,$H$7:H2036)</f>
        <v>44</v>
      </c>
    </row>
    <row r="2037" spans="4:11" x14ac:dyDescent="0.3">
      <c r="D2037">
        <v>2031</v>
      </c>
      <c r="E2037">
        <v>22</v>
      </c>
      <c r="F2037" s="4">
        <f>DATE(2020,5,13+INT(ROWS($1:855)/5))</f>
        <v>44135</v>
      </c>
      <c r="G2037" s="1" t="s">
        <v>167</v>
      </c>
      <c r="H2037">
        <v>-8</v>
      </c>
      <c r="I2037" s="5">
        <f>IF(G2037="nákup",VLOOKUP(E2037,Tabuľka6[#All],13,FALSE),IF(G2037="predaj",VLOOKUP(E2037,Tabuľka6[#All],12,FALSE),"zadany neplatny typ transakie"))</f>
        <v>22.58</v>
      </c>
      <c r="J2037">
        <f t="shared" si="31"/>
        <v>180.64</v>
      </c>
      <c r="K2037">
        <f>SUMIF($E$7:E2037,E2037,$H$7:H2037)</f>
        <v>231</v>
      </c>
    </row>
    <row r="2038" spans="4:11" x14ac:dyDescent="0.3">
      <c r="D2038">
        <v>2032</v>
      </c>
      <c r="E2038">
        <v>13</v>
      </c>
      <c r="F2038" s="4">
        <f>DATE(2020,5,13+INT(ROWS($1:856)/5))</f>
        <v>44135</v>
      </c>
      <c r="G2038" s="1" t="s">
        <v>167</v>
      </c>
      <c r="H2038">
        <v>-10</v>
      </c>
      <c r="I2038" s="5">
        <f>IF(G2038="nákup",VLOOKUP(E2038,Tabuľka6[#All],13,FALSE),IF(G2038="predaj",VLOOKUP(E2038,Tabuľka6[#All],12,FALSE),"zadany neplatny typ transakie"))</f>
        <v>14.95</v>
      </c>
      <c r="J2038">
        <f t="shared" si="31"/>
        <v>149.5</v>
      </c>
      <c r="K2038">
        <f>SUMIF($E$7:E2038,E2038,$H$7:H2038)</f>
        <v>18</v>
      </c>
    </row>
    <row r="2039" spans="4:11" x14ac:dyDescent="0.3">
      <c r="D2039">
        <v>2033</v>
      </c>
      <c r="E2039">
        <v>5</v>
      </c>
      <c r="F2039" s="4">
        <f>DATE(2020,5,13+INT(ROWS($1:857)/5))</f>
        <v>44135</v>
      </c>
      <c r="G2039" s="1" t="s">
        <v>167</v>
      </c>
      <c r="H2039">
        <v>-6</v>
      </c>
      <c r="I2039" s="5">
        <f>IF(G2039="nákup",VLOOKUP(E2039,Tabuľka6[#All],13,FALSE),IF(G2039="predaj",VLOOKUP(E2039,Tabuľka6[#All],12,FALSE),"zadany neplatny typ transakie"))</f>
        <v>15.56</v>
      </c>
      <c r="J2039">
        <f t="shared" si="31"/>
        <v>93.36</v>
      </c>
      <c r="K2039">
        <f>SUMIF($E$7:E2039,E2039,$H$7:H2039)</f>
        <v>38</v>
      </c>
    </row>
    <row r="2040" spans="4:11" x14ac:dyDescent="0.3">
      <c r="D2040">
        <v>2034</v>
      </c>
      <c r="E2040">
        <v>9</v>
      </c>
      <c r="F2040" s="4">
        <f>DATE(2020,5,13+INT(ROWS($1:858)/5))</f>
        <v>44135</v>
      </c>
      <c r="G2040" s="1" t="s">
        <v>167</v>
      </c>
      <c r="H2040">
        <v>-1</v>
      </c>
      <c r="I2040" s="5">
        <f>IF(G2040="nákup",VLOOKUP(E2040,Tabuľka6[#All],13,FALSE),IF(G2040="predaj",VLOOKUP(E2040,Tabuľka6[#All],12,FALSE),"zadany neplatny typ transakie"))</f>
        <v>41</v>
      </c>
      <c r="J2040">
        <f t="shared" si="31"/>
        <v>41</v>
      </c>
      <c r="K2040">
        <f>SUMIF($E$7:E2040,E2040,$H$7:H2040)</f>
        <v>77</v>
      </c>
    </row>
    <row r="2041" spans="4:11" x14ac:dyDescent="0.3">
      <c r="D2041">
        <v>2035</v>
      </c>
      <c r="E2041">
        <v>27</v>
      </c>
      <c r="F2041" s="4">
        <f>DATE(2020,5,13+INT(ROWS($1:859)/5))</f>
        <v>44135</v>
      </c>
      <c r="G2041" s="1" t="s">
        <v>167</v>
      </c>
      <c r="H2041">
        <v>-4</v>
      </c>
      <c r="I2041" s="5">
        <f>IF(G2041="nákup",VLOOKUP(E2041,Tabuľka6[#All],13,FALSE),IF(G2041="predaj",VLOOKUP(E2041,Tabuľka6[#All],12,FALSE),"zadany neplatny typ transakie"))</f>
        <v>16.36</v>
      </c>
      <c r="J2041">
        <f t="shared" si="31"/>
        <v>65.44</v>
      </c>
      <c r="K2041">
        <f>SUMIF($E$7:E2041,E2041,$H$7:H2041)</f>
        <v>12</v>
      </c>
    </row>
    <row r="2042" spans="4:11" x14ac:dyDescent="0.3">
      <c r="D2042">
        <v>2036</v>
      </c>
      <c r="E2042">
        <v>26</v>
      </c>
      <c r="F2042" s="4">
        <f>DATE(2020,5,13+INT(ROWS($1:860)/5))</f>
        <v>44136</v>
      </c>
      <c r="G2042" s="1" t="s">
        <v>167</v>
      </c>
      <c r="H2042">
        <v>-9</v>
      </c>
      <c r="I2042" s="5">
        <f>IF(G2042="nákup",VLOOKUP(E2042,Tabuľka6[#All],13,FALSE),IF(G2042="predaj",VLOOKUP(E2042,Tabuľka6[#All],12,FALSE),"zadany neplatny typ transakie"))</f>
        <v>12.85</v>
      </c>
      <c r="J2042">
        <f t="shared" si="31"/>
        <v>115.64999999999999</v>
      </c>
      <c r="K2042">
        <f>SUMIF($E$7:E2042,E2042,$H$7:H2042)</f>
        <v>170</v>
      </c>
    </row>
    <row r="2043" spans="4:11" x14ac:dyDescent="0.3">
      <c r="D2043">
        <v>2037</v>
      </c>
      <c r="E2043">
        <v>24</v>
      </c>
      <c r="F2043" s="4">
        <f>DATE(2020,5,13+INT(ROWS($1:861)/5))</f>
        <v>44136</v>
      </c>
      <c r="G2043" s="1" t="s">
        <v>167</v>
      </c>
      <c r="H2043">
        <v>-5</v>
      </c>
      <c r="I2043" s="5">
        <f>IF(G2043="nákup",VLOOKUP(E2043,Tabuľka6[#All],13,FALSE),IF(G2043="predaj",VLOOKUP(E2043,Tabuľka6[#All],12,FALSE),"zadany neplatny typ transakie"))</f>
        <v>18.98</v>
      </c>
      <c r="J2043">
        <f t="shared" si="31"/>
        <v>94.9</v>
      </c>
      <c r="K2043">
        <f>SUMIF($E$7:E2043,E2043,$H$7:H2043)</f>
        <v>246</v>
      </c>
    </row>
    <row r="2044" spans="4:11" x14ac:dyDescent="0.3">
      <c r="D2044">
        <v>2038</v>
      </c>
      <c r="E2044">
        <v>10</v>
      </c>
      <c r="F2044" s="4">
        <f>DATE(2020,5,13+INT(ROWS($1:862)/5))</f>
        <v>44136</v>
      </c>
      <c r="G2044" s="1" t="s">
        <v>167</v>
      </c>
      <c r="H2044">
        <v>-4</v>
      </c>
      <c r="I2044" s="5">
        <f>IF(G2044="nákup",VLOOKUP(E2044,Tabuľka6[#All],13,FALSE),IF(G2044="predaj",VLOOKUP(E2044,Tabuľka6[#All],12,FALSE),"zadany neplatny typ transakie"))</f>
        <v>18.5</v>
      </c>
      <c r="J2044">
        <f t="shared" si="31"/>
        <v>74</v>
      </c>
      <c r="K2044">
        <f>SUMIF($E$7:E2044,E2044,$H$7:H2044)</f>
        <v>77</v>
      </c>
    </row>
    <row r="2045" spans="4:11" x14ac:dyDescent="0.3">
      <c r="D2045">
        <v>2039</v>
      </c>
      <c r="E2045">
        <v>10</v>
      </c>
      <c r="F2045" s="4">
        <f>DATE(2020,5,13+INT(ROWS($1:863)/5))</f>
        <v>44136</v>
      </c>
      <c r="G2045" s="1" t="s">
        <v>167</v>
      </c>
      <c r="H2045">
        <v>-3</v>
      </c>
      <c r="I2045" s="5">
        <f>IF(G2045="nákup",VLOOKUP(E2045,Tabuľka6[#All],13,FALSE),IF(G2045="predaj",VLOOKUP(E2045,Tabuľka6[#All],12,FALSE),"zadany neplatny typ transakie"))</f>
        <v>18.5</v>
      </c>
      <c r="J2045">
        <f t="shared" si="31"/>
        <v>55.5</v>
      </c>
      <c r="K2045">
        <f>SUMIF($E$7:E2045,E2045,$H$7:H2045)</f>
        <v>74</v>
      </c>
    </row>
    <row r="2046" spans="4:11" x14ac:dyDescent="0.3">
      <c r="D2046">
        <v>2040</v>
      </c>
      <c r="E2046">
        <v>16</v>
      </c>
      <c r="F2046" s="4">
        <f>DATE(2020,5,13+INT(ROWS($1:864)/5))</f>
        <v>44136</v>
      </c>
      <c r="G2046" s="1" t="s">
        <v>167</v>
      </c>
      <c r="H2046">
        <v>-3</v>
      </c>
      <c r="I2046" s="5">
        <f>IF(G2046="nákup",VLOOKUP(E2046,Tabuľka6[#All],13,FALSE),IF(G2046="predaj",VLOOKUP(E2046,Tabuľka6[#All],12,FALSE),"zadany neplatny typ transakie"))</f>
        <v>14.49</v>
      </c>
      <c r="J2046">
        <f t="shared" si="31"/>
        <v>43.47</v>
      </c>
      <c r="K2046">
        <f>SUMIF($E$7:E2046,E2046,$H$7:H2046)</f>
        <v>163</v>
      </c>
    </row>
    <row r="2047" spans="4:11" x14ac:dyDescent="0.3">
      <c r="D2047">
        <v>2041</v>
      </c>
      <c r="E2047">
        <v>26</v>
      </c>
      <c r="F2047" s="4">
        <f>DATE(2020,5,13+INT(ROWS($1:865)/5))</f>
        <v>44137</v>
      </c>
      <c r="G2047" s="1" t="s">
        <v>167</v>
      </c>
      <c r="H2047">
        <v>-3</v>
      </c>
      <c r="I2047" s="5">
        <f>IF(G2047="nákup",VLOOKUP(E2047,Tabuľka6[#All],13,FALSE),IF(G2047="predaj",VLOOKUP(E2047,Tabuľka6[#All],12,FALSE),"zadany neplatny typ transakie"))</f>
        <v>12.85</v>
      </c>
      <c r="J2047">
        <f t="shared" si="31"/>
        <v>38.549999999999997</v>
      </c>
      <c r="K2047">
        <f>SUMIF($E$7:E2047,E2047,$H$7:H2047)</f>
        <v>167</v>
      </c>
    </row>
    <row r="2048" spans="4:11" x14ac:dyDescent="0.3">
      <c r="D2048">
        <v>2042</v>
      </c>
      <c r="E2048">
        <v>26</v>
      </c>
      <c r="F2048" s="4">
        <f>DATE(2020,5,13+INT(ROWS($1:866)/5))</f>
        <v>44137</v>
      </c>
      <c r="G2048" s="1" t="s">
        <v>167</v>
      </c>
      <c r="H2048">
        <v>-1</v>
      </c>
      <c r="I2048" s="5">
        <f>IF(G2048="nákup",VLOOKUP(E2048,Tabuľka6[#All],13,FALSE),IF(G2048="predaj",VLOOKUP(E2048,Tabuľka6[#All],12,FALSE),"zadany neplatny typ transakie"))</f>
        <v>12.85</v>
      </c>
      <c r="J2048">
        <f t="shared" si="31"/>
        <v>12.85</v>
      </c>
      <c r="K2048">
        <f>SUMIF($E$7:E2048,E2048,$H$7:H2048)</f>
        <v>166</v>
      </c>
    </row>
    <row r="2049" spans="4:11" x14ac:dyDescent="0.3">
      <c r="D2049">
        <v>2043</v>
      </c>
      <c r="E2049">
        <v>8</v>
      </c>
      <c r="F2049" s="4">
        <f>DATE(2020,5,13+INT(ROWS($1:867)/5))</f>
        <v>44137</v>
      </c>
      <c r="G2049" s="1" t="s">
        <v>167</v>
      </c>
      <c r="H2049">
        <v>-5</v>
      </c>
      <c r="I2049" s="5">
        <f>IF(G2049="nákup",VLOOKUP(E2049,Tabuľka6[#All],13,FALSE),IF(G2049="predaj",VLOOKUP(E2049,Tabuľka6[#All],12,FALSE),"zadany neplatny typ transakie"))</f>
        <v>17.89</v>
      </c>
      <c r="J2049">
        <f t="shared" si="31"/>
        <v>89.45</v>
      </c>
      <c r="K2049">
        <f>SUMIF($E$7:E2049,E2049,$H$7:H2049)</f>
        <v>189</v>
      </c>
    </row>
    <row r="2050" spans="4:11" x14ac:dyDescent="0.3">
      <c r="D2050">
        <v>2044</v>
      </c>
      <c r="E2050">
        <v>23</v>
      </c>
      <c r="F2050" s="4">
        <f>DATE(2020,5,13+INT(ROWS($1:868)/5))</f>
        <v>44137</v>
      </c>
      <c r="G2050" s="1" t="s">
        <v>167</v>
      </c>
      <c r="H2050">
        <v>-10</v>
      </c>
      <c r="I2050" s="5">
        <f>IF(G2050="nákup",VLOOKUP(E2050,Tabuľka6[#All],13,FALSE),IF(G2050="predaj",VLOOKUP(E2050,Tabuľka6[#All],12,FALSE),"zadany neplatny typ transakie"))</f>
        <v>22.55</v>
      </c>
      <c r="J2050">
        <f t="shared" si="31"/>
        <v>225.5</v>
      </c>
      <c r="K2050">
        <f>SUMIF($E$7:E2050,E2050,$H$7:H2050)</f>
        <v>113</v>
      </c>
    </row>
    <row r="2051" spans="4:11" x14ac:dyDescent="0.3">
      <c r="D2051">
        <v>2045</v>
      </c>
      <c r="E2051">
        <v>18</v>
      </c>
      <c r="F2051" s="4">
        <f>DATE(2020,5,13+INT(ROWS($1:869)/5))</f>
        <v>44137</v>
      </c>
      <c r="G2051" s="1" t="s">
        <v>167</v>
      </c>
      <c r="H2051">
        <v>-3</v>
      </c>
      <c r="I2051" s="5">
        <f>IF(G2051="nákup",VLOOKUP(E2051,Tabuľka6[#All],13,FALSE),IF(G2051="predaj",VLOOKUP(E2051,Tabuľka6[#All],12,FALSE),"zadany neplatny typ transakie"))</f>
        <v>13.99</v>
      </c>
      <c r="J2051">
        <f t="shared" si="31"/>
        <v>41.97</v>
      </c>
      <c r="K2051">
        <f>SUMIF($E$7:E2051,E2051,$H$7:H2051)</f>
        <v>19</v>
      </c>
    </row>
    <row r="2052" spans="4:11" x14ac:dyDescent="0.3">
      <c r="D2052">
        <v>2046</v>
      </c>
      <c r="E2052">
        <v>28</v>
      </c>
      <c r="F2052" s="4">
        <f>DATE(2020,5,13+INT(ROWS($1:870)/5))</f>
        <v>44138</v>
      </c>
      <c r="G2052" s="1" t="s">
        <v>167</v>
      </c>
      <c r="H2052">
        <v>-3</v>
      </c>
      <c r="I2052" s="5">
        <f>IF(G2052="nákup",VLOOKUP(E2052,Tabuľka6[#All],13,FALSE),IF(G2052="predaj",VLOOKUP(E2052,Tabuľka6[#All],12,FALSE),"zadany neplatny typ transakie"))</f>
        <v>14.38</v>
      </c>
      <c r="J2052">
        <f t="shared" si="31"/>
        <v>43.14</v>
      </c>
      <c r="K2052">
        <f>SUMIF($E$7:E2052,E2052,$H$7:H2052)</f>
        <v>64</v>
      </c>
    </row>
    <row r="2053" spans="4:11" x14ac:dyDescent="0.3">
      <c r="D2053">
        <v>2047</v>
      </c>
      <c r="E2053">
        <v>14</v>
      </c>
      <c r="F2053" s="4">
        <f>DATE(2020,5,13+INT(ROWS($1:871)/5))</f>
        <v>44138</v>
      </c>
      <c r="G2053" s="1" t="s">
        <v>167</v>
      </c>
      <c r="H2053">
        <v>-9</v>
      </c>
      <c r="I2053" s="5">
        <f>IF(G2053="nákup",VLOOKUP(E2053,Tabuľka6[#All],13,FALSE),IF(G2053="predaj",VLOOKUP(E2053,Tabuľka6[#All],12,FALSE),"zadany neplatny typ transakie"))</f>
        <v>7.8</v>
      </c>
      <c r="J2053">
        <f t="shared" si="31"/>
        <v>70.2</v>
      </c>
      <c r="K2053">
        <f>SUMIF($E$7:E2053,E2053,$H$7:H2053)</f>
        <v>144</v>
      </c>
    </row>
    <row r="2054" spans="4:11" x14ac:dyDescent="0.3">
      <c r="D2054">
        <v>2048</v>
      </c>
      <c r="E2054">
        <v>3</v>
      </c>
      <c r="F2054" s="4">
        <f>DATE(2020,5,13+INT(ROWS($1:872)/5))</f>
        <v>44138</v>
      </c>
      <c r="G2054" s="1" t="s">
        <v>167</v>
      </c>
      <c r="H2054">
        <v>-6</v>
      </c>
      <c r="I2054" s="5">
        <f>IF(G2054="nákup",VLOOKUP(E2054,Tabuľka6[#All],13,FALSE),IF(G2054="predaj",VLOOKUP(E2054,Tabuľka6[#All],12,FALSE),"zadany neplatny typ transakie"))</f>
        <v>9.64</v>
      </c>
      <c r="J2054">
        <f t="shared" si="31"/>
        <v>57.84</v>
      </c>
      <c r="K2054">
        <f>SUMIF($E$7:E2054,E2054,$H$7:H2054)</f>
        <v>69</v>
      </c>
    </row>
    <row r="2055" spans="4:11" x14ac:dyDescent="0.3">
      <c r="D2055">
        <v>2049</v>
      </c>
      <c r="E2055">
        <v>14</v>
      </c>
      <c r="F2055" s="4">
        <f>DATE(2020,5,13+INT(ROWS($1:873)/5))</f>
        <v>44138</v>
      </c>
      <c r="G2055" s="1" t="s">
        <v>167</v>
      </c>
      <c r="H2055">
        <v>-10</v>
      </c>
      <c r="I2055" s="5">
        <f>IF(G2055="nákup",VLOOKUP(E2055,Tabuľka6[#All],13,FALSE),IF(G2055="predaj",VLOOKUP(E2055,Tabuľka6[#All],12,FALSE),"zadany neplatny typ transakie"))</f>
        <v>7.8</v>
      </c>
      <c r="J2055">
        <f t="shared" si="31"/>
        <v>78</v>
      </c>
      <c r="K2055">
        <f>SUMIF($E$7:E2055,E2055,$H$7:H2055)</f>
        <v>134</v>
      </c>
    </row>
    <row r="2056" spans="4:11" x14ac:dyDescent="0.3">
      <c r="D2056">
        <v>2050</v>
      </c>
      <c r="E2056">
        <v>8</v>
      </c>
      <c r="F2056" s="4">
        <f>DATE(2020,5,13+INT(ROWS($1:874)/5))</f>
        <v>44138</v>
      </c>
      <c r="G2056" s="1" t="s">
        <v>167</v>
      </c>
      <c r="H2056">
        <v>-9</v>
      </c>
      <c r="I2056" s="5">
        <f>IF(G2056="nákup",VLOOKUP(E2056,Tabuľka6[#All],13,FALSE),IF(G2056="predaj",VLOOKUP(E2056,Tabuľka6[#All],12,FALSE),"zadany neplatny typ transakie"))</f>
        <v>17.89</v>
      </c>
      <c r="J2056">
        <f t="shared" ref="J2056:J2119" si="32">ABS(H2056*I2056)</f>
        <v>161.01</v>
      </c>
      <c r="K2056">
        <f>SUMIF($E$7:E2056,E2056,$H$7:H2056)</f>
        <v>180</v>
      </c>
    </row>
    <row r="2057" spans="4:11" x14ac:dyDescent="0.3">
      <c r="D2057">
        <v>2051</v>
      </c>
      <c r="E2057">
        <v>23</v>
      </c>
      <c r="F2057" s="4">
        <f>DATE(2020,5,13+INT(ROWS($1:875)/5))</f>
        <v>44139</v>
      </c>
      <c r="G2057" s="1" t="s">
        <v>167</v>
      </c>
      <c r="H2057">
        <v>-7</v>
      </c>
      <c r="I2057" s="5">
        <f>IF(G2057="nákup",VLOOKUP(E2057,Tabuľka6[#All],13,FALSE),IF(G2057="predaj",VLOOKUP(E2057,Tabuľka6[#All],12,FALSE),"zadany neplatny typ transakie"))</f>
        <v>22.55</v>
      </c>
      <c r="J2057">
        <f t="shared" si="32"/>
        <v>157.85</v>
      </c>
      <c r="K2057">
        <f>SUMIF($E$7:E2057,E2057,$H$7:H2057)</f>
        <v>106</v>
      </c>
    </row>
    <row r="2058" spans="4:11" x14ac:dyDescent="0.3">
      <c r="D2058">
        <v>2052</v>
      </c>
      <c r="E2058">
        <v>17</v>
      </c>
      <c r="F2058" s="4">
        <f>DATE(2020,5,13+INT(ROWS($1:876)/5))</f>
        <v>44139</v>
      </c>
      <c r="G2058" s="1" t="s">
        <v>167</v>
      </c>
      <c r="H2058">
        <v>-2</v>
      </c>
      <c r="I2058" s="5">
        <f>IF(G2058="nákup",VLOOKUP(E2058,Tabuľka6[#All],13,FALSE),IF(G2058="predaj",VLOOKUP(E2058,Tabuľka6[#All],12,FALSE),"zadany neplatny typ transakie"))</f>
        <v>14.46</v>
      </c>
      <c r="J2058">
        <f t="shared" si="32"/>
        <v>28.92</v>
      </c>
      <c r="K2058">
        <f>SUMIF($E$7:E2058,E2058,$H$7:H2058)</f>
        <v>215</v>
      </c>
    </row>
    <row r="2059" spans="4:11" x14ac:dyDescent="0.3">
      <c r="D2059">
        <v>2053</v>
      </c>
      <c r="E2059">
        <v>3</v>
      </c>
      <c r="F2059" s="4">
        <f>DATE(2020,5,13+INT(ROWS($1:877)/5))</f>
        <v>44139</v>
      </c>
      <c r="G2059" s="1" t="s">
        <v>167</v>
      </c>
      <c r="H2059">
        <v>-3</v>
      </c>
      <c r="I2059" s="5">
        <f>IF(G2059="nákup",VLOOKUP(E2059,Tabuľka6[#All],13,FALSE),IF(G2059="predaj",VLOOKUP(E2059,Tabuľka6[#All],12,FALSE),"zadany neplatny typ transakie"))</f>
        <v>9.64</v>
      </c>
      <c r="J2059">
        <f t="shared" si="32"/>
        <v>28.92</v>
      </c>
      <c r="K2059">
        <f>SUMIF($E$7:E2059,E2059,$H$7:H2059)</f>
        <v>66</v>
      </c>
    </row>
    <row r="2060" spans="4:11" x14ac:dyDescent="0.3">
      <c r="D2060">
        <v>2054</v>
      </c>
      <c r="E2060">
        <v>21</v>
      </c>
      <c r="F2060" s="4">
        <f>DATE(2020,5,13+INT(ROWS($1:878)/5))</f>
        <v>44139</v>
      </c>
      <c r="G2060" s="1" t="s">
        <v>167</v>
      </c>
      <c r="H2060">
        <v>-9</v>
      </c>
      <c r="I2060" s="5">
        <f>IF(G2060="nákup",VLOOKUP(E2060,Tabuľka6[#All],13,FALSE),IF(G2060="predaj",VLOOKUP(E2060,Tabuľka6[#All],12,FALSE),"zadany neplatny typ transakie"))</f>
        <v>22.5</v>
      </c>
      <c r="J2060">
        <f t="shared" si="32"/>
        <v>202.5</v>
      </c>
      <c r="K2060">
        <f>SUMIF($E$7:E2060,E2060,$H$7:H2060)</f>
        <v>133</v>
      </c>
    </row>
    <row r="2061" spans="4:11" x14ac:dyDescent="0.3">
      <c r="D2061">
        <v>2055</v>
      </c>
      <c r="E2061">
        <v>12</v>
      </c>
      <c r="F2061" s="4">
        <f>DATE(2020,5,13+INT(ROWS($1:879)/5))</f>
        <v>44139</v>
      </c>
      <c r="G2061" s="1" t="s">
        <v>167</v>
      </c>
      <c r="H2061">
        <v>-8</v>
      </c>
      <c r="I2061" s="5">
        <f>IF(G2061="nákup",VLOOKUP(E2061,Tabuľka6[#All],13,FALSE),IF(G2061="predaj",VLOOKUP(E2061,Tabuľka6[#All],12,FALSE),"zadany neplatny typ transakie"))</f>
        <v>13.25</v>
      </c>
      <c r="J2061">
        <f t="shared" si="32"/>
        <v>106</v>
      </c>
      <c r="K2061">
        <f>SUMIF($E$7:E2061,E2061,$H$7:H2061)</f>
        <v>250</v>
      </c>
    </row>
    <row r="2062" spans="4:11" x14ac:dyDescent="0.3">
      <c r="D2062">
        <v>2056</v>
      </c>
      <c r="E2062">
        <v>12</v>
      </c>
      <c r="F2062" s="4">
        <f>DATE(2020,5,13+INT(ROWS($1:880)/5))</f>
        <v>44140</v>
      </c>
      <c r="G2062" s="1" t="s">
        <v>167</v>
      </c>
      <c r="H2062">
        <v>-8</v>
      </c>
      <c r="I2062" s="5">
        <f>IF(G2062="nákup",VLOOKUP(E2062,Tabuľka6[#All],13,FALSE),IF(G2062="predaj",VLOOKUP(E2062,Tabuľka6[#All],12,FALSE),"zadany neplatny typ transakie"))</f>
        <v>13.25</v>
      </c>
      <c r="J2062">
        <f t="shared" si="32"/>
        <v>106</v>
      </c>
      <c r="K2062">
        <f>SUMIF($E$7:E2062,E2062,$H$7:H2062)</f>
        <v>242</v>
      </c>
    </row>
    <row r="2063" spans="4:11" x14ac:dyDescent="0.3">
      <c r="D2063">
        <v>2057</v>
      </c>
      <c r="E2063">
        <v>27</v>
      </c>
      <c r="F2063" s="4">
        <f>DATE(2020,5,13+INT(ROWS($1:881)/5))</f>
        <v>44140</v>
      </c>
      <c r="G2063" s="1" t="s">
        <v>167</v>
      </c>
      <c r="H2063">
        <v>-9</v>
      </c>
      <c r="I2063" s="5">
        <f>IF(G2063="nákup",VLOOKUP(E2063,Tabuľka6[#All],13,FALSE),IF(G2063="predaj",VLOOKUP(E2063,Tabuľka6[#All],12,FALSE),"zadany neplatny typ transakie"))</f>
        <v>16.36</v>
      </c>
      <c r="J2063">
        <f t="shared" si="32"/>
        <v>147.24</v>
      </c>
      <c r="K2063">
        <f>SUMIF($E$7:E2063,E2063,$H$7:H2063)</f>
        <v>3</v>
      </c>
    </row>
    <row r="2064" spans="4:11" x14ac:dyDescent="0.3">
      <c r="D2064">
        <v>2058</v>
      </c>
      <c r="E2064">
        <v>6</v>
      </c>
      <c r="F2064" s="4">
        <f>DATE(2020,5,13+INT(ROWS($1:882)/5))</f>
        <v>44140</v>
      </c>
      <c r="G2064" s="1" t="s">
        <v>167</v>
      </c>
      <c r="H2064">
        <v>-9</v>
      </c>
      <c r="I2064" s="5">
        <f>IF(G2064="nákup",VLOOKUP(E2064,Tabuľka6[#All],13,FALSE),IF(G2064="predaj",VLOOKUP(E2064,Tabuľka6[#All],12,FALSE),"zadany neplatny typ transakie"))</f>
        <v>13.24</v>
      </c>
      <c r="J2064">
        <f t="shared" si="32"/>
        <v>119.16</v>
      </c>
      <c r="K2064">
        <f>SUMIF($E$7:E2064,E2064,$H$7:H2064)</f>
        <v>295</v>
      </c>
    </row>
    <row r="2065" spans="4:11" x14ac:dyDescent="0.3">
      <c r="D2065">
        <v>2059</v>
      </c>
      <c r="E2065">
        <v>16</v>
      </c>
      <c r="F2065" s="4">
        <f>DATE(2020,5,13+INT(ROWS($1:883)/5))</f>
        <v>44140</v>
      </c>
      <c r="G2065" s="1" t="s">
        <v>167</v>
      </c>
      <c r="H2065">
        <v>-6</v>
      </c>
      <c r="I2065" s="5">
        <f>IF(G2065="nákup",VLOOKUP(E2065,Tabuľka6[#All],13,FALSE),IF(G2065="predaj",VLOOKUP(E2065,Tabuľka6[#All],12,FALSE),"zadany neplatny typ transakie"))</f>
        <v>14.49</v>
      </c>
      <c r="J2065">
        <f t="shared" si="32"/>
        <v>86.94</v>
      </c>
      <c r="K2065">
        <f>SUMIF($E$7:E2065,E2065,$H$7:H2065)</f>
        <v>157</v>
      </c>
    </row>
    <row r="2066" spans="4:11" x14ac:dyDescent="0.3">
      <c r="D2066">
        <v>2060</v>
      </c>
      <c r="E2066">
        <v>27</v>
      </c>
      <c r="F2066" s="4">
        <f>DATE(2020,5,13+INT(ROWS($1:884)/5))</f>
        <v>44140</v>
      </c>
      <c r="G2066" s="1" t="s">
        <v>167</v>
      </c>
      <c r="H2066">
        <v>-3</v>
      </c>
      <c r="I2066" s="5">
        <f>IF(G2066="nákup",VLOOKUP(E2066,Tabuľka6[#All],13,FALSE),IF(G2066="predaj",VLOOKUP(E2066,Tabuľka6[#All],12,FALSE),"zadany neplatny typ transakie"))</f>
        <v>16.36</v>
      </c>
      <c r="J2066">
        <f t="shared" si="32"/>
        <v>49.08</v>
      </c>
      <c r="K2066">
        <f>SUMIF($E$7:E2066,E2066,$H$7:H2066)</f>
        <v>0</v>
      </c>
    </row>
    <row r="2067" spans="4:11" x14ac:dyDescent="0.3">
      <c r="D2067">
        <v>2061</v>
      </c>
      <c r="E2067">
        <v>9</v>
      </c>
      <c r="F2067" s="4">
        <f>DATE(2020,5,13+INT(ROWS($1:885)/5))</f>
        <v>44141</v>
      </c>
      <c r="G2067" s="1" t="s">
        <v>167</v>
      </c>
      <c r="H2067">
        <v>-2</v>
      </c>
      <c r="I2067" s="5">
        <f>IF(G2067="nákup",VLOOKUP(E2067,Tabuľka6[#All],13,FALSE),IF(G2067="predaj",VLOOKUP(E2067,Tabuľka6[#All],12,FALSE),"zadany neplatny typ transakie"))</f>
        <v>41</v>
      </c>
      <c r="J2067">
        <f t="shared" si="32"/>
        <v>82</v>
      </c>
      <c r="K2067">
        <f>SUMIF($E$7:E2067,E2067,$H$7:H2067)</f>
        <v>75</v>
      </c>
    </row>
    <row r="2068" spans="4:11" x14ac:dyDescent="0.3">
      <c r="D2068">
        <v>2062</v>
      </c>
      <c r="E2068">
        <v>6</v>
      </c>
      <c r="F2068" s="4">
        <f>DATE(2020,5,13+INT(ROWS($1:886)/5))</f>
        <v>44141</v>
      </c>
      <c r="G2068" s="1" t="s">
        <v>167</v>
      </c>
      <c r="H2068">
        <v>-3</v>
      </c>
      <c r="I2068" s="5">
        <f>IF(G2068="nákup",VLOOKUP(E2068,Tabuľka6[#All],13,FALSE),IF(G2068="predaj",VLOOKUP(E2068,Tabuľka6[#All],12,FALSE),"zadany neplatny typ transakie"))</f>
        <v>13.24</v>
      </c>
      <c r="J2068">
        <f t="shared" si="32"/>
        <v>39.72</v>
      </c>
      <c r="K2068">
        <f>SUMIF($E$7:E2068,E2068,$H$7:H2068)</f>
        <v>292</v>
      </c>
    </row>
    <row r="2069" spans="4:11" x14ac:dyDescent="0.3">
      <c r="D2069">
        <v>2063</v>
      </c>
      <c r="E2069">
        <v>24</v>
      </c>
      <c r="F2069" s="4">
        <f>DATE(2020,5,13+INT(ROWS($1:887)/5))</f>
        <v>44141</v>
      </c>
      <c r="G2069" s="1" t="s">
        <v>167</v>
      </c>
      <c r="H2069">
        <v>-1</v>
      </c>
      <c r="I2069" s="5">
        <f>IF(G2069="nákup",VLOOKUP(E2069,Tabuľka6[#All],13,FALSE),IF(G2069="predaj",VLOOKUP(E2069,Tabuľka6[#All],12,FALSE),"zadany neplatny typ transakie"))</f>
        <v>18.98</v>
      </c>
      <c r="J2069">
        <f t="shared" si="32"/>
        <v>18.98</v>
      </c>
      <c r="K2069">
        <f>SUMIF($E$7:E2069,E2069,$H$7:H2069)</f>
        <v>245</v>
      </c>
    </row>
    <row r="2070" spans="4:11" x14ac:dyDescent="0.3">
      <c r="D2070">
        <v>2064</v>
      </c>
      <c r="E2070">
        <v>24</v>
      </c>
      <c r="F2070" s="4">
        <f>DATE(2020,5,13+INT(ROWS($1:888)/5))</f>
        <v>44141</v>
      </c>
      <c r="G2070" s="1" t="s">
        <v>167</v>
      </c>
      <c r="H2070">
        <v>-10</v>
      </c>
      <c r="I2070" s="5">
        <f>IF(G2070="nákup",VLOOKUP(E2070,Tabuľka6[#All],13,FALSE),IF(G2070="predaj",VLOOKUP(E2070,Tabuľka6[#All],12,FALSE),"zadany neplatny typ transakie"))</f>
        <v>18.98</v>
      </c>
      <c r="J2070">
        <f t="shared" si="32"/>
        <v>189.8</v>
      </c>
      <c r="K2070">
        <f>SUMIF($E$7:E2070,E2070,$H$7:H2070)</f>
        <v>235</v>
      </c>
    </row>
    <row r="2071" spans="4:11" x14ac:dyDescent="0.3">
      <c r="D2071">
        <v>2065</v>
      </c>
      <c r="E2071">
        <v>25</v>
      </c>
      <c r="F2071" s="4">
        <f>DATE(2020,5,13+INT(ROWS($1:889)/5))</f>
        <v>44141</v>
      </c>
      <c r="G2071" s="1" t="s">
        <v>167</v>
      </c>
      <c r="H2071">
        <v>-10</v>
      </c>
      <c r="I2071" s="5">
        <f>IF(G2071="nákup",VLOOKUP(E2071,Tabuľka6[#All],13,FALSE),IF(G2071="predaj",VLOOKUP(E2071,Tabuľka6[#All],12,FALSE),"zadany neplatny typ transakie"))</f>
        <v>14.95</v>
      </c>
      <c r="J2071">
        <f t="shared" si="32"/>
        <v>149.5</v>
      </c>
      <c r="K2071">
        <f>SUMIF($E$7:E2071,E2071,$H$7:H2071)</f>
        <v>74</v>
      </c>
    </row>
    <row r="2072" spans="4:11" x14ac:dyDescent="0.3">
      <c r="D2072">
        <v>2066</v>
      </c>
      <c r="E2072">
        <v>2</v>
      </c>
      <c r="F2072" s="4">
        <f>DATE(2020,5,13+INT(ROWS($1:890)/5))</f>
        <v>44142</v>
      </c>
      <c r="G2072" s="1" t="s">
        <v>167</v>
      </c>
      <c r="H2072">
        <v>-6</v>
      </c>
      <c r="I2072" s="5">
        <f>IF(G2072="nákup",VLOOKUP(E2072,Tabuľka6[#All],13,FALSE),IF(G2072="predaj",VLOOKUP(E2072,Tabuľka6[#All],12,FALSE),"zadany neplatny typ transakie"))</f>
        <v>16.11</v>
      </c>
      <c r="J2072">
        <f t="shared" si="32"/>
        <v>96.66</v>
      </c>
      <c r="K2072">
        <f>SUMIF($E$7:E2072,E2072,$H$7:H2072)</f>
        <v>210</v>
      </c>
    </row>
    <row r="2073" spans="4:11" x14ac:dyDescent="0.3">
      <c r="D2073">
        <v>2067</v>
      </c>
      <c r="E2073">
        <v>26</v>
      </c>
      <c r="F2073" s="4">
        <f>DATE(2020,5,13+INT(ROWS($1:891)/5))</f>
        <v>44142</v>
      </c>
      <c r="G2073" s="1" t="s">
        <v>167</v>
      </c>
      <c r="H2073">
        <v>-4</v>
      </c>
      <c r="I2073" s="5">
        <f>IF(G2073="nákup",VLOOKUP(E2073,Tabuľka6[#All],13,FALSE),IF(G2073="predaj",VLOOKUP(E2073,Tabuľka6[#All],12,FALSE),"zadany neplatny typ transakie"))</f>
        <v>12.85</v>
      </c>
      <c r="J2073">
        <f t="shared" si="32"/>
        <v>51.4</v>
      </c>
      <c r="K2073">
        <f>SUMIF($E$7:E2073,E2073,$H$7:H2073)</f>
        <v>162</v>
      </c>
    </row>
    <row r="2074" spans="4:11" x14ac:dyDescent="0.3">
      <c r="D2074">
        <v>2068</v>
      </c>
      <c r="E2074">
        <v>9</v>
      </c>
      <c r="F2074" s="4">
        <f>DATE(2020,5,13+INT(ROWS($1:892)/5))</f>
        <v>44142</v>
      </c>
      <c r="G2074" s="1" t="s">
        <v>167</v>
      </c>
      <c r="H2074">
        <v>-5</v>
      </c>
      <c r="I2074" s="5">
        <f>IF(G2074="nákup",VLOOKUP(E2074,Tabuľka6[#All],13,FALSE),IF(G2074="predaj",VLOOKUP(E2074,Tabuľka6[#All],12,FALSE),"zadany neplatny typ transakie"))</f>
        <v>41</v>
      </c>
      <c r="J2074">
        <f t="shared" si="32"/>
        <v>205</v>
      </c>
      <c r="K2074">
        <f>SUMIF($E$7:E2074,E2074,$H$7:H2074)</f>
        <v>70</v>
      </c>
    </row>
    <row r="2075" spans="4:11" x14ac:dyDescent="0.3">
      <c r="D2075">
        <v>2069</v>
      </c>
      <c r="E2075">
        <v>6</v>
      </c>
      <c r="F2075" s="4">
        <f>DATE(2020,5,13+INT(ROWS($1:893)/5))</f>
        <v>44142</v>
      </c>
      <c r="G2075" s="1" t="s">
        <v>167</v>
      </c>
      <c r="H2075">
        <v>-10</v>
      </c>
      <c r="I2075" s="5">
        <f>IF(G2075="nákup",VLOOKUP(E2075,Tabuľka6[#All],13,FALSE),IF(G2075="predaj",VLOOKUP(E2075,Tabuľka6[#All],12,FALSE),"zadany neplatny typ transakie"))</f>
        <v>13.24</v>
      </c>
      <c r="J2075">
        <f t="shared" si="32"/>
        <v>132.4</v>
      </c>
      <c r="K2075">
        <f>SUMIF($E$7:E2075,E2075,$H$7:H2075)</f>
        <v>282</v>
      </c>
    </row>
    <row r="2076" spans="4:11" x14ac:dyDescent="0.3">
      <c r="D2076">
        <v>2070</v>
      </c>
      <c r="E2076">
        <v>3</v>
      </c>
      <c r="F2076" s="4">
        <f>DATE(2020,5,13+INT(ROWS($1:894)/5))</f>
        <v>44142</v>
      </c>
      <c r="G2076" s="1" t="s">
        <v>167</v>
      </c>
      <c r="H2076">
        <v>-1</v>
      </c>
      <c r="I2076" s="5">
        <f>IF(G2076="nákup",VLOOKUP(E2076,Tabuľka6[#All],13,FALSE),IF(G2076="predaj",VLOOKUP(E2076,Tabuľka6[#All],12,FALSE),"zadany neplatny typ transakie"))</f>
        <v>9.64</v>
      </c>
      <c r="J2076">
        <f t="shared" si="32"/>
        <v>9.64</v>
      </c>
      <c r="K2076">
        <f>SUMIF($E$7:E2076,E2076,$H$7:H2076)</f>
        <v>65</v>
      </c>
    </row>
    <row r="2077" spans="4:11" x14ac:dyDescent="0.3">
      <c r="D2077">
        <v>2071</v>
      </c>
      <c r="E2077">
        <v>24</v>
      </c>
      <c r="F2077" s="4">
        <f>DATE(2020,5,13+INT(ROWS($1:895)/5))</f>
        <v>44143</v>
      </c>
      <c r="G2077" s="1" t="s">
        <v>167</v>
      </c>
      <c r="H2077">
        <v>-5</v>
      </c>
      <c r="I2077" s="5">
        <f>IF(G2077="nákup",VLOOKUP(E2077,Tabuľka6[#All],13,FALSE),IF(G2077="predaj",VLOOKUP(E2077,Tabuľka6[#All],12,FALSE),"zadany neplatny typ transakie"))</f>
        <v>18.98</v>
      </c>
      <c r="J2077">
        <f t="shared" si="32"/>
        <v>94.9</v>
      </c>
      <c r="K2077">
        <f>SUMIF($E$7:E2077,E2077,$H$7:H2077)</f>
        <v>230</v>
      </c>
    </row>
    <row r="2078" spans="4:11" x14ac:dyDescent="0.3">
      <c r="D2078">
        <v>2072</v>
      </c>
      <c r="E2078">
        <v>21</v>
      </c>
      <c r="F2078" s="4">
        <f>DATE(2020,5,13+INT(ROWS($1:896)/5))</f>
        <v>44143</v>
      </c>
      <c r="G2078" s="1" t="s">
        <v>167</v>
      </c>
      <c r="H2078">
        <v>-5</v>
      </c>
      <c r="I2078" s="5">
        <f>IF(G2078="nákup",VLOOKUP(E2078,Tabuľka6[#All],13,FALSE),IF(G2078="predaj",VLOOKUP(E2078,Tabuľka6[#All],12,FALSE),"zadany neplatny typ transakie"))</f>
        <v>22.5</v>
      </c>
      <c r="J2078">
        <f t="shared" si="32"/>
        <v>112.5</v>
      </c>
      <c r="K2078">
        <f>SUMIF($E$7:E2078,E2078,$H$7:H2078)</f>
        <v>128</v>
      </c>
    </row>
    <row r="2079" spans="4:11" x14ac:dyDescent="0.3">
      <c r="D2079">
        <v>2073</v>
      </c>
      <c r="E2079">
        <v>10</v>
      </c>
      <c r="F2079" s="4">
        <f>DATE(2020,5,13+INT(ROWS($1:897)/5))</f>
        <v>44143</v>
      </c>
      <c r="G2079" s="1" t="s">
        <v>167</v>
      </c>
      <c r="H2079">
        <v>-3</v>
      </c>
      <c r="I2079" s="5">
        <f>IF(G2079="nákup",VLOOKUP(E2079,Tabuľka6[#All],13,FALSE),IF(G2079="predaj",VLOOKUP(E2079,Tabuľka6[#All],12,FALSE),"zadany neplatny typ transakie"))</f>
        <v>18.5</v>
      </c>
      <c r="J2079">
        <f t="shared" si="32"/>
        <v>55.5</v>
      </c>
      <c r="K2079">
        <f>SUMIF($E$7:E2079,E2079,$H$7:H2079)</f>
        <v>71</v>
      </c>
    </row>
    <row r="2080" spans="4:11" x14ac:dyDescent="0.3">
      <c r="D2080">
        <v>2074</v>
      </c>
      <c r="E2080">
        <v>5</v>
      </c>
      <c r="F2080" s="4">
        <f>DATE(2020,5,13+INT(ROWS($1:898)/5))</f>
        <v>44143</v>
      </c>
      <c r="G2080" s="1" t="s">
        <v>167</v>
      </c>
      <c r="H2080">
        <v>-3</v>
      </c>
      <c r="I2080" s="5">
        <f>IF(G2080="nákup",VLOOKUP(E2080,Tabuľka6[#All],13,FALSE),IF(G2080="predaj",VLOOKUP(E2080,Tabuľka6[#All],12,FALSE),"zadany neplatny typ transakie"))</f>
        <v>15.56</v>
      </c>
      <c r="J2080">
        <f t="shared" si="32"/>
        <v>46.68</v>
      </c>
      <c r="K2080">
        <f>SUMIF($E$7:E2080,E2080,$H$7:H2080)</f>
        <v>35</v>
      </c>
    </row>
    <row r="2081" spans="4:11" x14ac:dyDescent="0.3">
      <c r="D2081">
        <v>2075</v>
      </c>
      <c r="E2081">
        <v>13</v>
      </c>
      <c r="F2081" s="4">
        <f>DATE(2020,5,13+INT(ROWS($1:899)/5))</f>
        <v>44143</v>
      </c>
      <c r="G2081" s="1" t="s">
        <v>167</v>
      </c>
      <c r="H2081">
        <v>-7</v>
      </c>
      <c r="I2081" s="5">
        <f>IF(G2081="nákup",VLOOKUP(E2081,Tabuľka6[#All],13,FALSE),IF(G2081="predaj",VLOOKUP(E2081,Tabuľka6[#All],12,FALSE),"zadany neplatny typ transakie"))</f>
        <v>14.95</v>
      </c>
      <c r="J2081">
        <f t="shared" si="32"/>
        <v>104.64999999999999</v>
      </c>
      <c r="K2081">
        <f>SUMIF($E$7:E2081,E2081,$H$7:H2081)</f>
        <v>11</v>
      </c>
    </row>
    <row r="2082" spans="4:11" x14ac:dyDescent="0.3">
      <c r="D2082">
        <v>2076</v>
      </c>
      <c r="E2082">
        <v>28</v>
      </c>
      <c r="F2082" s="4">
        <f>DATE(2020,5,13+INT(ROWS($1:900)/5))</f>
        <v>44144</v>
      </c>
      <c r="G2082" s="1" t="s">
        <v>167</v>
      </c>
      <c r="H2082">
        <v>-7</v>
      </c>
      <c r="I2082" s="5">
        <f>IF(G2082="nákup",VLOOKUP(E2082,Tabuľka6[#All],13,FALSE),IF(G2082="predaj",VLOOKUP(E2082,Tabuľka6[#All],12,FALSE),"zadany neplatny typ transakie"))</f>
        <v>14.38</v>
      </c>
      <c r="J2082">
        <f t="shared" si="32"/>
        <v>100.66000000000001</v>
      </c>
      <c r="K2082">
        <f>SUMIF($E$7:E2082,E2082,$H$7:H2082)</f>
        <v>57</v>
      </c>
    </row>
    <row r="2083" spans="4:11" x14ac:dyDescent="0.3">
      <c r="D2083">
        <v>2077</v>
      </c>
      <c r="E2083">
        <v>6</v>
      </c>
      <c r="F2083" s="4">
        <f>DATE(2020,5,13+INT(ROWS($1:901)/5))</f>
        <v>44144</v>
      </c>
      <c r="G2083" s="1" t="s">
        <v>167</v>
      </c>
      <c r="H2083">
        <v>-4</v>
      </c>
      <c r="I2083" s="5">
        <f>IF(G2083="nákup",VLOOKUP(E2083,Tabuľka6[#All],13,FALSE),IF(G2083="predaj",VLOOKUP(E2083,Tabuľka6[#All],12,FALSE),"zadany neplatny typ transakie"))</f>
        <v>13.24</v>
      </c>
      <c r="J2083">
        <f t="shared" si="32"/>
        <v>52.96</v>
      </c>
      <c r="K2083">
        <f>SUMIF($E$7:E2083,E2083,$H$7:H2083)</f>
        <v>278</v>
      </c>
    </row>
    <row r="2084" spans="4:11" x14ac:dyDescent="0.3">
      <c r="D2084">
        <v>2078</v>
      </c>
      <c r="E2084">
        <v>10</v>
      </c>
      <c r="F2084" s="4">
        <f>DATE(2020,5,13+INT(ROWS($1:902)/5))</f>
        <v>44144</v>
      </c>
      <c r="G2084" s="1" t="s">
        <v>167</v>
      </c>
      <c r="H2084">
        <v>-5</v>
      </c>
      <c r="I2084" s="5">
        <f>IF(G2084="nákup",VLOOKUP(E2084,Tabuľka6[#All],13,FALSE),IF(G2084="predaj",VLOOKUP(E2084,Tabuľka6[#All],12,FALSE),"zadany neplatny typ transakie"))</f>
        <v>18.5</v>
      </c>
      <c r="J2084">
        <f t="shared" si="32"/>
        <v>92.5</v>
      </c>
      <c r="K2084">
        <f>SUMIF($E$7:E2084,E2084,$H$7:H2084)</f>
        <v>66</v>
      </c>
    </row>
    <row r="2085" spans="4:11" x14ac:dyDescent="0.3">
      <c r="D2085">
        <v>2079</v>
      </c>
      <c r="E2085">
        <v>11</v>
      </c>
      <c r="F2085" s="4">
        <f>DATE(2020,5,13+INT(ROWS($1:903)/5))</f>
        <v>44144</v>
      </c>
      <c r="G2085" s="1" t="s">
        <v>167</v>
      </c>
      <c r="H2085">
        <v>-5</v>
      </c>
      <c r="I2085" s="5">
        <f>IF(G2085="nákup",VLOOKUP(E2085,Tabuľka6[#All],13,FALSE),IF(G2085="predaj",VLOOKUP(E2085,Tabuľka6[#All],12,FALSE),"zadany neplatny typ transakie"))</f>
        <v>5</v>
      </c>
      <c r="J2085">
        <f t="shared" si="32"/>
        <v>25</v>
      </c>
      <c r="K2085">
        <f>SUMIF($E$7:E2085,E2085,$H$7:H2085)</f>
        <v>37</v>
      </c>
    </row>
    <row r="2086" spans="4:11" x14ac:dyDescent="0.3">
      <c r="D2086">
        <v>2080</v>
      </c>
      <c r="E2086">
        <v>16</v>
      </c>
      <c r="F2086" s="4">
        <f>DATE(2020,5,13+INT(ROWS($1:904)/5))</f>
        <v>44144</v>
      </c>
      <c r="G2086" s="1" t="s">
        <v>167</v>
      </c>
      <c r="H2086">
        <v>-4</v>
      </c>
      <c r="I2086" s="5">
        <f>IF(G2086="nákup",VLOOKUP(E2086,Tabuľka6[#All],13,FALSE),IF(G2086="predaj",VLOOKUP(E2086,Tabuľka6[#All],12,FALSE),"zadany neplatny typ transakie"))</f>
        <v>14.49</v>
      </c>
      <c r="J2086">
        <f t="shared" si="32"/>
        <v>57.96</v>
      </c>
      <c r="K2086">
        <f>SUMIF($E$7:E2086,E2086,$H$7:H2086)</f>
        <v>153</v>
      </c>
    </row>
    <row r="2087" spans="4:11" x14ac:dyDescent="0.3">
      <c r="D2087">
        <v>2081</v>
      </c>
      <c r="E2087">
        <v>4</v>
      </c>
      <c r="F2087" s="4">
        <f>DATE(2020,5,13+INT(ROWS($1:905)/5))</f>
        <v>44145</v>
      </c>
      <c r="G2087" s="1" t="s">
        <v>167</v>
      </c>
      <c r="H2087">
        <v>-5</v>
      </c>
      <c r="I2087" s="5">
        <f>IF(G2087="nákup",VLOOKUP(E2087,Tabuľka6[#All],13,FALSE),IF(G2087="predaj",VLOOKUP(E2087,Tabuľka6[#All],12,FALSE),"zadany neplatny typ transakie"))</f>
        <v>16</v>
      </c>
      <c r="J2087">
        <f t="shared" si="32"/>
        <v>80</v>
      </c>
      <c r="K2087">
        <f>SUMIF($E$7:E2087,E2087,$H$7:H2087)</f>
        <v>177</v>
      </c>
    </row>
    <row r="2088" spans="4:11" x14ac:dyDescent="0.3">
      <c r="D2088">
        <v>2082</v>
      </c>
      <c r="E2088">
        <v>15</v>
      </c>
      <c r="F2088" s="4">
        <f>DATE(2020,5,13+INT(ROWS($1:906)/5))</f>
        <v>44145</v>
      </c>
      <c r="G2088" s="1" t="s">
        <v>167</v>
      </c>
      <c r="H2088">
        <v>-6</v>
      </c>
      <c r="I2088" s="5">
        <f>IF(G2088="nákup",VLOOKUP(E2088,Tabuľka6[#All],13,FALSE),IF(G2088="predaj",VLOOKUP(E2088,Tabuľka6[#All],12,FALSE),"zadany neplatny typ transakie"))</f>
        <v>9.65</v>
      </c>
      <c r="J2088">
        <f t="shared" si="32"/>
        <v>57.900000000000006</v>
      </c>
      <c r="K2088">
        <f>SUMIF($E$7:E2088,E2088,$H$7:H2088)</f>
        <v>202</v>
      </c>
    </row>
    <row r="2089" spans="4:11" x14ac:dyDescent="0.3">
      <c r="D2089">
        <v>2083</v>
      </c>
      <c r="E2089">
        <v>5</v>
      </c>
      <c r="F2089" s="4">
        <f>DATE(2020,5,13+INT(ROWS($1:907)/5))</f>
        <v>44145</v>
      </c>
      <c r="G2089" s="1" t="s">
        <v>167</v>
      </c>
      <c r="H2089">
        <v>-10</v>
      </c>
      <c r="I2089" s="5">
        <f>IF(G2089="nákup",VLOOKUP(E2089,Tabuľka6[#All],13,FALSE),IF(G2089="predaj",VLOOKUP(E2089,Tabuľka6[#All],12,FALSE),"zadany neplatny typ transakie"))</f>
        <v>15.56</v>
      </c>
      <c r="J2089">
        <f t="shared" si="32"/>
        <v>155.6</v>
      </c>
      <c r="K2089">
        <f>SUMIF($E$7:E2089,E2089,$H$7:H2089)</f>
        <v>25</v>
      </c>
    </row>
    <row r="2090" spans="4:11" x14ac:dyDescent="0.3">
      <c r="D2090">
        <v>2084</v>
      </c>
      <c r="E2090">
        <v>20</v>
      </c>
      <c r="F2090" s="4">
        <f>DATE(2020,5,13+INT(ROWS($1:908)/5))</f>
        <v>44145</v>
      </c>
      <c r="G2090" s="1" t="s">
        <v>167</v>
      </c>
      <c r="H2090">
        <v>-3</v>
      </c>
      <c r="I2090" s="5">
        <f>IF(G2090="nákup",VLOOKUP(E2090,Tabuľka6[#All],13,FALSE),IF(G2090="predaj",VLOOKUP(E2090,Tabuľka6[#All],12,FALSE),"zadany neplatny typ transakie"))</f>
        <v>10.050000000000001</v>
      </c>
      <c r="J2090">
        <f t="shared" si="32"/>
        <v>30.150000000000002</v>
      </c>
      <c r="K2090">
        <f>SUMIF($E$7:E2090,E2090,$H$7:H2090)</f>
        <v>152</v>
      </c>
    </row>
    <row r="2091" spans="4:11" x14ac:dyDescent="0.3">
      <c r="D2091">
        <v>2085</v>
      </c>
      <c r="E2091">
        <v>26</v>
      </c>
      <c r="F2091" s="4">
        <f>DATE(2020,5,13+INT(ROWS($1:909)/5))</f>
        <v>44145</v>
      </c>
      <c r="G2091" s="1" t="s">
        <v>167</v>
      </c>
      <c r="H2091">
        <v>-5</v>
      </c>
      <c r="I2091" s="5">
        <f>IF(G2091="nákup",VLOOKUP(E2091,Tabuľka6[#All],13,FALSE),IF(G2091="predaj",VLOOKUP(E2091,Tabuľka6[#All],12,FALSE),"zadany neplatny typ transakie"))</f>
        <v>12.85</v>
      </c>
      <c r="J2091">
        <f t="shared" si="32"/>
        <v>64.25</v>
      </c>
      <c r="K2091">
        <f>SUMIF($E$7:E2091,E2091,$H$7:H2091)</f>
        <v>157</v>
      </c>
    </row>
    <row r="2092" spans="4:11" x14ac:dyDescent="0.3">
      <c r="D2092">
        <v>2086</v>
      </c>
      <c r="E2092">
        <v>29</v>
      </c>
      <c r="F2092" s="4">
        <f>DATE(2020,5,13+INT(ROWS($1:910)/5))</f>
        <v>44146</v>
      </c>
      <c r="G2092" s="1" t="s">
        <v>167</v>
      </c>
      <c r="H2092">
        <v>-7</v>
      </c>
      <c r="I2092" s="5">
        <f>IF(G2092="nákup",VLOOKUP(E2092,Tabuľka6[#All],13,FALSE),IF(G2092="predaj",VLOOKUP(E2092,Tabuľka6[#All],12,FALSE),"zadany neplatny typ transakie"))</f>
        <v>24.99</v>
      </c>
      <c r="J2092">
        <f t="shared" si="32"/>
        <v>174.92999999999998</v>
      </c>
      <c r="K2092">
        <f>SUMIF($E$7:E2092,E2092,$H$7:H2092)</f>
        <v>198</v>
      </c>
    </row>
    <row r="2093" spans="4:11" x14ac:dyDescent="0.3">
      <c r="D2093">
        <v>2087</v>
      </c>
      <c r="E2093">
        <v>15</v>
      </c>
      <c r="F2093" s="4">
        <f>DATE(2020,5,13+INT(ROWS($1:911)/5))</f>
        <v>44146</v>
      </c>
      <c r="G2093" s="1" t="s">
        <v>167</v>
      </c>
      <c r="H2093">
        <v>-7</v>
      </c>
      <c r="I2093" s="5">
        <f>IF(G2093="nákup",VLOOKUP(E2093,Tabuľka6[#All],13,FALSE),IF(G2093="predaj",VLOOKUP(E2093,Tabuľka6[#All],12,FALSE),"zadany neplatny typ transakie"))</f>
        <v>9.65</v>
      </c>
      <c r="J2093">
        <f t="shared" si="32"/>
        <v>67.55</v>
      </c>
      <c r="K2093">
        <f>SUMIF($E$7:E2093,E2093,$H$7:H2093)</f>
        <v>195</v>
      </c>
    </row>
    <row r="2094" spans="4:11" x14ac:dyDescent="0.3">
      <c r="D2094">
        <v>2088</v>
      </c>
      <c r="E2094">
        <v>12</v>
      </c>
      <c r="F2094" s="4">
        <f>DATE(2020,5,13+INT(ROWS($1:912)/5))</f>
        <v>44146</v>
      </c>
      <c r="G2094" s="1" t="s">
        <v>167</v>
      </c>
      <c r="H2094">
        <v>-10</v>
      </c>
      <c r="I2094" s="5">
        <f>IF(G2094="nákup",VLOOKUP(E2094,Tabuľka6[#All],13,FALSE),IF(G2094="predaj",VLOOKUP(E2094,Tabuľka6[#All],12,FALSE),"zadany neplatny typ transakie"))</f>
        <v>13.25</v>
      </c>
      <c r="J2094">
        <f t="shared" si="32"/>
        <v>132.5</v>
      </c>
      <c r="K2094">
        <f>SUMIF($E$7:E2094,E2094,$H$7:H2094)</f>
        <v>232</v>
      </c>
    </row>
    <row r="2095" spans="4:11" x14ac:dyDescent="0.3">
      <c r="D2095">
        <v>2089</v>
      </c>
      <c r="E2095">
        <v>6</v>
      </c>
      <c r="F2095" s="4">
        <f>DATE(2020,5,13+INT(ROWS($1:913)/5))</f>
        <v>44146</v>
      </c>
      <c r="G2095" s="1" t="s">
        <v>167</v>
      </c>
      <c r="H2095">
        <v>-2</v>
      </c>
      <c r="I2095" s="5">
        <f>IF(G2095="nákup",VLOOKUP(E2095,Tabuľka6[#All],13,FALSE),IF(G2095="predaj",VLOOKUP(E2095,Tabuľka6[#All],12,FALSE),"zadany neplatny typ transakie"))</f>
        <v>13.24</v>
      </c>
      <c r="J2095">
        <f t="shared" si="32"/>
        <v>26.48</v>
      </c>
      <c r="K2095">
        <f>SUMIF($E$7:E2095,E2095,$H$7:H2095)</f>
        <v>276</v>
      </c>
    </row>
    <row r="2096" spans="4:11" x14ac:dyDescent="0.3">
      <c r="D2096">
        <v>2090</v>
      </c>
      <c r="E2096">
        <v>29</v>
      </c>
      <c r="F2096" s="4">
        <f>DATE(2020,5,13+INT(ROWS($1:914)/5))</f>
        <v>44146</v>
      </c>
      <c r="G2096" s="1" t="s">
        <v>167</v>
      </c>
      <c r="H2096">
        <v>-2</v>
      </c>
      <c r="I2096" s="5">
        <f>IF(G2096="nákup",VLOOKUP(E2096,Tabuľka6[#All],13,FALSE),IF(G2096="predaj",VLOOKUP(E2096,Tabuľka6[#All],12,FALSE),"zadany neplatny typ transakie"))</f>
        <v>24.99</v>
      </c>
      <c r="J2096">
        <f t="shared" si="32"/>
        <v>49.98</v>
      </c>
      <c r="K2096">
        <f>SUMIF($E$7:E2096,E2096,$H$7:H2096)</f>
        <v>196</v>
      </c>
    </row>
    <row r="2097" spans="4:11" x14ac:dyDescent="0.3">
      <c r="D2097">
        <v>2091</v>
      </c>
      <c r="E2097">
        <v>11</v>
      </c>
      <c r="F2097" s="4">
        <f>DATE(2020,5,13+INT(ROWS($1:915)/5))</f>
        <v>44147</v>
      </c>
      <c r="G2097" s="1" t="s">
        <v>167</v>
      </c>
      <c r="H2097">
        <v>-2</v>
      </c>
      <c r="I2097" s="5">
        <f>IF(G2097="nákup",VLOOKUP(E2097,Tabuľka6[#All],13,FALSE),IF(G2097="predaj",VLOOKUP(E2097,Tabuľka6[#All],12,FALSE),"zadany neplatny typ transakie"))</f>
        <v>5</v>
      </c>
      <c r="J2097">
        <f t="shared" si="32"/>
        <v>10</v>
      </c>
      <c r="K2097">
        <f>SUMIF($E$7:E2097,E2097,$H$7:H2097)</f>
        <v>35</v>
      </c>
    </row>
    <row r="2098" spans="4:11" x14ac:dyDescent="0.3">
      <c r="D2098">
        <v>2092</v>
      </c>
      <c r="E2098">
        <v>23</v>
      </c>
      <c r="F2098" s="4">
        <f>DATE(2020,5,13+INT(ROWS($1:916)/5))</f>
        <v>44147</v>
      </c>
      <c r="G2098" s="1" t="s">
        <v>167</v>
      </c>
      <c r="H2098">
        <v>-4</v>
      </c>
      <c r="I2098" s="5">
        <f>IF(G2098="nákup",VLOOKUP(E2098,Tabuľka6[#All],13,FALSE),IF(G2098="predaj",VLOOKUP(E2098,Tabuľka6[#All],12,FALSE),"zadany neplatny typ transakie"))</f>
        <v>22.55</v>
      </c>
      <c r="J2098">
        <f t="shared" si="32"/>
        <v>90.2</v>
      </c>
      <c r="K2098">
        <f>SUMIF($E$7:E2098,E2098,$H$7:H2098)</f>
        <v>102</v>
      </c>
    </row>
    <row r="2099" spans="4:11" x14ac:dyDescent="0.3">
      <c r="D2099">
        <v>2093</v>
      </c>
      <c r="E2099">
        <v>25</v>
      </c>
      <c r="F2099" s="4">
        <f>DATE(2020,5,13+INT(ROWS($1:917)/5))</f>
        <v>44147</v>
      </c>
      <c r="G2099" s="1" t="s">
        <v>167</v>
      </c>
      <c r="H2099">
        <v>-6</v>
      </c>
      <c r="I2099" s="5">
        <f>IF(G2099="nákup",VLOOKUP(E2099,Tabuľka6[#All],13,FALSE),IF(G2099="predaj",VLOOKUP(E2099,Tabuľka6[#All],12,FALSE),"zadany neplatny typ transakie"))</f>
        <v>14.95</v>
      </c>
      <c r="J2099">
        <f t="shared" si="32"/>
        <v>89.699999999999989</v>
      </c>
      <c r="K2099">
        <f>SUMIF($E$7:E2099,E2099,$H$7:H2099)</f>
        <v>68</v>
      </c>
    </row>
    <row r="2100" spans="4:11" x14ac:dyDescent="0.3">
      <c r="D2100">
        <v>2094</v>
      </c>
      <c r="E2100">
        <v>14</v>
      </c>
      <c r="F2100" s="4">
        <f>DATE(2020,5,13+INT(ROWS($1:918)/5))</f>
        <v>44147</v>
      </c>
      <c r="G2100" s="1" t="s">
        <v>167</v>
      </c>
      <c r="H2100">
        <v>-7</v>
      </c>
      <c r="I2100" s="5">
        <f>IF(G2100="nákup",VLOOKUP(E2100,Tabuľka6[#All],13,FALSE),IF(G2100="predaj",VLOOKUP(E2100,Tabuľka6[#All],12,FALSE),"zadany neplatny typ transakie"))</f>
        <v>7.8</v>
      </c>
      <c r="J2100">
        <f t="shared" si="32"/>
        <v>54.6</v>
      </c>
      <c r="K2100">
        <f>SUMIF($E$7:E2100,E2100,$H$7:H2100)</f>
        <v>127</v>
      </c>
    </row>
    <row r="2101" spans="4:11" x14ac:dyDescent="0.3">
      <c r="D2101">
        <v>2095</v>
      </c>
      <c r="E2101">
        <v>3</v>
      </c>
      <c r="F2101" s="4">
        <f>DATE(2020,5,13+INT(ROWS($1:919)/5))</f>
        <v>44147</v>
      </c>
      <c r="G2101" s="1" t="s">
        <v>167</v>
      </c>
      <c r="H2101">
        <v>-4</v>
      </c>
      <c r="I2101" s="5">
        <f>IF(G2101="nákup",VLOOKUP(E2101,Tabuľka6[#All],13,FALSE),IF(G2101="predaj",VLOOKUP(E2101,Tabuľka6[#All],12,FALSE),"zadany neplatny typ transakie"))</f>
        <v>9.64</v>
      </c>
      <c r="J2101">
        <f t="shared" si="32"/>
        <v>38.56</v>
      </c>
      <c r="K2101">
        <f>SUMIF($E$7:E2101,E2101,$H$7:H2101)</f>
        <v>61</v>
      </c>
    </row>
    <row r="2102" spans="4:11" x14ac:dyDescent="0.3">
      <c r="D2102">
        <v>2096</v>
      </c>
      <c r="E2102">
        <v>12</v>
      </c>
      <c r="F2102" s="4">
        <f>DATE(2020,5,13+INT(ROWS($1:920)/5))</f>
        <v>44148</v>
      </c>
      <c r="G2102" s="1" t="s">
        <v>167</v>
      </c>
      <c r="H2102">
        <v>-4</v>
      </c>
      <c r="I2102" s="5">
        <f>IF(G2102="nákup",VLOOKUP(E2102,Tabuľka6[#All],13,FALSE),IF(G2102="predaj",VLOOKUP(E2102,Tabuľka6[#All],12,FALSE),"zadany neplatny typ transakie"))</f>
        <v>13.25</v>
      </c>
      <c r="J2102">
        <f t="shared" si="32"/>
        <v>53</v>
      </c>
      <c r="K2102">
        <f>SUMIF($E$7:E2102,E2102,$H$7:H2102)</f>
        <v>228</v>
      </c>
    </row>
    <row r="2103" spans="4:11" x14ac:dyDescent="0.3">
      <c r="D2103">
        <v>2097</v>
      </c>
      <c r="E2103">
        <v>29</v>
      </c>
      <c r="F2103" s="4">
        <f>DATE(2020,5,13+INT(ROWS($1:921)/5))</f>
        <v>44148</v>
      </c>
      <c r="G2103" s="1" t="s">
        <v>167</v>
      </c>
      <c r="H2103">
        <v>-3</v>
      </c>
      <c r="I2103" s="5">
        <f>IF(G2103="nákup",VLOOKUP(E2103,Tabuľka6[#All],13,FALSE),IF(G2103="predaj",VLOOKUP(E2103,Tabuľka6[#All],12,FALSE),"zadany neplatny typ transakie"))</f>
        <v>24.99</v>
      </c>
      <c r="J2103">
        <f t="shared" si="32"/>
        <v>74.97</v>
      </c>
      <c r="K2103">
        <f>SUMIF($E$7:E2103,E2103,$H$7:H2103)</f>
        <v>193</v>
      </c>
    </row>
    <row r="2104" spans="4:11" x14ac:dyDescent="0.3">
      <c r="D2104">
        <v>2098</v>
      </c>
      <c r="E2104">
        <v>20</v>
      </c>
      <c r="F2104" s="4">
        <f>DATE(2020,5,13+INT(ROWS($1:922)/5))</f>
        <v>44148</v>
      </c>
      <c r="G2104" s="1" t="s">
        <v>167</v>
      </c>
      <c r="H2104">
        <v>-6</v>
      </c>
      <c r="I2104" s="5">
        <f>IF(G2104="nákup",VLOOKUP(E2104,Tabuľka6[#All],13,FALSE),IF(G2104="predaj",VLOOKUP(E2104,Tabuľka6[#All],12,FALSE),"zadany neplatny typ transakie"))</f>
        <v>10.050000000000001</v>
      </c>
      <c r="J2104">
        <f t="shared" si="32"/>
        <v>60.300000000000004</v>
      </c>
      <c r="K2104">
        <f>SUMIF($E$7:E2104,E2104,$H$7:H2104)</f>
        <v>146</v>
      </c>
    </row>
    <row r="2105" spans="4:11" x14ac:dyDescent="0.3">
      <c r="D2105">
        <v>2099</v>
      </c>
      <c r="E2105">
        <v>3</v>
      </c>
      <c r="F2105" s="4">
        <f>DATE(2020,5,13+INT(ROWS($1:923)/5))</f>
        <v>44148</v>
      </c>
      <c r="G2105" s="1" t="s">
        <v>167</v>
      </c>
      <c r="H2105">
        <v>-3</v>
      </c>
      <c r="I2105" s="5">
        <f>IF(G2105="nákup",VLOOKUP(E2105,Tabuľka6[#All],13,FALSE),IF(G2105="predaj",VLOOKUP(E2105,Tabuľka6[#All],12,FALSE),"zadany neplatny typ transakie"))</f>
        <v>9.64</v>
      </c>
      <c r="J2105">
        <f t="shared" si="32"/>
        <v>28.92</v>
      </c>
      <c r="K2105">
        <f>SUMIF($E$7:E2105,E2105,$H$7:H2105)</f>
        <v>58</v>
      </c>
    </row>
    <row r="2106" spans="4:11" x14ac:dyDescent="0.3">
      <c r="D2106">
        <v>2100</v>
      </c>
      <c r="E2106">
        <v>16</v>
      </c>
      <c r="F2106" s="4">
        <f>DATE(2020,5,13+INT(ROWS($1:924)/5))</f>
        <v>44148</v>
      </c>
      <c r="G2106" s="1" t="s">
        <v>167</v>
      </c>
      <c r="H2106">
        <v>-1</v>
      </c>
      <c r="I2106" s="5">
        <f>IF(G2106="nákup",VLOOKUP(E2106,Tabuľka6[#All],13,FALSE),IF(G2106="predaj",VLOOKUP(E2106,Tabuľka6[#All],12,FALSE),"zadany neplatny typ transakie"))</f>
        <v>14.49</v>
      </c>
      <c r="J2106">
        <f t="shared" si="32"/>
        <v>14.49</v>
      </c>
      <c r="K2106">
        <f>SUMIF($E$7:E2106,E2106,$H$7:H2106)</f>
        <v>152</v>
      </c>
    </row>
    <row r="2107" spans="4:11" x14ac:dyDescent="0.3">
      <c r="D2107">
        <v>2101</v>
      </c>
      <c r="E2107">
        <v>1</v>
      </c>
      <c r="F2107" s="4">
        <f>DATE(2020,5,13+INT(ROWS($1:925)/5))</f>
        <v>44149</v>
      </c>
      <c r="G2107" s="1" t="s">
        <v>167</v>
      </c>
      <c r="H2107">
        <v>-7</v>
      </c>
      <c r="I2107" s="5">
        <f>IF(G2107="nákup",VLOOKUP(E2107,Tabuľka6[#All],13,FALSE),IF(G2107="predaj",VLOOKUP(E2107,Tabuľka6[#All],12,FALSE),"zadany neplatny typ transakie"))</f>
        <v>11.9</v>
      </c>
      <c r="J2107">
        <f t="shared" si="32"/>
        <v>83.3</v>
      </c>
      <c r="K2107">
        <f>SUMIF($E$7:E2107,E2107,$H$7:H2107)</f>
        <v>190</v>
      </c>
    </row>
    <row r="2108" spans="4:11" x14ac:dyDescent="0.3">
      <c r="D2108">
        <v>2102</v>
      </c>
      <c r="E2108">
        <v>16</v>
      </c>
      <c r="F2108" s="4">
        <f>DATE(2020,5,13+INT(ROWS($1:926)/5))</f>
        <v>44149</v>
      </c>
      <c r="G2108" s="1" t="s">
        <v>167</v>
      </c>
      <c r="H2108">
        <v>-9</v>
      </c>
      <c r="I2108" s="5">
        <f>IF(G2108="nákup",VLOOKUP(E2108,Tabuľka6[#All],13,FALSE),IF(G2108="predaj",VLOOKUP(E2108,Tabuľka6[#All],12,FALSE),"zadany neplatny typ transakie"))</f>
        <v>14.49</v>
      </c>
      <c r="J2108">
        <f t="shared" si="32"/>
        <v>130.41</v>
      </c>
      <c r="K2108">
        <f>SUMIF($E$7:E2108,E2108,$H$7:H2108)</f>
        <v>143</v>
      </c>
    </row>
    <row r="2109" spans="4:11" x14ac:dyDescent="0.3">
      <c r="D2109">
        <v>2103</v>
      </c>
      <c r="E2109">
        <v>15</v>
      </c>
      <c r="F2109" s="4">
        <f>DATE(2020,5,13+INT(ROWS($1:927)/5))</f>
        <v>44149</v>
      </c>
      <c r="G2109" s="1" t="s">
        <v>167</v>
      </c>
      <c r="H2109">
        <v>-9</v>
      </c>
      <c r="I2109" s="5">
        <f>IF(G2109="nákup",VLOOKUP(E2109,Tabuľka6[#All],13,FALSE),IF(G2109="predaj",VLOOKUP(E2109,Tabuľka6[#All],12,FALSE),"zadany neplatny typ transakie"))</f>
        <v>9.65</v>
      </c>
      <c r="J2109">
        <f t="shared" si="32"/>
        <v>86.850000000000009</v>
      </c>
      <c r="K2109">
        <f>SUMIF($E$7:E2109,E2109,$H$7:H2109)</f>
        <v>186</v>
      </c>
    </row>
    <row r="2110" spans="4:11" x14ac:dyDescent="0.3">
      <c r="D2110">
        <v>2104</v>
      </c>
      <c r="E2110">
        <v>14</v>
      </c>
      <c r="F2110" s="4">
        <f>DATE(2020,5,13+INT(ROWS($1:928)/5))</f>
        <v>44149</v>
      </c>
      <c r="G2110" s="1" t="s">
        <v>167</v>
      </c>
      <c r="H2110">
        <v>-3</v>
      </c>
      <c r="I2110" s="5">
        <f>IF(G2110="nákup",VLOOKUP(E2110,Tabuľka6[#All],13,FALSE),IF(G2110="predaj",VLOOKUP(E2110,Tabuľka6[#All],12,FALSE),"zadany neplatny typ transakie"))</f>
        <v>7.8</v>
      </c>
      <c r="J2110">
        <f t="shared" si="32"/>
        <v>23.4</v>
      </c>
      <c r="K2110">
        <f>SUMIF($E$7:E2110,E2110,$H$7:H2110)</f>
        <v>124</v>
      </c>
    </row>
    <row r="2111" spans="4:11" x14ac:dyDescent="0.3">
      <c r="D2111">
        <v>2105</v>
      </c>
      <c r="E2111">
        <v>11</v>
      </c>
      <c r="F2111" s="4">
        <f>DATE(2020,5,13+INT(ROWS($1:929)/5))</f>
        <v>44149</v>
      </c>
      <c r="G2111" s="1" t="s">
        <v>167</v>
      </c>
      <c r="H2111">
        <v>-4</v>
      </c>
      <c r="I2111" s="5">
        <f>IF(G2111="nákup",VLOOKUP(E2111,Tabuľka6[#All],13,FALSE),IF(G2111="predaj",VLOOKUP(E2111,Tabuľka6[#All],12,FALSE),"zadany neplatny typ transakie"))</f>
        <v>5</v>
      </c>
      <c r="J2111">
        <f t="shared" si="32"/>
        <v>20</v>
      </c>
      <c r="K2111">
        <f>SUMIF($E$7:E2111,E2111,$H$7:H2111)</f>
        <v>31</v>
      </c>
    </row>
    <row r="2112" spans="4:11" x14ac:dyDescent="0.3">
      <c r="D2112">
        <v>2106</v>
      </c>
      <c r="E2112">
        <v>5</v>
      </c>
      <c r="F2112" s="4">
        <f>DATE(2020,5,13+INT(ROWS($1:930)/5))</f>
        <v>44150</v>
      </c>
      <c r="G2112" s="1" t="s">
        <v>167</v>
      </c>
      <c r="H2112">
        <v>-4</v>
      </c>
      <c r="I2112" s="5">
        <f>IF(G2112="nákup",VLOOKUP(E2112,Tabuľka6[#All],13,FALSE),IF(G2112="predaj",VLOOKUP(E2112,Tabuľka6[#All],12,FALSE),"zadany neplatny typ transakie"))</f>
        <v>15.56</v>
      </c>
      <c r="J2112">
        <f t="shared" si="32"/>
        <v>62.24</v>
      </c>
      <c r="K2112">
        <f>SUMIF($E$7:E2112,E2112,$H$7:H2112)</f>
        <v>21</v>
      </c>
    </row>
    <row r="2113" spans="4:11" x14ac:dyDescent="0.3">
      <c r="D2113">
        <v>2107</v>
      </c>
      <c r="E2113">
        <v>21</v>
      </c>
      <c r="F2113" s="4">
        <f>DATE(2020,5,13+INT(ROWS($1:931)/5))</f>
        <v>44150</v>
      </c>
      <c r="G2113" s="1" t="s">
        <v>167</v>
      </c>
      <c r="H2113">
        <v>-2</v>
      </c>
      <c r="I2113" s="5">
        <f>IF(G2113="nákup",VLOOKUP(E2113,Tabuľka6[#All],13,FALSE),IF(G2113="predaj",VLOOKUP(E2113,Tabuľka6[#All],12,FALSE),"zadany neplatny typ transakie"))</f>
        <v>22.5</v>
      </c>
      <c r="J2113">
        <f t="shared" si="32"/>
        <v>45</v>
      </c>
      <c r="K2113">
        <f>SUMIF($E$7:E2113,E2113,$H$7:H2113)</f>
        <v>126</v>
      </c>
    </row>
    <row r="2114" spans="4:11" x14ac:dyDescent="0.3">
      <c r="D2114">
        <v>2108</v>
      </c>
      <c r="E2114">
        <v>28</v>
      </c>
      <c r="F2114" s="4">
        <f>DATE(2020,5,13+INT(ROWS($1:932)/5))</f>
        <v>44150</v>
      </c>
      <c r="G2114" s="1" t="s">
        <v>167</v>
      </c>
      <c r="H2114">
        <v>-7</v>
      </c>
      <c r="I2114" s="5">
        <f>IF(G2114="nákup",VLOOKUP(E2114,Tabuľka6[#All],13,FALSE),IF(G2114="predaj",VLOOKUP(E2114,Tabuľka6[#All],12,FALSE),"zadany neplatny typ transakie"))</f>
        <v>14.38</v>
      </c>
      <c r="J2114">
        <f t="shared" si="32"/>
        <v>100.66000000000001</v>
      </c>
      <c r="K2114">
        <f>SUMIF($E$7:E2114,E2114,$H$7:H2114)</f>
        <v>50</v>
      </c>
    </row>
    <row r="2115" spans="4:11" x14ac:dyDescent="0.3">
      <c r="D2115">
        <v>2109</v>
      </c>
      <c r="E2115">
        <v>14</v>
      </c>
      <c r="F2115" s="4">
        <f>DATE(2020,5,13+INT(ROWS($1:933)/5))</f>
        <v>44150</v>
      </c>
      <c r="G2115" s="1" t="s">
        <v>167</v>
      </c>
      <c r="H2115">
        <v>-4</v>
      </c>
      <c r="I2115" s="5">
        <f>IF(G2115="nákup",VLOOKUP(E2115,Tabuľka6[#All],13,FALSE),IF(G2115="predaj",VLOOKUP(E2115,Tabuľka6[#All],12,FALSE),"zadany neplatny typ transakie"))</f>
        <v>7.8</v>
      </c>
      <c r="J2115">
        <f t="shared" si="32"/>
        <v>31.2</v>
      </c>
      <c r="K2115">
        <f>SUMIF($E$7:E2115,E2115,$H$7:H2115)</f>
        <v>120</v>
      </c>
    </row>
    <row r="2116" spans="4:11" x14ac:dyDescent="0.3">
      <c r="D2116">
        <v>2110</v>
      </c>
      <c r="E2116">
        <v>28</v>
      </c>
      <c r="F2116" s="4">
        <f>DATE(2020,5,13+INT(ROWS($1:934)/5))</f>
        <v>44150</v>
      </c>
      <c r="G2116" s="1" t="s">
        <v>167</v>
      </c>
      <c r="H2116">
        <v>-10</v>
      </c>
      <c r="I2116" s="5">
        <f>IF(G2116="nákup",VLOOKUP(E2116,Tabuľka6[#All],13,FALSE),IF(G2116="predaj",VLOOKUP(E2116,Tabuľka6[#All],12,FALSE),"zadany neplatny typ transakie"))</f>
        <v>14.38</v>
      </c>
      <c r="J2116">
        <f t="shared" si="32"/>
        <v>143.80000000000001</v>
      </c>
      <c r="K2116">
        <f>SUMIF($E$7:E2116,E2116,$H$7:H2116)</f>
        <v>40</v>
      </c>
    </row>
    <row r="2117" spans="4:11" x14ac:dyDescent="0.3">
      <c r="D2117">
        <v>2111</v>
      </c>
      <c r="E2117">
        <v>25</v>
      </c>
      <c r="F2117" s="4">
        <f>DATE(2020,5,13+INT(ROWS($1:935)/5))</f>
        <v>44151</v>
      </c>
      <c r="G2117" s="1" t="s">
        <v>167</v>
      </c>
      <c r="H2117">
        <v>-2</v>
      </c>
      <c r="I2117" s="5">
        <f>IF(G2117="nákup",VLOOKUP(E2117,Tabuľka6[#All],13,FALSE),IF(G2117="predaj",VLOOKUP(E2117,Tabuľka6[#All],12,FALSE),"zadany neplatny typ transakie"))</f>
        <v>14.95</v>
      </c>
      <c r="J2117">
        <f t="shared" si="32"/>
        <v>29.9</v>
      </c>
      <c r="K2117">
        <f>SUMIF($E$7:E2117,E2117,$H$7:H2117)</f>
        <v>66</v>
      </c>
    </row>
    <row r="2118" spans="4:11" x14ac:dyDescent="0.3">
      <c r="D2118">
        <v>2112</v>
      </c>
      <c r="E2118">
        <v>10</v>
      </c>
      <c r="F2118" s="4">
        <f>DATE(2020,5,13+INT(ROWS($1:936)/5))</f>
        <v>44151</v>
      </c>
      <c r="G2118" s="1" t="s">
        <v>167</v>
      </c>
      <c r="H2118">
        <v>-8</v>
      </c>
      <c r="I2118" s="5">
        <f>IF(G2118="nákup",VLOOKUP(E2118,Tabuľka6[#All],13,FALSE),IF(G2118="predaj",VLOOKUP(E2118,Tabuľka6[#All],12,FALSE),"zadany neplatny typ transakie"))</f>
        <v>18.5</v>
      </c>
      <c r="J2118">
        <f t="shared" si="32"/>
        <v>148</v>
      </c>
      <c r="K2118">
        <f>SUMIF($E$7:E2118,E2118,$H$7:H2118)</f>
        <v>58</v>
      </c>
    </row>
    <row r="2119" spans="4:11" x14ac:dyDescent="0.3">
      <c r="D2119">
        <v>2113</v>
      </c>
      <c r="E2119">
        <v>12</v>
      </c>
      <c r="F2119" s="4">
        <f>DATE(2020,5,13+INT(ROWS($1:937)/5))</f>
        <v>44151</v>
      </c>
      <c r="G2119" s="1" t="s">
        <v>167</v>
      </c>
      <c r="H2119">
        <v>-10</v>
      </c>
      <c r="I2119" s="5">
        <f>IF(G2119="nákup",VLOOKUP(E2119,Tabuľka6[#All],13,FALSE),IF(G2119="predaj",VLOOKUP(E2119,Tabuľka6[#All],12,FALSE),"zadany neplatny typ transakie"))</f>
        <v>13.25</v>
      </c>
      <c r="J2119">
        <f t="shared" si="32"/>
        <v>132.5</v>
      </c>
      <c r="K2119">
        <f>SUMIF($E$7:E2119,E2119,$H$7:H2119)</f>
        <v>218</v>
      </c>
    </row>
    <row r="2120" spans="4:11" x14ac:dyDescent="0.3">
      <c r="D2120">
        <v>2114</v>
      </c>
      <c r="E2120">
        <v>20</v>
      </c>
      <c r="F2120" s="4">
        <f>DATE(2020,5,13+INT(ROWS($1:938)/5))</f>
        <v>44151</v>
      </c>
      <c r="G2120" s="1" t="s">
        <v>167</v>
      </c>
      <c r="H2120">
        <v>-9</v>
      </c>
      <c r="I2120" s="5">
        <f>IF(G2120="nákup",VLOOKUP(E2120,Tabuľka6[#All],13,FALSE),IF(G2120="predaj",VLOOKUP(E2120,Tabuľka6[#All],12,FALSE),"zadany neplatny typ transakie"))</f>
        <v>10.050000000000001</v>
      </c>
      <c r="J2120">
        <f t="shared" ref="J2120:J2183" si="33">ABS(H2120*I2120)</f>
        <v>90.45</v>
      </c>
      <c r="K2120">
        <f>SUMIF($E$7:E2120,E2120,$H$7:H2120)</f>
        <v>137</v>
      </c>
    </row>
    <row r="2121" spans="4:11" x14ac:dyDescent="0.3">
      <c r="D2121">
        <v>2115</v>
      </c>
      <c r="E2121">
        <v>20</v>
      </c>
      <c r="F2121" s="4">
        <f>DATE(2020,5,13+INT(ROWS($1:939)/5))</f>
        <v>44151</v>
      </c>
      <c r="G2121" s="1" t="s">
        <v>167</v>
      </c>
      <c r="H2121">
        <v>-9</v>
      </c>
      <c r="I2121" s="5">
        <f>IF(G2121="nákup",VLOOKUP(E2121,Tabuľka6[#All],13,FALSE),IF(G2121="predaj",VLOOKUP(E2121,Tabuľka6[#All],12,FALSE),"zadany neplatny typ transakie"))</f>
        <v>10.050000000000001</v>
      </c>
      <c r="J2121">
        <f t="shared" si="33"/>
        <v>90.45</v>
      </c>
      <c r="K2121">
        <f>SUMIF($E$7:E2121,E2121,$H$7:H2121)</f>
        <v>128</v>
      </c>
    </row>
    <row r="2122" spans="4:11" x14ac:dyDescent="0.3">
      <c r="D2122">
        <v>2116</v>
      </c>
      <c r="E2122">
        <v>12</v>
      </c>
      <c r="F2122" s="4">
        <f>DATE(2020,5,13+INT(ROWS($1:940)/5))</f>
        <v>44152</v>
      </c>
      <c r="G2122" s="1" t="s">
        <v>167</v>
      </c>
      <c r="H2122">
        <v>-8</v>
      </c>
      <c r="I2122" s="5">
        <f>IF(G2122="nákup",VLOOKUP(E2122,Tabuľka6[#All],13,FALSE),IF(G2122="predaj",VLOOKUP(E2122,Tabuľka6[#All],12,FALSE),"zadany neplatny typ transakie"))</f>
        <v>13.25</v>
      </c>
      <c r="J2122">
        <f t="shared" si="33"/>
        <v>106</v>
      </c>
      <c r="K2122">
        <f>SUMIF($E$7:E2122,E2122,$H$7:H2122)</f>
        <v>210</v>
      </c>
    </row>
    <row r="2123" spans="4:11" x14ac:dyDescent="0.3">
      <c r="D2123">
        <v>2117</v>
      </c>
      <c r="E2123">
        <v>22</v>
      </c>
      <c r="F2123" s="4">
        <f>DATE(2020,5,13+INT(ROWS($1:941)/5))</f>
        <v>44152</v>
      </c>
      <c r="G2123" s="1" t="s">
        <v>167</v>
      </c>
      <c r="H2123">
        <v>-9</v>
      </c>
      <c r="I2123" s="5">
        <f>IF(G2123="nákup",VLOOKUP(E2123,Tabuľka6[#All],13,FALSE),IF(G2123="predaj",VLOOKUP(E2123,Tabuľka6[#All],12,FALSE),"zadany neplatny typ transakie"))</f>
        <v>22.58</v>
      </c>
      <c r="J2123">
        <f t="shared" si="33"/>
        <v>203.21999999999997</v>
      </c>
      <c r="K2123">
        <f>SUMIF($E$7:E2123,E2123,$H$7:H2123)</f>
        <v>222</v>
      </c>
    </row>
    <row r="2124" spans="4:11" x14ac:dyDescent="0.3">
      <c r="D2124">
        <v>2118</v>
      </c>
      <c r="E2124">
        <v>17</v>
      </c>
      <c r="F2124" s="4">
        <f>DATE(2020,5,13+INT(ROWS($1:942)/5))</f>
        <v>44152</v>
      </c>
      <c r="G2124" s="1" t="s">
        <v>167</v>
      </c>
      <c r="H2124">
        <v>-10</v>
      </c>
      <c r="I2124" s="5">
        <f>IF(G2124="nákup",VLOOKUP(E2124,Tabuľka6[#All],13,FALSE),IF(G2124="predaj",VLOOKUP(E2124,Tabuľka6[#All],12,FALSE),"zadany neplatny typ transakie"))</f>
        <v>14.46</v>
      </c>
      <c r="J2124">
        <f t="shared" si="33"/>
        <v>144.60000000000002</v>
      </c>
      <c r="K2124">
        <f>SUMIF($E$7:E2124,E2124,$H$7:H2124)</f>
        <v>205</v>
      </c>
    </row>
    <row r="2125" spans="4:11" x14ac:dyDescent="0.3">
      <c r="D2125">
        <v>2119</v>
      </c>
      <c r="E2125">
        <v>9</v>
      </c>
      <c r="F2125" s="4">
        <f>DATE(2020,5,13+INT(ROWS($1:943)/5))</f>
        <v>44152</v>
      </c>
      <c r="G2125" s="1" t="s">
        <v>167</v>
      </c>
      <c r="H2125">
        <v>-7</v>
      </c>
      <c r="I2125" s="5">
        <f>IF(G2125="nákup",VLOOKUP(E2125,Tabuľka6[#All],13,FALSE),IF(G2125="predaj",VLOOKUP(E2125,Tabuľka6[#All],12,FALSE),"zadany neplatny typ transakie"))</f>
        <v>41</v>
      </c>
      <c r="J2125">
        <f t="shared" si="33"/>
        <v>287</v>
      </c>
      <c r="K2125">
        <f>SUMIF($E$7:E2125,E2125,$H$7:H2125)</f>
        <v>63</v>
      </c>
    </row>
    <row r="2126" spans="4:11" x14ac:dyDescent="0.3">
      <c r="D2126">
        <v>2120</v>
      </c>
      <c r="E2126">
        <v>13</v>
      </c>
      <c r="F2126" s="4">
        <f>DATE(2020,5,13+INT(ROWS($1:944)/5))</f>
        <v>44152</v>
      </c>
      <c r="G2126" s="1" t="s">
        <v>167</v>
      </c>
      <c r="H2126">
        <v>-10</v>
      </c>
      <c r="I2126" s="5">
        <f>IF(G2126="nákup",VLOOKUP(E2126,Tabuľka6[#All],13,FALSE),IF(G2126="predaj",VLOOKUP(E2126,Tabuľka6[#All],12,FALSE),"zadany neplatny typ transakie"))</f>
        <v>14.95</v>
      </c>
      <c r="J2126">
        <f t="shared" si="33"/>
        <v>149.5</v>
      </c>
      <c r="K2126">
        <f>SUMIF($E$7:E2126,E2126,$H$7:H2126)</f>
        <v>1</v>
      </c>
    </row>
    <row r="2127" spans="4:11" x14ac:dyDescent="0.3">
      <c r="D2127">
        <v>2121</v>
      </c>
      <c r="E2127">
        <v>8</v>
      </c>
      <c r="F2127" s="4">
        <f>DATE(2020,5,13+INT(ROWS($1:945)/5))</f>
        <v>44153</v>
      </c>
      <c r="G2127" s="1" t="s">
        <v>167</v>
      </c>
      <c r="H2127">
        <v>-5</v>
      </c>
      <c r="I2127" s="5">
        <f>IF(G2127="nákup",VLOOKUP(E2127,Tabuľka6[#All],13,FALSE),IF(G2127="predaj",VLOOKUP(E2127,Tabuľka6[#All],12,FALSE),"zadany neplatny typ transakie"))</f>
        <v>17.89</v>
      </c>
      <c r="J2127">
        <f t="shared" si="33"/>
        <v>89.45</v>
      </c>
      <c r="K2127">
        <f>SUMIF($E$7:E2127,E2127,$H$7:H2127)</f>
        <v>175</v>
      </c>
    </row>
    <row r="2128" spans="4:11" x14ac:dyDescent="0.3">
      <c r="D2128">
        <v>2122</v>
      </c>
      <c r="E2128">
        <v>3</v>
      </c>
      <c r="F2128" s="4">
        <f>DATE(2020,5,13+INT(ROWS($1:946)/5))</f>
        <v>44153</v>
      </c>
      <c r="G2128" s="1" t="s">
        <v>167</v>
      </c>
      <c r="H2128">
        <v>-4</v>
      </c>
      <c r="I2128" s="5">
        <f>IF(G2128="nákup",VLOOKUP(E2128,Tabuľka6[#All],13,FALSE),IF(G2128="predaj",VLOOKUP(E2128,Tabuľka6[#All],12,FALSE),"zadany neplatny typ transakie"))</f>
        <v>9.64</v>
      </c>
      <c r="J2128">
        <f t="shared" si="33"/>
        <v>38.56</v>
      </c>
      <c r="K2128">
        <f>SUMIF($E$7:E2128,E2128,$H$7:H2128)</f>
        <v>54</v>
      </c>
    </row>
    <row r="2129" spans="4:11" x14ac:dyDescent="0.3">
      <c r="D2129">
        <v>2123</v>
      </c>
      <c r="E2129">
        <v>5</v>
      </c>
      <c r="F2129" s="4">
        <f>DATE(2020,5,13+INT(ROWS($1:947)/5))</f>
        <v>44153</v>
      </c>
      <c r="G2129" s="1" t="s">
        <v>167</v>
      </c>
      <c r="H2129">
        <v>-9</v>
      </c>
      <c r="I2129" s="5">
        <f>IF(G2129="nákup",VLOOKUP(E2129,Tabuľka6[#All],13,FALSE),IF(G2129="predaj",VLOOKUP(E2129,Tabuľka6[#All],12,FALSE),"zadany neplatny typ transakie"))</f>
        <v>15.56</v>
      </c>
      <c r="J2129">
        <f t="shared" si="33"/>
        <v>140.04</v>
      </c>
      <c r="K2129">
        <f>SUMIF($E$7:E2129,E2129,$H$7:H2129)</f>
        <v>12</v>
      </c>
    </row>
    <row r="2130" spans="4:11" x14ac:dyDescent="0.3">
      <c r="D2130">
        <v>2124</v>
      </c>
      <c r="E2130">
        <v>23</v>
      </c>
      <c r="F2130" s="4">
        <f>DATE(2020,5,13+INT(ROWS($1:948)/5))</f>
        <v>44153</v>
      </c>
      <c r="G2130" s="1" t="s">
        <v>167</v>
      </c>
      <c r="H2130">
        <v>-9</v>
      </c>
      <c r="I2130" s="5">
        <f>IF(G2130="nákup",VLOOKUP(E2130,Tabuľka6[#All],13,FALSE),IF(G2130="predaj",VLOOKUP(E2130,Tabuľka6[#All],12,FALSE),"zadany neplatny typ transakie"))</f>
        <v>22.55</v>
      </c>
      <c r="J2130">
        <f t="shared" si="33"/>
        <v>202.95000000000002</v>
      </c>
      <c r="K2130">
        <f>SUMIF($E$7:E2130,E2130,$H$7:H2130)</f>
        <v>93</v>
      </c>
    </row>
    <row r="2131" spans="4:11" x14ac:dyDescent="0.3">
      <c r="D2131">
        <v>2125</v>
      </c>
      <c r="E2131">
        <v>20</v>
      </c>
      <c r="F2131" s="4">
        <f>DATE(2020,5,13+INT(ROWS($1:949)/5))</f>
        <v>44153</v>
      </c>
      <c r="G2131" s="1" t="s">
        <v>167</v>
      </c>
      <c r="H2131">
        <v>-1</v>
      </c>
      <c r="I2131" s="5">
        <f>IF(G2131="nákup",VLOOKUP(E2131,Tabuľka6[#All],13,FALSE),IF(G2131="predaj",VLOOKUP(E2131,Tabuľka6[#All],12,FALSE),"zadany neplatny typ transakie"))</f>
        <v>10.050000000000001</v>
      </c>
      <c r="J2131">
        <f t="shared" si="33"/>
        <v>10.050000000000001</v>
      </c>
      <c r="K2131">
        <f>SUMIF($E$7:E2131,E2131,$H$7:H2131)</f>
        <v>127</v>
      </c>
    </row>
    <row r="2132" spans="4:11" x14ac:dyDescent="0.3">
      <c r="D2132">
        <v>2126</v>
      </c>
      <c r="E2132">
        <v>7</v>
      </c>
      <c r="F2132" s="4">
        <f>DATE(2020,5,13+INT(ROWS($1:950)/5))</f>
        <v>44154</v>
      </c>
      <c r="G2132" s="1" t="s">
        <v>167</v>
      </c>
      <c r="H2132">
        <v>-8</v>
      </c>
      <c r="I2132" s="5">
        <f>IF(G2132="nákup",VLOOKUP(E2132,Tabuľka6[#All],13,FALSE),IF(G2132="predaj",VLOOKUP(E2132,Tabuľka6[#All],12,FALSE),"zadany neplatny typ transakie"))</f>
        <v>14.75</v>
      </c>
      <c r="J2132">
        <f t="shared" si="33"/>
        <v>118</v>
      </c>
      <c r="K2132">
        <f>SUMIF($E$7:E2132,E2132,$H$7:H2132)</f>
        <v>67</v>
      </c>
    </row>
    <row r="2133" spans="4:11" x14ac:dyDescent="0.3">
      <c r="D2133">
        <v>2127</v>
      </c>
      <c r="E2133">
        <v>1</v>
      </c>
      <c r="F2133" s="4">
        <f>DATE(2020,5,13+INT(ROWS($1:951)/5))</f>
        <v>44154</v>
      </c>
      <c r="G2133" s="1" t="s">
        <v>167</v>
      </c>
      <c r="H2133">
        <v>-4</v>
      </c>
      <c r="I2133" s="5">
        <f>IF(G2133="nákup",VLOOKUP(E2133,Tabuľka6[#All],13,FALSE),IF(G2133="predaj",VLOOKUP(E2133,Tabuľka6[#All],12,FALSE),"zadany neplatny typ transakie"))</f>
        <v>11.9</v>
      </c>
      <c r="J2133">
        <f t="shared" si="33"/>
        <v>47.6</v>
      </c>
      <c r="K2133">
        <f>SUMIF($E$7:E2133,E2133,$H$7:H2133)</f>
        <v>186</v>
      </c>
    </row>
    <row r="2134" spans="4:11" x14ac:dyDescent="0.3">
      <c r="D2134">
        <v>2128</v>
      </c>
      <c r="E2134">
        <v>3</v>
      </c>
      <c r="F2134" s="4">
        <f>DATE(2020,5,13+INT(ROWS($1:952)/5))</f>
        <v>44154</v>
      </c>
      <c r="G2134" s="1" t="s">
        <v>167</v>
      </c>
      <c r="H2134">
        <v>-1</v>
      </c>
      <c r="I2134" s="5">
        <f>IF(G2134="nákup",VLOOKUP(E2134,Tabuľka6[#All],13,FALSE),IF(G2134="predaj",VLOOKUP(E2134,Tabuľka6[#All],12,FALSE),"zadany neplatny typ transakie"))</f>
        <v>9.64</v>
      </c>
      <c r="J2134">
        <f t="shared" si="33"/>
        <v>9.64</v>
      </c>
      <c r="K2134">
        <f>SUMIF($E$7:E2134,E2134,$H$7:H2134)</f>
        <v>53</v>
      </c>
    </row>
    <row r="2135" spans="4:11" x14ac:dyDescent="0.3">
      <c r="D2135">
        <v>2129</v>
      </c>
      <c r="E2135">
        <v>8</v>
      </c>
      <c r="F2135" s="4">
        <f>DATE(2020,5,13+INT(ROWS($1:953)/5))</f>
        <v>44154</v>
      </c>
      <c r="G2135" s="1" t="s">
        <v>167</v>
      </c>
      <c r="H2135">
        <v>-8</v>
      </c>
      <c r="I2135" s="5">
        <f>IF(G2135="nákup",VLOOKUP(E2135,Tabuľka6[#All],13,FALSE),IF(G2135="predaj",VLOOKUP(E2135,Tabuľka6[#All],12,FALSE),"zadany neplatny typ transakie"))</f>
        <v>17.89</v>
      </c>
      <c r="J2135">
        <f t="shared" si="33"/>
        <v>143.12</v>
      </c>
      <c r="K2135">
        <f>SUMIF($E$7:E2135,E2135,$H$7:H2135)</f>
        <v>167</v>
      </c>
    </row>
    <row r="2136" spans="4:11" x14ac:dyDescent="0.3">
      <c r="D2136">
        <v>2130</v>
      </c>
      <c r="E2136">
        <v>21</v>
      </c>
      <c r="F2136" s="4">
        <f>DATE(2020,5,13+INT(ROWS($1:954)/5))</f>
        <v>44154</v>
      </c>
      <c r="G2136" s="1" t="s">
        <v>167</v>
      </c>
      <c r="H2136">
        <v>-7</v>
      </c>
      <c r="I2136" s="5">
        <f>IF(G2136="nákup",VLOOKUP(E2136,Tabuľka6[#All],13,FALSE),IF(G2136="predaj",VLOOKUP(E2136,Tabuľka6[#All],12,FALSE),"zadany neplatny typ transakie"))</f>
        <v>22.5</v>
      </c>
      <c r="J2136">
        <f t="shared" si="33"/>
        <v>157.5</v>
      </c>
      <c r="K2136">
        <f>SUMIF($E$7:E2136,E2136,$H$7:H2136)</f>
        <v>119</v>
      </c>
    </row>
    <row r="2137" spans="4:11" x14ac:dyDescent="0.3">
      <c r="D2137">
        <v>2131</v>
      </c>
      <c r="E2137">
        <v>26</v>
      </c>
      <c r="F2137" s="4">
        <f>DATE(2020,5,13+INT(ROWS($1:955)/5))</f>
        <v>44155</v>
      </c>
      <c r="G2137" s="1" t="s">
        <v>167</v>
      </c>
      <c r="H2137">
        <v>-6</v>
      </c>
      <c r="I2137" s="5">
        <f>IF(G2137="nákup",VLOOKUP(E2137,Tabuľka6[#All],13,FALSE),IF(G2137="predaj",VLOOKUP(E2137,Tabuľka6[#All],12,FALSE),"zadany neplatny typ transakie"))</f>
        <v>12.85</v>
      </c>
      <c r="J2137">
        <f t="shared" si="33"/>
        <v>77.099999999999994</v>
      </c>
      <c r="K2137">
        <f>SUMIF($E$7:E2137,E2137,$H$7:H2137)</f>
        <v>151</v>
      </c>
    </row>
    <row r="2138" spans="4:11" x14ac:dyDescent="0.3">
      <c r="D2138">
        <v>2132</v>
      </c>
      <c r="E2138">
        <v>20</v>
      </c>
      <c r="F2138" s="4">
        <f>DATE(2020,5,13+INT(ROWS($1:956)/5))</f>
        <v>44155</v>
      </c>
      <c r="G2138" s="1" t="s">
        <v>167</v>
      </c>
      <c r="H2138">
        <v>-6</v>
      </c>
      <c r="I2138" s="5">
        <f>IF(G2138="nákup",VLOOKUP(E2138,Tabuľka6[#All],13,FALSE),IF(G2138="predaj",VLOOKUP(E2138,Tabuľka6[#All],12,FALSE),"zadany neplatny typ transakie"))</f>
        <v>10.050000000000001</v>
      </c>
      <c r="J2138">
        <f t="shared" si="33"/>
        <v>60.300000000000004</v>
      </c>
      <c r="K2138">
        <f>SUMIF($E$7:E2138,E2138,$H$7:H2138)</f>
        <v>121</v>
      </c>
    </row>
    <row r="2139" spans="4:11" x14ac:dyDescent="0.3">
      <c r="D2139">
        <v>2133</v>
      </c>
      <c r="E2139">
        <v>21</v>
      </c>
      <c r="F2139" s="4">
        <f>DATE(2020,5,13+INT(ROWS($1:957)/5))</f>
        <v>44155</v>
      </c>
      <c r="G2139" s="1" t="s">
        <v>167</v>
      </c>
      <c r="H2139">
        <v>-9</v>
      </c>
      <c r="I2139" s="5">
        <f>IF(G2139="nákup",VLOOKUP(E2139,Tabuľka6[#All],13,FALSE),IF(G2139="predaj",VLOOKUP(E2139,Tabuľka6[#All],12,FALSE),"zadany neplatny typ transakie"))</f>
        <v>22.5</v>
      </c>
      <c r="J2139">
        <f t="shared" si="33"/>
        <v>202.5</v>
      </c>
      <c r="K2139">
        <f>SUMIF($E$7:E2139,E2139,$H$7:H2139)</f>
        <v>110</v>
      </c>
    </row>
    <row r="2140" spans="4:11" x14ac:dyDescent="0.3">
      <c r="D2140">
        <v>2134</v>
      </c>
      <c r="E2140">
        <v>27</v>
      </c>
      <c r="F2140" s="4">
        <f>DATE(2020,5,13+INT(ROWS($1:958)/5))</f>
        <v>44155</v>
      </c>
      <c r="G2140" s="1" t="s">
        <v>166</v>
      </c>
      <c r="H2140">
        <v>20</v>
      </c>
      <c r="I2140" s="5">
        <f>IF(G2140="nákup",VLOOKUP(E2140,Tabuľka6[#All],13,FALSE),IF(G2140="predaj",VLOOKUP(E2140,Tabuľka6[#All],12,FALSE),"zadany neplatny typ transakie"))</f>
        <v>8.89</v>
      </c>
      <c r="J2140">
        <f t="shared" si="33"/>
        <v>177.8</v>
      </c>
      <c r="K2140">
        <f>SUMIF($E$7:E2140,E2140,$H$7:H2140)</f>
        <v>20</v>
      </c>
    </row>
    <row r="2141" spans="4:11" x14ac:dyDescent="0.3">
      <c r="D2141">
        <v>2135</v>
      </c>
      <c r="E2141">
        <v>27</v>
      </c>
      <c r="F2141" s="4">
        <f>DATE(2020,5,13+INT(ROWS($1:959)/5))</f>
        <v>44155</v>
      </c>
      <c r="G2141" s="1" t="s">
        <v>167</v>
      </c>
      <c r="H2141">
        <v>-2</v>
      </c>
      <c r="I2141" s="5">
        <f>IF(G2141="nákup",VLOOKUP(E2141,Tabuľka6[#All],13,FALSE),IF(G2141="predaj",VLOOKUP(E2141,Tabuľka6[#All],12,FALSE),"zadany neplatny typ transakie"))</f>
        <v>16.36</v>
      </c>
      <c r="J2141">
        <f t="shared" si="33"/>
        <v>32.72</v>
      </c>
      <c r="K2141">
        <f>SUMIF($E$7:E2141,E2141,$H$7:H2141)</f>
        <v>18</v>
      </c>
    </row>
    <row r="2142" spans="4:11" x14ac:dyDescent="0.3">
      <c r="D2142">
        <v>2136</v>
      </c>
      <c r="E2142">
        <v>14</v>
      </c>
      <c r="F2142" s="4">
        <f>DATE(2020,5,13+INT(ROWS($1:960)/5))</f>
        <v>44156</v>
      </c>
      <c r="G2142" s="1" t="s">
        <v>167</v>
      </c>
      <c r="H2142">
        <v>-1</v>
      </c>
      <c r="I2142" s="5">
        <f>IF(G2142="nákup",VLOOKUP(E2142,Tabuľka6[#All],13,FALSE),IF(G2142="predaj",VLOOKUP(E2142,Tabuľka6[#All],12,FALSE),"zadany neplatny typ transakie"))</f>
        <v>7.8</v>
      </c>
      <c r="J2142">
        <f t="shared" si="33"/>
        <v>7.8</v>
      </c>
      <c r="K2142">
        <f>SUMIF($E$7:E2142,E2142,$H$7:H2142)</f>
        <v>119</v>
      </c>
    </row>
    <row r="2143" spans="4:11" x14ac:dyDescent="0.3">
      <c r="D2143">
        <v>2137</v>
      </c>
      <c r="E2143">
        <v>4</v>
      </c>
      <c r="F2143" s="4">
        <f>DATE(2020,5,13+INT(ROWS($1:961)/5))</f>
        <v>44156</v>
      </c>
      <c r="G2143" s="1" t="s">
        <v>167</v>
      </c>
      <c r="H2143">
        <v>-2</v>
      </c>
      <c r="I2143" s="5">
        <f>IF(G2143="nákup",VLOOKUP(E2143,Tabuľka6[#All],13,FALSE),IF(G2143="predaj",VLOOKUP(E2143,Tabuľka6[#All],12,FALSE),"zadany neplatny typ transakie"))</f>
        <v>16</v>
      </c>
      <c r="J2143">
        <f t="shared" si="33"/>
        <v>32</v>
      </c>
      <c r="K2143">
        <f>SUMIF($E$7:E2143,E2143,$H$7:H2143)</f>
        <v>175</v>
      </c>
    </row>
    <row r="2144" spans="4:11" x14ac:dyDescent="0.3">
      <c r="D2144">
        <v>2138</v>
      </c>
      <c r="E2144">
        <v>24</v>
      </c>
      <c r="F2144" s="4">
        <f>DATE(2020,5,13+INT(ROWS($1:962)/5))</f>
        <v>44156</v>
      </c>
      <c r="G2144" s="1" t="s">
        <v>167</v>
      </c>
      <c r="H2144">
        <v>-1</v>
      </c>
      <c r="I2144" s="5">
        <f>IF(G2144="nákup",VLOOKUP(E2144,Tabuľka6[#All],13,FALSE),IF(G2144="predaj",VLOOKUP(E2144,Tabuľka6[#All],12,FALSE),"zadany neplatny typ transakie"))</f>
        <v>18.98</v>
      </c>
      <c r="J2144">
        <f t="shared" si="33"/>
        <v>18.98</v>
      </c>
      <c r="K2144">
        <f>SUMIF($E$7:E2144,E2144,$H$7:H2144)</f>
        <v>229</v>
      </c>
    </row>
    <row r="2145" spans="4:11" x14ac:dyDescent="0.3">
      <c r="D2145">
        <v>2139</v>
      </c>
      <c r="E2145">
        <v>5</v>
      </c>
      <c r="F2145" s="4">
        <f>DATE(2020,5,13+INT(ROWS($1:963)/5))</f>
        <v>44156</v>
      </c>
      <c r="G2145" s="1" t="s">
        <v>167</v>
      </c>
      <c r="H2145">
        <v>-8</v>
      </c>
      <c r="I2145" s="5">
        <f>IF(G2145="nákup",VLOOKUP(E2145,Tabuľka6[#All],13,FALSE),IF(G2145="predaj",VLOOKUP(E2145,Tabuľka6[#All],12,FALSE),"zadany neplatny typ transakie"))</f>
        <v>15.56</v>
      </c>
      <c r="J2145">
        <f t="shared" si="33"/>
        <v>124.48</v>
      </c>
      <c r="K2145">
        <f>SUMIF($E$7:E2145,E2145,$H$7:H2145)</f>
        <v>4</v>
      </c>
    </row>
    <row r="2146" spans="4:11" x14ac:dyDescent="0.3">
      <c r="D2146">
        <v>2140</v>
      </c>
      <c r="E2146">
        <v>8</v>
      </c>
      <c r="F2146" s="4">
        <f>DATE(2020,5,13+INT(ROWS($1:964)/5))</f>
        <v>44156</v>
      </c>
      <c r="G2146" s="1" t="s">
        <v>167</v>
      </c>
      <c r="H2146">
        <v>-6</v>
      </c>
      <c r="I2146" s="5">
        <f>IF(G2146="nákup",VLOOKUP(E2146,Tabuľka6[#All],13,FALSE),IF(G2146="predaj",VLOOKUP(E2146,Tabuľka6[#All],12,FALSE),"zadany neplatny typ transakie"))</f>
        <v>17.89</v>
      </c>
      <c r="J2146">
        <f t="shared" si="33"/>
        <v>107.34</v>
      </c>
      <c r="K2146">
        <f>SUMIF($E$7:E2146,E2146,$H$7:H2146)</f>
        <v>161</v>
      </c>
    </row>
    <row r="2147" spans="4:11" x14ac:dyDescent="0.3">
      <c r="D2147">
        <v>2141</v>
      </c>
      <c r="E2147">
        <v>20</v>
      </c>
      <c r="F2147" s="4">
        <f>DATE(2020,5,13+INT(ROWS($1:965)/5))</f>
        <v>44157</v>
      </c>
      <c r="G2147" s="1" t="s">
        <v>167</v>
      </c>
      <c r="H2147">
        <v>-4</v>
      </c>
      <c r="I2147" s="5">
        <f>IF(G2147="nákup",VLOOKUP(E2147,Tabuľka6[#All],13,FALSE),IF(G2147="predaj",VLOOKUP(E2147,Tabuľka6[#All],12,FALSE),"zadany neplatny typ transakie"))</f>
        <v>10.050000000000001</v>
      </c>
      <c r="J2147">
        <f t="shared" si="33"/>
        <v>40.200000000000003</v>
      </c>
      <c r="K2147">
        <f>SUMIF($E$7:E2147,E2147,$H$7:H2147)</f>
        <v>117</v>
      </c>
    </row>
    <row r="2148" spans="4:11" x14ac:dyDescent="0.3">
      <c r="D2148">
        <v>2142</v>
      </c>
      <c r="E2148">
        <v>21</v>
      </c>
      <c r="F2148" s="4">
        <f>DATE(2020,5,13+INT(ROWS($1:966)/5))</f>
        <v>44157</v>
      </c>
      <c r="G2148" s="1" t="s">
        <v>167</v>
      </c>
      <c r="H2148">
        <v>-7</v>
      </c>
      <c r="I2148" s="5">
        <f>IF(G2148="nákup",VLOOKUP(E2148,Tabuľka6[#All],13,FALSE),IF(G2148="predaj",VLOOKUP(E2148,Tabuľka6[#All],12,FALSE),"zadany neplatny typ transakie"))</f>
        <v>22.5</v>
      </c>
      <c r="J2148">
        <f t="shared" si="33"/>
        <v>157.5</v>
      </c>
      <c r="K2148">
        <f>SUMIF($E$7:E2148,E2148,$H$7:H2148)</f>
        <v>103</v>
      </c>
    </row>
    <row r="2149" spans="4:11" x14ac:dyDescent="0.3">
      <c r="D2149">
        <v>2143</v>
      </c>
      <c r="E2149">
        <v>30</v>
      </c>
      <c r="F2149" s="4">
        <f>DATE(2020,5,13+INT(ROWS($1:967)/5))</f>
        <v>44157</v>
      </c>
      <c r="G2149" s="1" t="s">
        <v>167</v>
      </c>
      <c r="H2149">
        <v>-3</v>
      </c>
      <c r="I2149" s="5">
        <f>IF(G2149="nákup",VLOOKUP(E2149,Tabuľka6[#All],13,FALSE),IF(G2149="predaj",VLOOKUP(E2149,Tabuľka6[#All],12,FALSE),"zadany neplatny typ transakie"))</f>
        <v>11.5</v>
      </c>
      <c r="J2149">
        <f t="shared" si="33"/>
        <v>34.5</v>
      </c>
      <c r="K2149">
        <f>SUMIF($E$7:E2149,E2149,$H$7:H2149)</f>
        <v>114</v>
      </c>
    </row>
    <row r="2150" spans="4:11" x14ac:dyDescent="0.3">
      <c r="D2150">
        <v>2144</v>
      </c>
      <c r="E2150">
        <v>30</v>
      </c>
      <c r="F2150" s="4">
        <f>DATE(2020,5,13+INT(ROWS($1:968)/5))</f>
        <v>44157</v>
      </c>
      <c r="G2150" s="1" t="s">
        <v>167</v>
      </c>
      <c r="H2150">
        <v>-10</v>
      </c>
      <c r="I2150" s="5">
        <f>IF(G2150="nákup",VLOOKUP(E2150,Tabuľka6[#All],13,FALSE),IF(G2150="predaj",VLOOKUP(E2150,Tabuľka6[#All],12,FALSE),"zadany neplatny typ transakie"))</f>
        <v>11.5</v>
      </c>
      <c r="J2150">
        <f t="shared" si="33"/>
        <v>115</v>
      </c>
      <c r="K2150">
        <f>SUMIF($E$7:E2150,E2150,$H$7:H2150)</f>
        <v>104</v>
      </c>
    </row>
    <row r="2151" spans="4:11" x14ac:dyDescent="0.3">
      <c r="D2151">
        <v>2145</v>
      </c>
      <c r="E2151">
        <v>29</v>
      </c>
      <c r="F2151" s="4">
        <f>DATE(2020,5,13+INT(ROWS($1:969)/5))</f>
        <v>44157</v>
      </c>
      <c r="G2151" s="1" t="s">
        <v>167</v>
      </c>
      <c r="H2151">
        <v>-1</v>
      </c>
      <c r="I2151" s="5">
        <f>IF(G2151="nákup",VLOOKUP(E2151,Tabuľka6[#All],13,FALSE),IF(G2151="predaj",VLOOKUP(E2151,Tabuľka6[#All],12,FALSE),"zadany neplatny typ transakie"))</f>
        <v>24.99</v>
      </c>
      <c r="J2151">
        <f t="shared" si="33"/>
        <v>24.99</v>
      </c>
      <c r="K2151">
        <f>SUMIF($E$7:E2151,E2151,$H$7:H2151)</f>
        <v>192</v>
      </c>
    </row>
    <row r="2152" spans="4:11" x14ac:dyDescent="0.3">
      <c r="D2152">
        <v>2146</v>
      </c>
      <c r="E2152">
        <v>26</v>
      </c>
      <c r="F2152" s="4">
        <f>DATE(2020,5,13+INT(ROWS($1:970)/5))</f>
        <v>44158</v>
      </c>
      <c r="G2152" s="1" t="s">
        <v>167</v>
      </c>
      <c r="H2152">
        <v>-4</v>
      </c>
      <c r="I2152" s="5">
        <f>IF(G2152="nákup",VLOOKUP(E2152,Tabuľka6[#All],13,FALSE),IF(G2152="predaj",VLOOKUP(E2152,Tabuľka6[#All],12,FALSE),"zadany neplatny typ transakie"))</f>
        <v>12.85</v>
      </c>
      <c r="J2152">
        <f t="shared" si="33"/>
        <v>51.4</v>
      </c>
      <c r="K2152">
        <f>SUMIF($E$7:E2152,E2152,$H$7:H2152)</f>
        <v>147</v>
      </c>
    </row>
    <row r="2153" spans="4:11" x14ac:dyDescent="0.3">
      <c r="D2153">
        <v>2147</v>
      </c>
      <c r="E2153">
        <v>1</v>
      </c>
      <c r="F2153" s="4">
        <f>DATE(2020,5,13+INT(ROWS($1:971)/5))</f>
        <v>44158</v>
      </c>
      <c r="G2153" s="1" t="s">
        <v>167</v>
      </c>
      <c r="H2153">
        <v>-1</v>
      </c>
      <c r="I2153" s="5">
        <f>IF(G2153="nákup",VLOOKUP(E2153,Tabuľka6[#All],13,FALSE),IF(G2153="predaj",VLOOKUP(E2153,Tabuľka6[#All],12,FALSE),"zadany neplatny typ transakie"))</f>
        <v>11.9</v>
      </c>
      <c r="J2153">
        <f t="shared" si="33"/>
        <v>11.9</v>
      </c>
      <c r="K2153">
        <f>SUMIF($E$7:E2153,E2153,$H$7:H2153)</f>
        <v>185</v>
      </c>
    </row>
    <row r="2154" spans="4:11" x14ac:dyDescent="0.3">
      <c r="D2154">
        <v>2148</v>
      </c>
      <c r="E2154">
        <v>25</v>
      </c>
      <c r="F2154" s="4">
        <f>DATE(2020,5,13+INT(ROWS($1:972)/5))</f>
        <v>44158</v>
      </c>
      <c r="G2154" s="1" t="s">
        <v>167</v>
      </c>
      <c r="H2154">
        <v>-1</v>
      </c>
      <c r="I2154" s="5">
        <f>IF(G2154="nákup",VLOOKUP(E2154,Tabuľka6[#All],13,FALSE),IF(G2154="predaj",VLOOKUP(E2154,Tabuľka6[#All],12,FALSE),"zadany neplatny typ transakie"))</f>
        <v>14.95</v>
      </c>
      <c r="J2154">
        <f t="shared" si="33"/>
        <v>14.95</v>
      </c>
      <c r="K2154">
        <f>SUMIF($E$7:E2154,E2154,$H$7:H2154)</f>
        <v>65</v>
      </c>
    </row>
    <row r="2155" spans="4:11" x14ac:dyDescent="0.3">
      <c r="D2155">
        <v>2149</v>
      </c>
      <c r="E2155">
        <v>7</v>
      </c>
      <c r="F2155" s="4">
        <f>DATE(2020,5,13+INT(ROWS($1:973)/5))</f>
        <v>44158</v>
      </c>
      <c r="G2155" s="1" t="s">
        <v>167</v>
      </c>
      <c r="H2155">
        <v>-10</v>
      </c>
      <c r="I2155" s="5">
        <f>IF(G2155="nákup",VLOOKUP(E2155,Tabuľka6[#All],13,FALSE),IF(G2155="predaj",VLOOKUP(E2155,Tabuľka6[#All],12,FALSE),"zadany neplatny typ transakie"))</f>
        <v>14.75</v>
      </c>
      <c r="J2155">
        <f t="shared" si="33"/>
        <v>147.5</v>
      </c>
      <c r="K2155">
        <f>SUMIF($E$7:E2155,E2155,$H$7:H2155)</f>
        <v>57</v>
      </c>
    </row>
    <row r="2156" spans="4:11" x14ac:dyDescent="0.3">
      <c r="D2156">
        <v>2150</v>
      </c>
      <c r="E2156">
        <v>21</v>
      </c>
      <c r="F2156" s="4">
        <f>DATE(2020,5,13+INT(ROWS($1:974)/5))</f>
        <v>44158</v>
      </c>
      <c r="G2156" s="1" t="s">
        <v>167</v>
      </c>
      <c r="H2156">
        <v>-9</v>
      </c>
      <c r="I2156" s="5">
        <f>IF(G2156="nákup",VLOOKUP(E2156,Tabuľka6[#All],13,FALSE),IF(G2156="predaj",VLOOKUP(E2156,Tabuľka6[#All],12,FALSE),"zadany neplatny typ transakie"))</f>
        <v>22.5</v>
      </c>
      <c r="J2156">
        <f t="shared" si="33"/>
        <v>202.5</v>
      </c>
      <c r="K2156">
        <f>SUMIF($E$7:E2156,E2156,$H$7:H2156)</f>
        <v>94</v>
      </c>
    </row>
    <row r="2157" spans="4:11" x14ac:dyDescent="0.3">
      <c r="D2157">
        <v>2151</v>
      </c>
      <c r="E2157">
        <v>19</v>
      </c>
      <c r="F2157" s="4">
        <f>DATE(2020,5,13+INT(ROWS($1:975)/5))</f>
        <v>44159</v>
      </c>
      <c r="G2157" s="1" t="s">
        <v>167</v>
      </c>
      <c r="H2157">
        <v>-1</v>
      </c>
      <c r="I2157" s="5">
        <f>IF(G2157="nákup",VLOOKUP(E2157,Tabuľka6[#All],13,FALSE),IF(G2157="predaj",VLOOKUP(E2157,Tabuľka6[#All],12,FALSE),"zadany neplatny typ transakie"))</f>
        <v>14.17</v>
      </c>
      <c r="J2157">
        <f t="shared" si="33"/>
        <v>14.17</v>
      </c>
      <c r="K2157">
        <f>SUMIF($E$7:E2157,E2157,$H$7:H2157)</f>
        <v>344</v>
      </c>
    </row>
    <row r="2158" spans="4:11" x14ac:dyDescent="0.3">
      <c r="D2158">
        <v>2152</v>
      </c>
      <c r="E2158">
        <v>3</v>
      </c>
      <c r="F2158" s="4">
        <f>DATE(2020,5,13+INT(ROWS($1:976)/5))</f>
        <v>44159</v>
      </c>
      <c r="G2158" s="1" t="s">
        <v>167</v>
      </c>
      <c r="H2158">
        <v>-10</v>
      </c>
      <c r="I2158" s="5">
        <f>IF(G2158="nákup",VLOOKUP(E2158,Tabuľka6[#All],13,FALSE),IF(G2158="predaj",VLOOKUP(E2158,Tabuľka6[#All],12,FALSE),"zadany neplatny typ transakie"))</f>
        <v>9.64</v>
      </c>
      <c r="J2158">
        <f t="shared" si="33"/>
        <v>96.4</v>
      </c>
      <c r="K2158">
        <f>SUMIF($E$7:E2158,E2158,$H$7:H2158)</f>
        <v>43</v>
      </c>
    </row>
    <row r="2159" spans="4:11" x14ac:dyDescent="0.3">
      <c r="D2159">
        <v>2153</v>
      </c>
      <c r="E2159">
        <v>4</v>
      </c>
      <c r="F2159" s="4">
        <f>DATE(2020,5,13+INT(ROWS($1:977)/5))</f>
        <v>44159</v>
      </c>
      <c r="G2159" s="1" t="s">
        <v>167</v>
      </c>
      <c r="H2159">
        <v>-6</v>
      </c>
      <c r="I2159" s="5">
        <f>IF(G2159="nákup",VLOOKUP(E2159,Tabuľka6[#All],13,FALSE),IF(G2159="predaj",VLOOKUP(E2159,Tabuľka6[#All],12,FALSE),"zadany neplatny typ transakie"))</f>
        <v>16</v>
      </c>
      <c r="J2159">
        <f t="shared" si="33"/>
        <v>96</v>
      </c>
      <c r="K2159">
        <f>SUMIF($E$7:E2159,E2159,$H$7:H2159)</f>
        <v>169</v>
      </c>
    </row>
    <row r="2160" spans="4:11" x14ac:dyDescent="0.3">
      <c r="D2160">
        <v>2154</v>
      </c>
      <c r="E2160">
        <v>25</v>
      </c>
      <c r="F2160" s="4">
        <f>DATE(2020,5,13+INT(ROWS($1:978)/5))</f>
        <v>44159</v>
      </c>
      <c r="G2160" s="1" t="s">
        <v>167</v>
      </c>
      <c r="H2160">
        <v>-8</v>
      </c>
      <c r="I2160" s="5">
        <f>IF(G2160="nákup",VLOOKUP(E2160,Tabuľka6[#All],13,FALSE),IF(G2160="predaj",VLOOKUP(E2160,Tabuľka6[#All],12,FALSE),"zadany neplatny typ transakie"))</f>
        <v>14.95</v>
      </c>
      <c r="J2160">
        <f t="shared" si="33"/>
        <v>119.6</v>
      </c>
      <c r="K2160">
        <f>SUMIF($E$7:E2160,E2160,$H$7:H2160)</f>
        <v>57</v>
      </c>
    </row>
    <row r="2161" spans="4:11" x14ac:dyDescent="0.3">
      <c r="D2161">
        <v>2155</v>
      </c>
      <c r="E2161">
        <v>15</v>
      </c>
      <c r="F2161" s="4">
        <f>DATE(2020,5,13+INT(ROWS($1:979)/5))</f>
        <v>44159</v>
      </c>
      <c r="G2161" s="1" t="s">
        <v>167</v>
      </c>
      <c r="H2161">
        <v>-4</v>
      </c>
      <c r="I2161" s="5">
        <f>IF(G2161="nákup",VLOOKUP(E2161,Tabuľka6[#All],13,FALSE),IF(G2161="predaj",VLOOKUP(E2161,Tabuľka6[#All],12,FALSE),"zadany neplatny typ transakie"))</f>
        <v>9.65</v>
      </c>
      <c r="J2161">
        <f t="shared" si="33"/>
        <v>38.6</v>
      </c>
      <c r="K2161">
        <f>SUMIF($E$7:E2161,E2161,$H$7:H2161)</f>
        <v>182</v>
      </c>
    </row>
    <row r="2162" spans="4:11" x14ac:dyDescent="0.3">
      <c r="D2162">
        <v>2156</v>
      </c>
      <c r="E2162">
        <v>3</v>
      </c>
      <c r="F2162" s="4">
        <f>DATE(2020,5,13+INT(ROWS($1:980)/5))</f>
        <v>44160</v>
      </c>
      <c r="G2162" s="1" t="s">
        <v>167</v>
      </c>
      <c r="H2162">
        <v>-9</v>
      </c>
      <c r="I2162" s="5">
        <f>IF(G2162="nákup",VLOOKUP(E2162,Tabuľka6[#All],13,FALSE),IF(G2162="predaj",VLOOKUP(E2162,Tabuľka6[#All],12,FALSE),"zadany neplatny typ transakie"))</f>
        <v>9.64</v>
      </c>
      <c r="J2162">
        <f t="shared" si="33"/>
        <v>86.76</v>
      </c>
      <c r="K2162">
        <f>SUMIF($E$7:E2162,E2162,$H$7:H2162)</f>
        <v>34</v>
      </c>
    </row>
    <row r="2163" spans="4:11" x14ac:dyDescent="0.3">
      <c r="D2163">
        <v>2157</v>
      </c>
      <c r="E2163">
        <v>8</v>
      </c>
      <c r="F2163" s="4">
        <f>DATE(2020,5,13+INT(ROWS($1:981)/5))</f>
        <v>44160</v>
      </c>
      <c r="G2163" s="1" t="s">
        <v>167</v>
      </c>
      <c r="H2163">
        <v>-1</v>
      </c>
      <c r="I2163" s="5">
        <f>IF(G2163="nákup",VLOOKUP(E2163,Tabuľka6[#All],13,FALSE),IF(G2163="predaj",VLOOKUP(E2163,Tabuľka6[#All],12,FALSE),"zadany neplatny typ transakie"))</f>
        <v>17.89</v>
      </c>
      <c r="J2163">
        <f t="shared" si="33"/>
        <v>17.89</v>
      </c>
      <c r="K2163">
        <f>SUMIF($E$7:E2163,E2163,$H$7:H2163)</f>
        <v>160</v>
      </c>
    </row>
    <row r="2164" spans="4:11" x14ac:dyDescent="0.3">
      <c r="D2164">
        <v>2158</v>
      </c>
      <c r="E2164">
        <v>22</v>
      </c>
      <c r="F2164" s="4">
        <f>DATE(2020,5,13+INT(ROWS($1:982)/5))</f>
        <v>44160</v>
      </c>
      <c r="G2164" s="1" t="s">
        <v>167</v>
      </c>
      <c r="H2164">
        <v>-5</v>
      </c>
      <c r="I2164" s="5">
        <f>IF(G2164="nákup",VLOOKUP(E2164,Tabuľka6[#All],13,FALSE),IF(G2164="predaj",VLOOKUP(E2164,Tabuľka6[#All],12,FALSE),"zadany neplatny typ transakie"))</f>
        <v>22.58</v>
      </c>
      <c r="J2164">
        <f t="shared" si="33"/>
        <v>112.89999999999999</v>
      </c>
      <c r="K2164">
        <f>SUMIF($E$7:E2164,E2164,$H$7:H2164)</f>
        <v>217</v>
      </c>
    </row>
    <row r="2165" spans="4:11" x14ac:dyDescent="0.3">
      <c r="D2165">
        <v>2159</v>
      </c>
      <c r="E2165">
        <v>15</v>
      </c>
      <c r="F2165" s="4">
        <f>DATE(2020,5,13+INT(ROWS($1:983)/5))</f>
        <v>44160</v>
      </c>
      <c r="G2165" s="1" t="s">
        <v>167</v>
      </c>
      <c r="H2165">
        <v>-10</v>
      </c>
      <c r="I2165" s="5">
        <f>IF(G2165="nákup",VLOOKUP(E2165,Tabuľka6[#All],13,FALSE),IF(G2165="predaj",VLOOKUP(E2165,Tabuľka6[#All],12,FALSE),"zadany neplatny typ transakie"))</f>
        <v>9.65</v>
      </c>
      <c r="J2165">
        <f t="shared" si="33"/>
        <v>96.5</v>
      </c>
      <c r="K2165">
        <f>SUMIF($E$7:E2165,E2165,$H$7:H2165)</f>
        <v>172</v>
      </c>
    </row>
    <row r="2166" spans="4:11" x14ac:dyDescent="0.3">
      <c r="D2166">
        <v>2160</v>
      </c>
      <c r="E2166">
        <v>2</v>
      </c>
      <c r="F2166" s="4">
        <f>DATE(2020,5,13+INT(ROWS($1:984)/5))</f>
        <v>44160</v>
      </c>
      <c r="G2166" s="1" t="s">
        <v>167</v>
      </c>
      <c r="H2166">
        <v>-6</v>
      </c>
      <c r="I2166" s="5">
        <f>IF(G2166="nákup",VLOOKUP(E2166,Tabuľka6[#All],13,FALSE),IF(G2166="predaj",VLOOKUP(E2166,Tabuľka6[#All],12,FALSE),"zadany neplatny typ transakie"))</f>
        <v>16.11</v>
      </c>
      <c r="J2166">
        <f t="shared" si="33"/>
        <v>96.66</v>
      </c>
      <c r="K2166">
        <f>SUMIF($E$7:E2166,E2166,$H$7:H2166)</f>
        <v>204</v>
      </c>
    </row>
    <row r="2167" spans="4:11" x14ac:dyDescent="0.3">
      <c r="D2167">
        <v>2161</v>
      </c>
      <c r="E2167">
        <v>16</v>
      </c>
      <c r="F2167" s="4">
        <f>DATE(2020,5,13+INT(ROWS($1:985)/5))</f>
        <v>44161</v>
      </c>
      <c r="G2167" s="1" t="s">
        <v>167</v>
      </c>
      <c r="H2167">
        <v>-9</v>
      </c>
      <c r="I2167" s="5">
        <f>IF(G2167="nákup",VLOOKUP(E2167,Tabuľka6[#All],13,FALSE),IF(G2167="predaj",VLOOKUP(E2167,Tabuľka6[#All],12,FALSE),"zadany neplatny typ transakie"))</f>
        <v>14.49</v>
      </c>
      <c r="J2167">
        <f t="shared" si="33"/>
        <v>130.41</v>
      </c>
      <c r="K2167">
        <f>SUMIF($E$7:E2167,E2167,$H$7:H2167)</f>
        <v>134</v>
      </c>
    </row>
    <row r="2168" spans="4:11" x14ac:dyDescent="0.3">
      <c r="D2168">
        <v>2162</v>
      </c>
      <c r="E2168">
        <v>8</v>
      </c>
      <c r="F2168" s="4">
        <f>DATE(2020,5,13+INT(ROWS($1:986)/5))</f>
        <v>44161</v>
      </c>
      <c r="G2168" s="1" t="s">
        <v>167</v>
      </c>
      <c r="H2168">
        <v>-2</v>
      </c>
      <c r="I2168" s="5">
        <f>IF(G2168="nákup",VLOOKUP(E2168,Tabuľka6[#All],13,FALSE),IF(G2168="predaj",VLOOKUP(E2168,Tabuľka6[#All],12,FALSE),"zadany neplatny typ transakie"))</f>
        <v>17.89</v>
      </c>
      <c r="J2168">
        <f t="shared" si="33"/>
        <v>35.78</v>
      </c>
      <c r="K2168">
        <f>SUMIF($E$7:E2168,E2168,$H$7:H2168)</f>
        <v>158</v>
      </c>
    </row>
    <row r="2169" spans="4:11" x14ac:dyDescent="0.3">
      <c r="D2169">
        <v>2163</v>
      </c>
      <c r="E2169">
        <v>4</v>
      </c>
      <c r="F2169" s="4">
        <f>DATE(2020,5,13+INT(ROWS($1:987)/5))</f>
        <v>44161</v>
      </c>
      <c r="G2169" s="1" t="s">
        <v>167</v>
      </c>
      <c r="H2169">
        <v>-6</v>
      </c>
      <c r="I2169" s="5">
        <f>IF(G2169="nákup",VLOOKUP(E2169,Tabuľka6[#All],13,FALSE),IF(G2169="predaj",VLOOKUP(E2169,Tabuľka6[#All],12,FALSE),"zadany neplatny typ transakie"))</f>
        <v>16</v>
      </c>
      <c r="J2169">
        <f t="shared" si="33"/>
        <v>96</v>
      </c>
      <c r="K2169">
        <f>SUMIF($E$7:E2169,E2169,$H$7:H2169)</f>
        <v>163</v>
      </c>
    </row>
    <row r="2170" spans="4:11" x14ac:dyDescent="0.3">
      <c r="D2170">
        <v>2164</v>
      </c>
      <c r="E2170">
        <v>9</v>
      </c>
      <c r="F2170" s="4">
        <f>DATE(2020,5,13+INT(ROWS($1:988)/5))</f>
        <v>44161</v>
      </c>
      <c r="G2170" s="1" t="s">
        <v>167</v>
      </c>
      <c r="H2170">
        <v>-7</v>
      </c>
      <c r="I2170" s="5">
        <f>IF(G2170="nákup",VLOOKUP(E2170,Tabuľka6[#All],13,FALSE),IF(G2170="predaj",VLOOKUP(E2170,Tabuľka6[#All],12,FALSE),"zadany neplatny typ transakie"))</f>
        <v>41</v>
      </c>
      <c r="J2170">
        <f t="shared" si="33"/>
        <v>287</v>
      </c>
      <c r="K2170">
        <f>SUMIF($E$7:E2170,E2170,$H$7:H2170)</f>
        <v>56</v>
      </c>
    </row>
    <row r="2171" spans="4:11" x14ac:dyDescent="0.3">
      <c r="D2171">
        <v>2165</v>
      </c>
      <c r="E2171">
        <v>24</v>
      </c>
      <c r="F2171" s="4">
        <f>DATE(2020,5,13+INT(ROWS($1:989)/5))</f>
        <v>44161</v>
      </c>
      <c r="G2171" s="1" t="s">
        <v>167</v>
      </c>
      <c r="H2171">
        <v>-3</v>
      </c>
      <c r="I2171" s="5">
        <f>IF(G2171="nákup",VLOOKUP(E2171,Tabuľka6[#All],13,FALSE),IF(G2171="predaj",VLOOKUP(E2171,Tabuľka6[#All],12,FALSE),"zadany neplatny typ transakie"))</f>
        <v>18.98</v>
      </c>
      <c r="J2171">
        <f t="shared" si="33"/>
        <v>56.94</v>
      </c>
      <c r="K2171">
        <f>SUMIF($E$7:E2171,E2171,$H$7:H2171)</f>
        <v>226</v>
      </c>
    </row>
    <row r="2172" spans="4:11" x14ac:dyDescent="0.3">
      <c r="D2172">
        <v>2166</v>
      </c>
      <c r="E2172">
        <v>15</v>
      </c>
      <c r="F2172" s="4">
        <f>DATE(2020,5,13+INT(ROWS($1:990)/5))</f>
        <v>44162</v>
      </c>
      <c r="G2172" s="1" t="s">
        <v>167</v>
      </c>
      <c r="H2172">
        <v>-10</v>
      </c>
      <c r="I2172" s="5">
        <f>IF(G2172="nákup",VLOOKUP(E2172,Tabuľka6[#All],13,FALSE),IF(G2172="predaj",VLOOKUP(E2172,Tabuľka6[#All],12,FALSE),"zadany neplatny typ transakie"))</f>
        <v>9.65</v>
      </c>
      <c r="J2172">
        <f t="shared" si="33"/>
        <v>96.5</v>
      </c>
      <c r="K2172">
        <f>SUMIF($E$7:E2172,E2172,$H$7:H2172)</f>
        <v>162</v>
      </c>
    </row>
    <row r="2173" spans="4:11" x14ac:dyDescent="0.3">
      <c r="D2173">
        <v>2167</v>
      </c>
      <c r="E2173">
        <v>13</v>
      </c>
      <c r="F2173" s="4">
        <f>DATE(2020,5,13+INT(ROWS($1:991)/5))</f>
        <v>44162</v>
      </c>
      <c r="G2173" s="1" t="s">
        <v>167</v>
      </c>
      <c r="H2173">
        <v>-1</v>
      </c>
      <c r="I2173" s="5">
        <f>IF(G2173="nákup",VLOOKUP(E2173,Tabuľka6[#All],13,FALSE),IF(G2173="predaj",VLOOKUP(E2173,Tabuľka6[#All],12,FALSE),"zadany neplatny typ transakie"))</f>
        <v>14.95</v>
      </c>
      <c r="J2173">
        <f t="shared" si="33"/>
        <v>14.95</v>
      </c>
      <c r="K2173">
        <f>SUMIF($E$7:E2173,E2173,$H$7:H2173)</f>
        <v>0</v>
      </c>
    </row>
    <row r="2174" spans="4:11" x14ac:dyDescent="0.3">
      <c r="D2174">
        <v>2168</v>
      </c>
      <c r="E2174">
        <v>30</v>
      </c>
      <c r="F2174" s="4">
        <f>DATE(2020,5,13+INT(ROWS($1:992)/5))</f>
        <v>44162</v>
      </c>
      <c r="G2174" s="1" t="s">
        <v>167</v>
      </c>
      <c r="H2174">
        <v>-5</v>
      </c>
      <c r="I2174" s="5">
        <f>IF(G2174="nákup",VLOOKUP(E2174,Tabuľka6[#All],13,FALSE),IF(G2174="predaj",VLOOKUP(E2174,Tabuľka6[#All],12,FALSE),"zadany neplatny typ transakie"))</f>
        <v>11.5</v>
      </c>
      <c r="J2174">
        <f t="shared" si="33"/>
        <v>57.5</v>
      </c>
      <c r="K2174">
        <f>SUMIF($E$7:E2174,E2174,$H$7:H2174)</f>
        <v>99</v>
      </c>
    </row>
    <row r="2175" spans="4:11" x14ac:dyDescent="0.3">
      <c r="D2175">
        <v>2169</v>
      </c>
      <c r="E2175">
        <v>20</v>
      </c>
      <c r="F2175" s="4">
        <f>DATE(2020,5,13+INT(ROWS($1:993)/5))</f>
        <v>44162</v>
      </c>
      <c r="G2175" s="1" t="s">
        <v>167</v>
      </c>
      <c r="H2175">
        <v>-9</v>
      </c>
      <c r="I2175" s="5">
        <f>IF(G2175="nákup",VLOOKUP(E2175,Tabuľka6[#All],13,FALSE),IF(G2175="predaj",VLOOKUP(E2175,Tabuľka6[#All],12,FALSE),"zadany neplatny typ transakie"))</f>
        <v>10.050000000000001</v>
      </c>
      <c r="J2175">
        <f t="shared" si="33"/>
        <v>90.45</v>
      </c>
      <c r="K2175">
        <f>SUMIF($E$7:E2175,E2175,$H$7:H2175)</f>
        <v>108</v>
      </c>
    </row>
    <row r="2176" spans="4:11" x14ac:dyDescent="0.3">
      <c r="D2176">
        <v>2170</v>
      </c>
      <c r="E2176">
        <v>29</v>
      </c>
      <c r="F2176" s="4">
        <f>DATE(2020,5,13+INT(ROWS($1:994)/5))</f>
        <v>44162</v>
      </c>
      <c r="G2176" s="1" t="s">
        <v>167</v>
      </c>
      <c r="H2176">
        <v>-7</v>
      </c>
      <c r="I2176" s="5">
        <f>IF(G2176="nákup",VLOOKUP(E2176,Tabuľka6[#All],13,FALSE),IF(G2176="predaj",VLOOKUP(E2176,Tabuľka6[#All],12,FALSE),"zadany neplatny typ transakie"))</f>
        <v>24.99</v>
      </c>
      <c r="J2176">
        <f t="shared" si="33"/>
        <v>174.92999999999998</v>
      </c>
      <c r="K2176">
        <f>SUMIF($E$7:E2176,E2176,$H$7:H2176)</f>
        <v>185</v>
      </c>
    </row>
    <row r="2177" spans="4:11" x14ac:dyDescent="0.3">
      <c r="D2177">
        <v>2171</v>
      </c>
      <c r="E2177">
        <v>3</v>
      </c>
      <c r="F2177" s="4">
        <f>DATE(2020,5,13+INT(ROWS($1:995)/5))</f>
        <v>44163</v>
      </c>
      <c r="G2177" s="1" t="s">
        <v>167</v>
      </c>
      <c r="H2177">
        <v>-8</v>
      </c>
      <c r="I2177" s="5">
        <f>IF(G2177="nákup",VLOOKUP(E2177,Tabuľka6[#All],13,FALSE),IF(G2177="predaj",VLOOKUP(E2177,Tabuľka6[#All],12,FALSE),"zadany neplatny typ transakie"))</f>
        <v>9.64</v>
      </c>
      <c r="J2177">
        <f t="shared" si="33"/>
        <v>77.12</v>
      </c>
      <c r="K2177">
        <f>SUMIF($E$7:E2177,E2177,$H$7:H2177)</f>
        <v>26</v>
      </c>
    </row>
    <row r="2178" spans="4:11" x14ac:dyDescent="0.3">
      <c r="D2178">
        <v>2172</v>
      </c>
      <c r="E2178">
        <v>22</v>
      </c>
      <c r="F2178" s="4">
        <f>DATE(2020,5,13+INT(ROWS($1:996)/5))</f>
        <v>44163</v>
      </c>
      <c r="G2178" s="1" t="s">
        <v>167</v>
      </c>
      <c r="H2178">
        <v>-2</v>
      </c>
      <c r="I2178" s="5">
        <f>IF(G2178="nákup",VLOOKUP(E2178,Tabuľka6[#All],13,FALSE),IF(G2178="predaj",VLOOKUP(E2178,Tabuľka6[#All],12,FALSE),"zadany neplatny typ transakie"))</f>
        <v>22.58</v>
      </c>
      <c r="J2178">
        <f t="shared" si="33"/>
        <v>45.16</v>
      </c>
      <c r="K2178">
        <f>SUMIF($E$7:E2178,E2178,$H$7:H2178)</f>
        <v>215</v>
      </c>
    </row>
    <row r="2179" spans="4:11" x14ac:dyDescent="0.3">
      <c r="D2179">
        <v>2173</v>
      </c>
      <c r="E2179">
        <v>8</v>
      </c>
      <c r="F2179" s="4">
        <f>DATE(2020,5,13+INT(ROWS($1:997)/5))</f>
        <v>44163</v>
      </c>
      <c r="G2179" s="1" t="s">
        <v>167</v>
      </c>
      <c r="H2179">
        <v>-2</v>
      </c>
      <c r="I2179" s="5">
        <f>IF(G2179="nákup",VLOOKUP(E2179,Tabuľka6[#All],13,FALSE),IF(G2179="predaj",VLOOKUP(E2179,Tabuľka6[#All],12,FALSE),"zadany neplatny typ transakie"))</f>
        <v>17.89</v>
      </c>
      <c r="J2179">
        <f t="shared" si="33"/>
        <v>35.78</v>
      </c>
      <c r="K2179">
        <f>SUMIF($E$7:E2179,E2179,$H$7:H2179)</f>
        <v>156</v>
      </c>
    </row>
    <row r="2180" spans="4:11" x14ac:dyDescent="0.3">
      <c r="D2180">
        <v>2174</v>
      </c>
      <c r="E2180">
        <v>1</v>
      </c>
      <c r="F2180" s="4">
        <f>DATE(2020,5,13+INT(ROWS($1:998)/5))</f>
        <v>44163</v>
      </c>
      <c r="G2180" s="1" t="s">
        <v>167</v>
      </c>
      <c r="H2180">
        <v>-3</v>
      </c>
      <c r="I2180" s="5">
        <f>IF(G2180="nákup",VLOOKUP(E2180,Tabuľka6[#All],13,FALSE),IF(G2180="predaj",VLOOKUP(E2180,Tabuľka6[#All],12,FALSE),"zadany neplatny typ transakie"))</f>
        <v>11.9</v>
      </c>
      <c r="J2180">
        <f t="shared" si="33"/>
        <v>35.700000000000003</v>
      </c>
      <c r="K2180">
        <f>SUMIF($E$7:E2180,E2180,$H$7:H2180)</f>
        <v>182</v>
      </c>
    </row>
    <row r="2181" spans="4:11" x14ac:dyDescent="0.3">
      <c r="D2181">
        <v>2175</v>
      </c>
      <c r="E2181">
        <v>9</v>
      </c>
      <c r="F2181" s="4">
        <f>DATE(2020,5,13+INT(ROWS($1:999)/5))</f>
        <v>44163</v>
      </c>
      <c r="G2181" s="1" t="s">
        <v>167</v>
      </c>
      <c r="H2181">
        <v>-2</v>
      </c>
      <c r="I2181" s="5">
        <f>IF(G2181="nákup",VLOOKUP(E2181,Tabuľka6[#All],13,FALSE),IF(G2181="predaj",VLOOKUP(E2181,Tabuľka6[#All],12,FALSE),"zadany neplatny typ transakie"))</f>
        <v>41</v>
      </c>
      <c r="J2181">
        <f t="shared" si="33"/>
        <v>82</v>
      </c>
      <c r="K2181">
        <f>SUMIF($E$7:E2181,E2181,$H$7:H2181)</f>
        <v>54</v>
      </c>
    </row>
    <row r="2182" spans="4:11" x14ac:dyDescent="0.3">
      <c r="D2182">
        <v>2176</v>
      </c>
      <c r="E2182">
        <v>17</v>
      </c>
      <c r="F2182" s="4">
        <f>DATE(2020,5,13+INT(ROWS($1:1000)/5))</f>
        <v>44164</v>
      </c>
      <c r="G2182" s="1" t="s">
        <v>167</v>
      </c>
      <c r="H2182">
        <v>-4</v>
      </c>
      <c r="I2182" s="5">
        <f>IF(G2182="nákup",VLOOKUP(E2182,Tabuľka6[#All],13,FALSE),IF(G2182="predaj",VLOOKUP(E2182,Tabuľka6[#All],12,FALSE),"zadany neplatny typ transakie"))</f>
        <v>14.46</v>
      </c>
      <c r="J2182">
        <f t="shared" si="33"/>
        <v>57.84</v>
      </c>
      <c r="K2182">
        <f>SUMIF($E$7:E2182,E2182,$H$7:H2182)</f>
        <v>201</v>
      </c>
    </row>
    <row r="2183" spans="4:11" x14ac:dyDescent="0.3">
      <c r="D2183">
        <v>2177</v>
      </c>
      <c r="E2183">
        <v>17</v>
      </c>
      <c r="F2183" s="4">
        <f>DATE(2020,5,13+INT(ROWS($1:1001)/5))</f>
        <v>44164</v>
      </c>
      <c r="G2183" s="1" t="s">
        <v>167</v>
      </c>
      <c r="H2183">
        <v>-10</v>
      </c>
      <c r="I2183" s="5">
        <f>IF(G2183="nákup",VLOOKUP(E2183,Tabuľka6[#All],13,FALSE),IF(G2183="predaj",VLOOKUP(E2183,Tabuľka6[#All],12,FALSE),"zadany neplatny typ transakie"))</f>
        <v>14.46</v>
      </c>
      <c r="J2183">
        <f t="shared" si="33"/>
        <v>144.60000000000002</v>
      </c>
      <c r="K2183">
        <f>SUMIF($E$7:E2183,E2183,$H$7:H2183)</f>
        <v>191</v>
      </c>
    </row>
    <row r="2184" spans="4:11" x14ac:dyDescent="0.3">
      <c r="D2184">
        <v>2178</v>
      </c>
      <c r="E2184">
        <v>11</v>
      </c>
      <c r="F2184" s="4">
        <f>DATE(2020,5,13+INT(ROWS($1:1002)/5))</f>
        <v>44164</v>
      </c>
      <c r="G2184" s="1" t="s">
        <v>167</v>
      </c>
      <c r="H2184">
        <v>-7</v>
      </c>
      <c r="I2184" s="5">
        <f>IF(G2184="nákup",VLOOKUP(E2184,Tabuľka6[#All],13,FALSE),IF(G2184="predaj",VLOOKUP(E2184,Tabuľka6[#All],12,FALSE),"zadany neplatny typ transakie"))</f>
        <v>5</v>
      </c>
      <c r="J2184">
        <f t="shared" ref="J2184:J2247" si="34">ABS(H2184*I2184)</f>
        <v>35</v>
      </c>
      <c r="K2184">
        <f>SUMIF($E$7:E2184,E2184,$H$7:H2184)</f>
        <v>24</v>
      </c>
    </row>
    <row r="2185" spans="4:11" x14ac:dyDescent="0.3">
      <c r="D2185">
        <v>2179</v>
      </c>
      <c r="E2185">
        <v>4</v>
      </c>
      <c r="F2185" s="4">
        <f>DATE(2020,5,13+INT(ROWS($1:1003)/5))</f>
        <v>44164</v>
      </c>
      <c r="G2185" s="1" t="s">
        <v>167</v>
      </c>
      <c r="H2185">
        <v>-10</v>
      </c>
      <c r="I2185" s="5">
        <f>IF(G2185="nákup",VLOOKUP(E2185,Tabuľka6[#All],13,FALSE),IF(G2185="predaj",VLOOKUP(E2185,Tabuľka6[#All],12,FALSE),"zadany neplatny typ transakie"))</f>
        <v>16</v>
      </c>
      <c r="J2185">
        <f t="shared" si="34"/>
        <v>160</v>
      </c>
      <c r="K2185">
        <f>SUMIF($E$7:E2185,E2185,$H$7:H2185)</f>
        <v>153</v>
      </c>
    </row>
    <row r="2186" spans="4:11" x14ac:dyDescent="0.3">
      <c r="D2186">
        <v>2180</v>
      </c>
      <c r="E2186">
        <v>27</v>
      </c>
      <c r="F2186" s="4">
        <f>DATE(2020,5,13+INT(ROWS($1:1004)/5))</f>
        <v>44164</v>
      </c>
      <c r="G2186" s="1" t="s">
        <v>167</v>
      </c>
      <c r="H2186">
        <v>-4</v>
      </c>
      <c r="I2186" s="5">
        <f>IF(G2186="nákup",VLOOKUP(E2186,Tabuľka6[#All],13,FALSE),IF(G2186="predaj",VLOOKUP(E2186,Tabuľka6[#All],12,FALSE),"zadany neplatny typ transakie"))</f>
        <v>16.36</v>
      </c>
      <c r="J2186">
        <f t="shared" si="34"/>
        <v>65.44</v>
      </c>
      <c r="K2186">
        <f>SUMIF($E$7:E2186,E2186,$H$7:H2186)</f>
        <v>14</v>
      </c>
    </row>
    <row r="2187" spans="4:11" x14ac:dyDescent="0.3">
      <c r="D2187">
        <v>2181</v>
      </c>
      <c r="E2187">
        <v>16</v>
      </c>
      <c r="F2187" s="4">
        <f>DATE(2020,5,13+INT(ROWS($1:1005)/5))</f>
        <v>44165</v>
      </c>
      <c r="G2187" s="1" t="s">
        <v>167</v>
      </c>
      <c r="H2187">
        <v>-4</v>
      </c>
      <c r="I2187" s="5">
        <f>IF(G2187="nákup",VLOOKUP(E2187,Tabuľka6[#All],13,FALSE),IF(G2187="predaj",VLOOKUP(E2187,Tabuľka6[#All],12,FALSE),"zadany neplatny typ transakie"))</f>
        <v>14.49</v>
      </c>
      <c r="J2187">
        <f t="shared" si="34"/>
        <v>57.96</v>
      </c>
      <c r="K2187">
        <f>SUMIF($E$7:E2187,E2187,$H$7:H2187)</f>
        <v>130</v>
      </c>
    </row>
    <row r="2188" spans="4:11" x14ac:dyDescent="0.3">
      <c r="D2188">
        <v>2182</v>
      </c>
      <c r="E2188">
        <v>18</v>
      </c>
      <c r="F2188" s="4">
        <f>DATE(2020,5,13+INT(ROWS($1:1006)/5))</f>
        <v>44165</v>
      </c>
      <c r="G2188" s="1" t="s">
        <v>167</v>
      </c>
      <c r="H2188">
        <v>-5</v>
      </c>
      <c r="I2188" s="5">
        <f>IF(G2188="nákup",VLOOKUP(E2188,Tabuľka6[#All],13,FALSE),IF(G2188="predaj",VLOOKUP(E2188,Tabuľka6[#All],12,FALSE),"zadany neplatny typ transakie"))</f>
        <v>13.99</v>
      </c>
      <c r="J2188">
        <f t="shared" si="34"/>
        <v>69.95</v>
      </c>
      <c r="K2188">
        <f>SUMIF($E$7:E2188,E2188,$H$7:H2188)</f>
        <v>14</v>
      </c>
    </row>
    <row r="2189" spans="4:11" x14ac:dyDescent="0.3">
      <c r="D2189">
        <v>2183</v>
      </c>
      <c r="E2189">
        <v>8</v>
      </c>
      <c r="F2189" s="4">
        <f>DATE(2020,5,13+INT(ROWS($1:1007)/5))</f>
        <v>44165</v>
      </c>
      <c r="G2189" s="1" t="s">
        <v>167</v>
      </c>
      <c r="H2189">
        <v>-3</v>
      </c>
      <c r="I2189" s="5">
        <f>IF(G2189="nákup",VLOOKUP(E2189,Tabuľka6[#All],13,FALSE),IF(G2189="predaj",VLOOKUP(E2189,Tabuľka6[#All],12,FALSE),"zadany neplatny typ transakie"))</f>
        <v>17.89</v>
      </c>
      <c r="J2189">
        <f t="shared" si="34"/>
        <v>53.67</v>
      </c>
      <c r="K2189">
        <f>SUMIF($E$7:E2189,E2189,$H$7:H2189)</f>
        <v>153</v>
      </c>
    </row>
    <row r="2190" spans="4:11" x14ac:dyDescent="0.3">
      <c r="D2190">
        <v>2184</v>
      </c>
      <c r="E2190">
        <v>28</v>
      </c>
      <c r="F2190" s="4">
        <f>DATE(2020,5,13+INT(ROWS($1:1008)/5))</f>
        <v>44165</v>
      </c>
      <c r="G2190" s="1" t="s">
        <v>167</v>
      </c>
      <c r="H2190">
        <v>-6</v>
      </c>
      <c r="I2190" s="5">
        <f>IF(G2190="nákup",VLOOKUP(E2190,Tabuľka6[#All],13,FALSE),IF(G2190="predaj",VLOOKUP(E2190,Tabuľka6[#All],12,FALSE),"zadany neplatny typ transakie"))</f>
        <v>14.38</v>
      </c>
      <c r="J2190">
        <f t="shared" si="34"/>
        <v>86.28</v>
      </c>
      <c r="K2190">
        <f>SUMIF($E$7:E2190,E2190,$H$7:H2190)</f>
        <v>34</v>
      </c>
    </row>
    <row r="2191" spans="4:11" x14ac:dyDescent="0.3">
      <c r="D2191">
        <v>2185</v>
      </c>
      <c r="E2191">
        <v>4</v>
      </c>
      <c r="F2191" s="4">
        <f>DATE(2020,5,13+INT(ROWS($1:1009)/5))</f>
        <v>44165</v>
      </c>
      <c r="G2191" s="1" t="s">
        <v>167</v>
      </c>
      <c r="H2191">
        <v>-6</v>
      </c>
      <c r="I2191" s="5">
        <f>IF(G2191="nákup",VLOOKUP(E2191,Tabuľka6[#All],13,FALSE),IF(G2191="predaj",VLOOKUP(E2191,Tabuľka6[#All],12,FALSE),"zadany neplatny typ transakie"))</f>
        <v>16</v>
      </c>
      <c r="J2191">
        <f t="shared" si="34"/>
        <v>96</v>
      </c>
      <c r="K2191">
        <f>SUMIF($E$7:E2191,E2191,$H$7:H2191)</f>
        <v>147</v>
      </c>
    </row>
    <row r="2192" spans="4:11" x14ac:dyDescent="0.3">
      <c r="D2192">
        <v>2186</v>
      </c>
      <c r="E2192">
        <v>19</v>
      </c>
      <c r="F2192" s="4">
        <f>DATE(2020,5,13+INT(ROWS($1:1010)/5))</f>
        <v>44166</v>
      </c>
      <c r="G2192" s="1" t="s">
        <v>167</v>
      </c>
      <c r="H2192">
        <v>-7</v>
      </c>
      <c r="I2192" s="5">
        <f>IF(G2192="nákup",VLOOKUP(E2192,Tabuľka6[#All],13,FALSE),IF(G2192="predaj",VLOOKUP(E2192,Tabuľka6[#All],12,FALSE),"zadany neplatny typ transakie"))</f>
        <v>14.17</v>
      </c>
      <c r="J2192">
        <f t="shared" si="34"/>
        <v>99.19</v>
      </c>
      <c r="K2192">
        <f>SUMIF($E$7:E2192,E2192,$H$7:H2192)</f>
        <v>337</v>
      </c>
    </row>
    <row r="2193" spans="4:11" x14ac:dyDescent="0.3">
      <c r="D2193">
        <v>2187</v>
      </c>
      <c r="E2193">
        <v>6</v>
      </c>
      <c r="F2193" s="4">
        <f>DATE(2020,5,13+INT(ROWS($1:1011)/5))</f>
        <v>44166</v>
      </c>
      <c r="G2193" s="1" t="s">
        <v>167</v>
      </c>
      <c r="H2193">
        <v>-8</v>
      </c>
      <c r="I2193" s="5">
        <f>IF(G2193="nákup",VLOOKUP(E2193,Tabuľka6[#All],13,FALSE),IF(G2193="predaj",VLOOKUP(E2193,Tabuľka6[#All],12,FALSE),"zadany neplatny typ transakie"))</f>
        <v>13.24</v>
      </c>
      <c r="J2193">
        <f t="shared" si="34"/>
        <v>105.92</v>
      </c>
      <c r="K2193">
        <f>SUMIF($E$7:E2193,E2193,$H$7:H2193)</f>
        <v>268</v>
      </c>
    </row>
    <row r="2194" spans="4:11" x14ac:dyDescent="0.3">
      <c r="D2194">
        <v>2188</v>
      </c>
      <c r="E2194">
        <v>30</v>
      </c>
      <c r="F2194" s="4">
        <f>DATE(2020,5,13+INT(ROWS($1:1012)/5))</f>
        <v>44166</v>
      </c>
      <c r="G2194" s="1" t="s">
        <v>167</v>
      </c>
      <c r="H2194">
        <v>-2</v>
      </c>
      <c r="I2194" s="5">
        <f>IF(G2194="nákup",VLOOKUP(E2194,Tabuľka6[#All],13,FALSE),IF(G2194="predaj",VLOOKUP(E2194,Tabuľka6[#All],12,FALSE),"zadany neplatny typ transakie"))</f>
        <v>11.5</v>
      </c>
      <c r="J2194">
        <f t="shared" si="34"/>
        <v>23</v>
      </c>
      <c r="K2194">
        <f>SUMIF($E$7:E2194,E2194,$H$7:H2194)</f>
        <v>97</v>
      </c>
    </row>
    <row r="2195" spans="4:11" x14ac:dyDescent="0.3">
      <c r="D2195">
        <v>2189</v>
      </c>
      <c r="E2195">
        <v>20</v>
      </c>
      <c r="F2195" s="4">
        <f>DATE(2020,5,13+INT(ROWS($1:1013)/5))</f>
        <v>44166</v>
      </c>
      <c r="G2195" s="1" t="s">
        <v>167</v>
      </c>
      <c r="H2195">
        <v>-5</v>
      </c>
      <c r="I2195" s="5">
        <f>IF(G2195="nákup",VLOOKUP(E2195,Tabuľka6[#All],13,FALSE),IF(G2195="predaj",VLOOKUP(E2195,Tabuľka6[#All],12,FALSE),"zadany neplatny typ transakie"))</f>
        <v>10.050000000000001</v>
      </c>
      <c r="J2195">
        <f t="shared" si="34"/>
        <v>50.25</v>
      </c>
      <c r="K2195">
        <f>SUMIF($E$7:E2195,E2195,$H$7:H2195)</f>
        <v>103</v>
      </c>
    </row>
    <row r="2196" spans="4:11" x14ac:dyDescent="0.3">
      <c r="D2196">
        <v>2190</v>
      </c>
      <c r="E2196">
        <v>28</v>
      </c>
      <c r="F2196" s="4">
        <f>DATE(2020,5,13+INT(ROWS($1:1014)/5))</f>
        <v>44166</v>
      </c>
      <c r="G2196" s="1" t="s">
        <v>167</v>
      </c>
      <c r="H2196">
        <v>-9</v>
      </c>
      <c r="I2196" s="5">
        <f>IF(G2196="nákup",VLOOKUP(E2196,Tabuľka6[#All],13,FALSE),IF(G2196="predaj",VLOOKUP(E2196,Tabuľka6[#All],12,FALSE),"zadany neplatny typ transakie"))</f>
        <v>14.38</v>
      </c>
      <c r="J2196">
        <f t="shared" si="34"/>
        <v>129.42000000000002</v>
      </c>
      <c r="K2196">
        <f>SUMIF($E$7:E2196,E2196,$H$7:H2196)</f>
        <v>25</v>
      </c>
    </row>
    <row r="2197" spans="4:11" x14ac:dyDescent="0.3">
      <c r="D2197">
        <v>2191</v>
      </c>
      <c r="E2197">
        <v>8</v>
      </c>
      <c r="F2197" s="4">
        <f>DATE(2020,5,13+INT(ROWS($1:1015)/5))</f>
        <v>44167</v>
      </c>
      <c r="G2197" s="1" t="s">
        <v>167</v>
      </c>
      <c r="H2197">
        <v>-2</v>
      </c>
      <c r="I2197" s="5">
        <f>IF(G2197="nákup",VLOOKUP(E2197,Tabuľka6[#All],13,FALSE),IF(G2197="predaj",VLOOKUP(E2197,Tabuľka6[#All],12,FALSE),"zadany neplatny typ transakie"))</f>
        <v>17.89</v>
      </c>
      <c r="J2197">
        <f t="shared" si="34"/>
        <v>35.78</v>
      </c>
      <c r="K2197">
        <f>SUMIF($E$7:E2197,E2197,$H$7:H2197)</f>
        <v>151</v>
      </c>
    </row>
    <row r="2198" spans="4:11" x14ac:dyDescent="0.3">
      <c r="D2198">
        <v>2192</v>
      </c>
      <c r="E2198">
        <v>21</v>
      </c>
      <c r="F2198" s="4">
        <f>DATE(2020,5,13+INT(ROWS($1:1016)/5))</f>
        <v>44167</v>
      </c>
      <c r="G2198" s="1" t="s">
        <v>167</v>
      </c>
      <c r="H2198">
        <v>-1</v>
      </c>
      <c r="I2198" s="5">
        <f>IF(G2198="nákup",VLOOKUP(E2198,Tabuľka6[#All],13,FALSE),IF(G2198="predaj",VLOOKUP(E2198,Tabuľka6[#All],12,FALSE),"zadany neplatny typ transakie"))</f>
        <v>22.5</v>
      </c>
      <c r="J2198">
        <f t="shared" si="34"/>
        <v>22.5</v>
      </c>
      <c r="K2198">
        <f>SUMIF($E$7:E2198,E2198,$H$7:H2198)</f>
        <v>93</v>
      </c>
    </row>
    <row r="2199" spans="4:11" x14ac:dyDescent="0.3">
      <c r="D2199">
        <v>2193</v>
      </c>
      <c r="E2199">
        <v>6</v>
      </c>
      <c r="F2199" s="4">
        <f>DATE(2020,5,13+INT(ROWS($1:1017)/5))</f>
        <v>44167</v>
      </c>
      <c r="G2199" s="1" t="s">
        <v>167</v>
      </c>
      <c r="H2199">
        <v>-5</v>
      </c>
      <c r="I2199" s="5">
        <f>IF(G2199="nákup",VLOOKUP(E2199,Tabuľka6[#All],13,FALSE),IF(G2199="predaj",VLOOKUP(E2199,Tabuľka6[#All],12,FALSE),"zadany neplatny typ transakie"))</f>
        <v>13.24</v>
      </c>
      <c r="J2199">
        <f t="shared" si="34"/>
        <v>66.2</v>
      </c>
      <c r="K2199">
        <f>SUMIF($E$7:E2199,E2199,$H$7:H2199)</f>
        <v>263</v>
      </c>
    </row>
    <row r="2200" spans="4:11" x14ac:dyDescent="0.3">
      <c r="D2200">
        <v>2194</v>
      </c>
      <c r="E2200">
        <v>9</v>
      </c>
      <c r="F2200" s="4">
        <f>DATE(2020,5,13+INT(ROWS($1:1018)/5))</f>
        <v>44167</v>
      </c>
      <c r="G2200" s="1" t="s">
        <v>167</v>
      </c>
      <c r="H2200">
        <v>-2</v>
      </c>
      <c r="I2200" s="5">
        <f>IF(G2200="nákup",VLOOKUP(E2200,Tabuľka6[#All],13,FALSE),IF(G2200="predaj",VLOOKUP(E2200,Tabuľka6[#All],12,FALSE),"zadany neplatny typ transakie"))</f>
        <v>41</v>
      </c>
      <c r="J2200">
        <f t="shared" si="34"/>
        <v>82</v>
      </c>
      <c r="K2200">
        <f>SUMIF($E$7:E2200,E2200,$H$7:H2200)</f>
        <v>52</v>
      </c>
    </row>
    <row r="2201" spans="4:11" x14ac:dyDescent="0.3">
      <c r="D2201">
        <v>2195</v>
      </c>
      <c r="E2201">
        <v>17</v>
      </c>
      <c r="F2201" s="4">
        <f>DATE(2020,5,13+INT(ROWS($1:1019)/5))</f>
        <v>44167</v>
      </c>
      <c r="G2201" s="1" t="s">
        <v>167</v>
      </c>
      <c r="H2201">
        <v>-8</v>
      </c>
      <c r="I2201" s="5">
        <f>IF(G2201="nákup",VLOOKUP(E2201,Tabuľka6[#All],13,FALSE),IF(G2201="predaj",VLOOKUP(E2201,Tabuľka6[#All],12,FALSE),"zadany neplatny typ transakie"))</f>
        <v>14.46</v>
      </c>
      <c r="J2201">
        <f t="shared" si="34"/>
        <v>115.68</v>
      </c>
      <c r="K2201">
        <f>SUMIF($E$7:E2201,E2201,$H$7:H2201)</f>
        <v>183</v>
      </c>
    </row>
    <row r="2202" spans="4:11" x14ac:dyDescent="0.3">
      <c r="D2202">
        <v>2196</v>
      </c>
      <c r="E2202">
        <v>17</v>
      </c>
      <c r="F2202" s="4">
        <f>DATE(2020,5,13+INT(ROWS($1:1020)/5))</f>
        <v>44168</v>
      </c>
      <c r="G2202" s="1" t="s">
        <v>167</v>
      </c>
      <c r="H2202">
        <v>-7</v>
      </c>
      <c r="I2202" s="5">
        <f>IF(G2202="nákup",VLOOKUP(E2202,Tabuľka6[#All],13,FALSE),IF(G2202="predaj",VLOOKUP(E2202,Tabuľka6[#All],12,FALSE),"zadany neplatny typ transakie"))</f>
        <v>14.46</v>
      </c>
      <c r="J2202">
        <f t="shared" si="34"/>
        <v>101.22</v>
      </c>
      <c r="K2202">
        <f>SUMIF($E$7:E2202,E2202,$H$7:H2202)</f>
        <v>176</v>
      </c>
    </row>
    <row r="2203" spans="4:11" x14ac:dyDescent="0.3">
      <c r="D2203">
        <v>2197</v>
      </c>
      <c r="E2203">
        <v>2</v>
      </c>
      <c r="F2203" s="4">
        <f>DATE(2020,5,13+INT(ROWS($1:1021)/5))</f>
        <v>44168</v>
      </c>
      <c r="G2203" s="1" t="s">
        <v>167</v>
      </c>
      <c r="H2203">
        <v>-7</v>
      </c>
      <c r="I2203" s="5">
        <f>IF(G2203="nákup",VLOOKUP(E2203,Tabuľka6[#All],13,FALSE),IF(G2203="predaj",VLOOKUP(E2203,Tabuľka6[#All],12,FALSE),"zadany neplatny typ transakie"))</f>
        <v>16.11</v>
      </c>
      <c r="J2203">
        <f t="shared" si="34"/>
        <v>112.77</v>
      </c>
      <c r="K2203">
        <f>SUMIF($E$7:E2203,E2203,$H$7:H2203)</f>
        <v>197</v>
      </c>
    </row>
    <row r="2204" spans="4:11" x14ac:dyDescent="0.3">
      <c r="D2204">
        <v>2198</v>
      </c>
      <c r="E2204">
        <v>9</v>
      </c>
      <c r="F2204" s="4">
        <f>DATE(2020,12,3+INT(ROWS($1:1)/15))</f>
        <v>44168</v>
      </c>
      <c r="G2204" s="1" t="s">
        <v>167</v>
      </c>
      <c r="H2204">
        <v>-6</v>
      </c>
      <c r="I2204" s="5">
        <f>IF(G2204="nákup",VLOOKUP(E2204,Tabuľka6[#All],13,FALSE),IF(G2204="predaj",VLOOKUP(E2204,Tabuľka6[#All],12,FALSE),"zadany neplatny typ transakie"))</f>
        <v>41</v>
      </c>
      <c r="J2204">
        <f t="shared" si="34"/>
        <v>246</v>
      </c>
      <c r="K2204">
        <f>SUMIF($E$7:E2204,E2204,$H$7:H2204)</f>
        <v>46</v>
      </c>
    </row>
    <row r="2205" spans="4:11" x14ac:dyDescent="0.3">
      <c r="D2205">
        <v>2199</v>
      </c>
      <c r="E2205">
        <v>19</v>
      </c>
      <c r="F2205" s="4">
        <f>DATE(2020,12,3+INT(ROWS($1:2)/15))</f>
        <v>44168</v>
      </c>
      <c r="G2205" s="1" t="s">
        <v>167</v>
      </c>
      <c r="H2205">
        <v>-9</v>
      </c>
      <c r="I2205" s="5">
        <f>IF(G2205="nákup",VLOOKUP(E2205,Tabuľka6[#All],13,FALSE),IF(G2205="predaj",VLOOKUP(E2205,Tabuľka6[#All],12,FALSE),"zadany neplatny typ transakie"))</f>
        <v>14.17</v>
      </c>
      <c r="J2205">
        <f t="shared" si="34"/>
        <v>127.53</v>
      </c>
      <c r="K2205">
        <f>SUMIF($E$7:E2205,E2205,$H$7:H2205)</f>
        <v>328</v>
      </c>
    </row>
    <row r="2206" spans="4:11" x14ac:dyDescent="0.3">
      <c r="D2206">
        <v>2200</v>
      </c>
      <c r="E2206">
        <v>16</v>
      </c>
      <c r="F2206" s="4">
        <f>DATE(2020,12,3+INT(ROWS($1:3)/15))</f>
        <v>44168</v>
      </c>
      <c r="G2206" s="1" t="s">
        <v>167</v>
      </c>
      <c r="H2206">
        <v>-2</v>
      </c>
      <c r="I2206" s="5">
        <f>IF(G2206="nákup",VLOOKUP(E2206,Tabuľka6[#All],13,FALSE),IF(G2206="predaj",VLOOKUP(E2206,Tabuľka6[#All],12,FALSE),"zadany neplatny typ transakie"))</f>
        <v>14.49</v>
      </c>
      <c r="J2206">
        <f t="shared" si="34"/>
        <v>28.98</v>
      </c>
      <c r="K2206">
        <f>SUMIF($E$7:E2206,E2206,$H$7:H2206)</f>
        <v>128</v>
      </c>
    </row>
    <row r="2207" spans="4:11" x14ac:dyDescent="0.3">
      <c r="D2207">
        <v>2201</v>
      </c>
      <c r="E2207">
        <v>2</v>
      </c>
      <c r="F2207" s="4">
        <f>DATE(2020,12,3+INT(ROWS($1:4)/15))</f>
        <v>44168</v>
      </c>
      <c r="G2207" s="1" t="s">
        <v>167</v>
      </c>
      <c r="H2207">
        <v>-4</v>
      </c>
      <c r="I2207" s="5">
        <f>IF(G2207="nákup",VLOOKUP(E2207,Tabuľka6[#All],13,FALSE),IF(G2207="predaj",VLOOKUP(E2207,Tabuľka6[#All],12,FALSE),"zadany neplatny typ transakie"))</f>
        <v>16.11</v>
      </c>
      <c r="J2207">
        <f t="shared" si="34"/>
        <v>64.44</v>
      </c>
      <c r="K2207">
        <f>SUMIF($E$7:E2207,E2207,$H$7:H2207)</f>
        <v>193</v>
      </c>
    </row>
    <row r="2208" spans="4:11" x14ac:dyDescent="0.3">
      <c r="D2208">
        <v>2202</v>
      </c>
      <c r="E2208">
        <v>27</v>
      </c>
      <c r="F2208" s="4">
        <f>DATE(2020,12,3+INT(ROWS($1:5)/15))</f>
        <v>44168</v>
      </c>
      <c r="G2208" s="1" t="s">
        <v>166</v>
      </c>
      <c r="H2208">
        <v>46</v>
      </c>
      <c r="I2208" s="5">
        <f>IF(G2208="nákup",VLOOKUP(E2208,Tabuľka6[#All],13,FALSE),IF(G2208="predaj",VLOOKUP(E2208,Tabuľka6[#All],12,FALSE),"zadany neplatny typ transakie"))</f>
        <v>8.89</v>
      </c>
      <c r="J2208">
        <f t="shared" si="34"/>
        <v>408.94000000000005</v>
      </c>
      <c r="K2208">
        <f>SUMIF($E$7:E2208,E2208,$H$7:H2208)</f>
        <v>60</v>
      </c>
    </row>
    <row r="2209" spans="4:11" x14ac:dyDescent="0.3">
      <c r="D2209">
        <v>2203</v>
      </c>
      <c r="E2209">
        <v>3</v>
      </c>
      <c r="F2209" s="4">
        <f>DATE(2020,12,3+INT(ROWS($1:6)/15))</f>
        <v>44168</v>
      </c>
      <c r="G2209" s="1" t="s">
        <v>166</v>
      </c>
      <c r="H2209">
        <v>38</v>
      </c>
      <c r="I2209" s="5">
        <f>IF(G2209="nákup",VLOOKUP(E2209,Tabuľka6[#All],13,FALSE),IF(G2209="predaj",VLOOKUP(E2209,Tabuľka6[#All],12,FALSE),"zadany neplatny typ transakie"))</f>
        <v>6.24</v>
      </c>
      <c r="J2209">
        <f t="shared" si="34"/>
        <v>237.12</v>
      </c>
      <c r="K2209">
        <f>SUMIF($E$7:E2209,E2209,$H$7:H2209)</f>
        <v>64</v>
      </c>
    </row>
    <row r="2210" spans="4:11" x14ac:dyDescent="0.3">
      <c r="D2210">
        <v>2204</v>
      </c>
      <c r="E2210">
        <v>22</v>
      </c>
      <c r="F2210" s="4">
        <f>DATE(2020,12,3+INT(ROWS($1:7)/15))</f>
        <v>44168</v>
      </c>
      <c r="G2210" s="1" t="s">
        <v>166</v>
      </c>
      <c r="H2210">
        <v>24</v>
      </c>
      <c r="I2210" s="5">
        <f>IF(G2210="nákup",VLOOKUP(E2210,Tabuľka6[#All],13,FALSE),IF(G2210="predaj",VLOOKUP(E2210,Tabuľka6[#All],12,FALSE),"zadany neplatny typ transakie"))</f>
        <v>12.56</v>
      </c>
      <c r="J2210">
        <f t="shared" si="34"/>
        <v>301.44</v>
      </c>
      <c r="K2210">
        <f>SUMIF($E$7:E2210,E2210,$H$7:H2210)</f>
        <v>239</v>
      </c>
    </row>
    <row r="2211" spans="4:11" x14ac:dyDescent="0.3">
      <c r="D2211">
        <v>2205</v>
      </c>
      <c r="E2211">
        <v>4</v>
      </c>
      <c r="F2211" s="4">
        <f>DATE(2020,12,3+INT(ROWS($1:8)/15))</f>
        <v>44168</v>
      </c>
      <c r="G2211" s="1" t="s">
        <v>166</v>
      </c>
      <c r="H2211">
        <v>46</v>
      </c>
      <c r="I2211" s="5">
        <f>IF(G2211="nákup",VLOOKUP(E2211,Tabuľka6[#All],13,FALSE),IF(G2211="predaj",VLOOKUP(E2211,Tabuľka6[#All],12,FALSE),"zadany neplatny typ transakie"))</f>
        <v>8.36</v>
      </c>
      <c r="J2211">
        <f t="shared" si="34"/>
        <v>384.55999999999995</v>
      </c>
      <c r="K2211">
        <f>SUMIF($E$7:E2211,E2211,$H$7:H2211)</f>
        <v>193</v>
      </c>
    </row>
    <row r="2212" spans="4:11" x14ac:dyDescent="0.3">
      <c r="D2212">
        <v>2206</v>
      </c>
      <c r="E2212">
        <v>20</v>
      </c>
      <c r="F2212" s="4">
        <f>DATE(2020,12,3+INT(ROWS($1:9)/15))</f>
        <v>44168</v>
      </c>
      <c r="G2212" s="1" t="s">
        <v>166</v>
      </c>
      <c r="H2212">
        <v>23</v>
      </c>
      <c r="I2212" s="5">
        <f>IF(G2212="nákup",VLOOKUP(E2212,Tabuľka6[#All],13,FALSE),IF(G2212="predaj",VLOOKUP(E2212,Tabuľka6[#All],12,FALSE),"zadany neplatny typ transakie"))</f>
        <v>6.29</v>
      </c>
      <c r="J2212">
        <f t="shared" si="34"/>
        <v>144.66999999999999</v>
      </c>
      <c r="K2212">
        <f>SUMIF($E$7:E2212,E2212,$H$7:H2212)</f>
        <v>126</v>
      </c>
    </row>
    <row r="2213" spans="4:11" x14ac:dyDescent="0.3">
      <c r="D2213">
        <v>2207</v>
      </c>
      <c r="E2213">
        <v>28</v>
      </c>
      <c r="F2213" s="4">
        <f>DATE(2020,12,3+INT(ROWS($1:10)/15))</f>
        <v>44168</v>
      </c>
      <c r="G2213" s="1" t="s">
        <v>166</v>
      </c>
      <c r="H2213">
        <v>43</v>
      </c>
      <c r="I2213" s="5">
        <f>IF(G2213="nákup",VLOOKUP(E2213,Tabuľka6[#All],13,FALSE),IF(G2213="predaj",VLOOKUP(E2213,Tabuľka6[#All],12,FALSE),"zadany neplatny typ transakie"))</f>
        <v>6.9</v>
      </c>
      <c r="J2213">
        <f t="shared" si="34"/>
        <v>296.7</v>
      </c>
      <c r="K2213">
        <f>SUMIF($E$7:E2213,E2213,$H$7:H2213)</f>
        <v>68</v>
      </c>
    </row>
    <row r="2214" spans="4:11" x14ac:dyDescent="0.3">
      <c r="D2214">
        <v>2208</v>
      </c>
      <c r="E2214">
        <v>19</v>
      </c>
      <c r="F2214" s="4">
        <f>DATE(2020,12,3+INT(ROWS($1:11)/15))</f>
        <v>44168</v>
      </c>
      <c r="G2214" s="1" t="s">
        <v>166</v>
      </c>
      <c r="H2214">
        <v>29</v>
      </c>
      <c r="I2214" s="5">
        <f>IF(G2214="nákup",VLOOKUP(E2214,Tabuľka6[#All],13,FALSE),IF(G2214="predaj",VLOOKUP(E2214,Tabuľka6[#All],12,FALSE),"zadany neplatny typ transakie"))</f>
        <v>9.16</v>
      </c>
      <c r="J2214">
        <f t="shared" si="34"/>
        <v>265.64</v>
      </c>
      <c r="K2214">
        <f>SUMIF($E$7:E2214,E2214,$H$7:H2214)</f>
        <v>357</v>
      </c>
    </row>
    <row r="2215" spans="4:11" x14ac:dyDescent="0.3">
      <c r="D2215">
        <v>2209</v>
      </c>
      <c r="E2215">
        <v>15</v>
      </c>
      <c r="F2215" s="4">
        <f>DATE(2020,12,3+INT(ROWS($1:12)/15))</f>
        <v>44168</v>
      </c>
      <c r="G2215" s="1" t="s">
        <v>166</v>
      </c>
      <c r="H2215">
        <v>47</v>
      </c>
      <c r="I2215" s="5">
        <f>IF(G2215="nákup",VLOOKUP(E2215,Tabuľka6[#All],13,FALSE),IF(G2215="predaj",VLOOKUP(E2215,Tabuľka6[#All],12,FALSE),"zadany neplatny typ transakie"))</f>
        <v>4.5</v>
      </c>
      <c r="J2215">
        <f t="shared" si="34"/>
        <v>211.5</v>
      </c>
      <c r="K2215">
        <f>SUMIF($E$7:E2215,E2215,$H$7:H2215)</f>
        <v>209</v>
      </c>
    </row>
    <row r="2216" spans="4:11" x14ac:dyDescent="0.3">
      <c r="D2216">
        <v>2210</v>
      </c>
      <c r="E2216">
        <v>9</v>
      </c>
      <c r="F2216" s="4">
        <f>DATE(2020,12,3+INT(ROWS($1:13)/15))</f>
        <v>44168</v>
      </c>
      <c r="G2216" s="1" t="s">
        <v>166</v>
      </c>
      <c r="H2216">
        <v>20</v>
      </c>
      <c r="I2216" s="5">
        <f>IF(G2216="nákup",VLOOKUP(E2216,Tabuľka6[#All],13,FALSE),IF(G2216="predaj",VLOOKUP(E2216,Tabuľka6[#All],12,FALSE),"zadany neplatny typ transakie"))</f>
        <v>25.99</v>
      </c>
      <c r="J2216">
        <f t="shared" si="34"/>
        <v>519.79999999999995</v>
      </c>
      <c r="K2216">
        <f>SUMIF($E$7:E2216,E2216,$H$7:H2216)</f>
        <v>66</v>
      </c>
    </row>
    <row r="2217" spans="4:11" x14ac:dyDescent="0.3">
      <c r="D2217">
        <v>2211</v>
      </c>
      <c r="E2217">
        <v>28</v>
      </c>
      <c r="F2217" s="4">
        <f>DATE(2020,12,3+INT(ROWS($1:14)/15))</f>
        <v>44168</v>
      </c>
      <c r="G2217" s="1" t="s">
        <v>166</v>
      </c>
      <c r="H2217">
        <v>20</v>
      </c>
      <c r="I2217" s="5">
        <f>IF(G2217="nákup",VLOOKUP(E2217,Tabuľka6[#All],13,FALSE),IF(G2217="predaj",VLOOKUP(E2217,Tabuľka6[#All],12,FALSE),"zadany neplatny typ transakie"))</f>
        <v>6.9</v>
      </c>
      <c r="J2217">
        <f t="shared" si="34"/>
        <v>138</v>
      </c>
      <c r="K2217">
        <f>SUMIF($E$7:E2217,E2217,$H$7:H2217)</f>
        <v>88</v>
      </c>
    </row>
    <row r="2218" spans="4:11" x14ac:dyDescent="0.3">
      <c r="D2218">
        <v>2212</v>
      </c>
      <c r="E2218">
        <v>16</v>
      </c>
      <c r="F2218" s="4">
        <f>DATE(2020,12,3+INT(ROWS($1:15)/15))</f>
        <v>44169</v>
      </c>
      <c r="G2218" s="1" t="s">
        <v>166</v>
      </c>
      <c r="H2218">
        <v>40</v>
      </c>
      <c r="I2218" s="5">
        <f>IF(G2218="nákup",VLOOKUP(E2218,Tabuľka6[#All],13,FALSE),IF(G2218="predaj",VLOOKUP(E2218,Tabuľka6[#All],12,FALSE),"zadany neplatny typ transakie"))</f>
        <v>7.68</v>
      </c>
      <c r="J2218">
        <f t="shared" si="34"/>
        <v>307.2</v>
      </c>
      <c r="K2218">
        <f>SUMIF($E$7:E2218,E2218,$H$7:H2218)</f>
        <v>168</v>
      </c>
    </row>
    <row r="2219" spans="4:11" x14ac:dyDescent="0.3">
      <c r="D2219">
        <v>2213</v>
      </c>
      <c r="E2219">
        <v>16</v>
      </c>
      <c r="F2219" s="4">
        <f>DATE(2020,12,3+INT(ROWS($1:16)/15))</f>
        <v>44169</v>
      </c>
      <c r="G2219" s="1" t="s">
        <v>166</v>
      </c>
      <c r="H2219">
        <v>49</v>
      </c>
      <c r="I2219" s="5">
        <f>IF(G2219="nákup",VLOOKUP(E2219,Tabuľka6[#All],13,FALSE),IF(G2219="predaj",VLOOKUP(E2219,Tabuľka6[#All],12,FALSE),"zadany neplatny typ transakie"))</f>
        <v>7.68</v>
      </c>
      <c r="J2219">
        <f t="shared" si="34"/>
        <v>376.32</v>
      </c>
      <c r="K2219">
        <f>SUMIF($E$7:E2219,E2219,$H$7:H2219)</f>
        <v>217</v>
      </c>
    </row>
    <row r="2220" spans="4:11" x14ac:dyDescent="0.3">
      <c r="D2220">
        <v>2214</v>
      </c>
      <c r="E2220">
        <v>29</v>
      </c>
      <c r="F2220" s="4">
        <f>DATE(2020,12,3+INT(ROWS($1:17)/15))</f>
        <v>44169</v>
      </c>
      <c r="G2220" s="1" t="s">
        <v>166</v>
      </c>
      <c r="H2220">
        <v>28</v>
      </c>
      <c r="I2220" s="5" t="str">
        <f>IF(G2220="nákup",VLOOKUP(E2220,Tabuľka6[#All],13,FALSE),IF(G2220="predaj",VLOOKUP(E2220,Tabuľka6[#All],12,FALSE),"zadany neplatny typ transakie"))</f>
        <v>14,98</v>
      </c>
      <c r="J2220">
        <f t="shared" si="34"/>
        <v>419.44</v>
      </c>
      <c r="K2220">
        <f>SUMIF($E$7:E2220,E2220,$H$7:H2220)</f>
        <v>213</v>
      </c>
    </row>
    <row r="2221" spans="4:11" x14ac:dyDescent="0.3">
      <c r="D2221">
        <v>2215</v>
      </c>
      <c r="E2221">
        <v>30</v>
      </c>
      <c r="F2221" s="4">
        <f>DATE(2020,12,3+INT(ROWS($1:18)/15))</f>
        <v>44169</v>
      </c>
      <c r="G2221" s="1" t="s">
        <v>166</v>
      </c>
      <c r="H2221">
        <v>50</v>
      </c>
      <c r="I2221" s="5" t="str">
        <f>IF(G2221="nákup",VLOOKUP(E2221,Tabuľka6[#All],13,FALSE),IF(G2221="predaj",VLOOKUP(E2221,Tabuľka6[#All],12,FALSE),"zadany neplatny typ transakie"))</f>
        <v>4,36</v>
      </c>
      <c r="J2221">
        <f t="shared" si="34"/>
        <v>218.00000000000003</v>
      </c>
      <c r="K2221">
        <f>SUMIF($E$7:E2221,E2221,$H$7:H2221)</f>
        <v>147</v>
      </c>
    </row>
    <row r="2222" spans="4:11" x14ac:dyDescent="0.3">
      <c r="D2222">
        <v>2216</v>
      </c>
      <c r="E2222">
        <v>22</v>
      </c>
      <c r="F2222" s="4">
        <f>DATE(2020,12,3+INT(ROWS($1:19)/15))</f>
        <v>44169</v>
      </c>
      <c r="G2222" s="1" t="s">
        <v>166</v>
      </c>
      <c r="H2222">
        <v>46</v>
      </c>
      <c r="I2222" s="5">
        <f>IF(G2222="nákup",VLOOKUP(E2222,Tabuľka6[#All],13,FALSE),IF(G2222="predaj",VLOOKUP(E2222,Tabuľka6[#All],12,FALSE),"zadany neplatny typ transakie"))</f>
        <v>12.56</v>
      </c>
      <c r="J2222">
        <f t="shared" si="34"/>
        <v>577.76</v>
      </c>
      <c r="K2222">
        <f>SUMIF($E$7:E2222,E2222,$H$7:H2222)</f>
        <v>285</v>
      </c>
    </row>
    <row r="2223" spans="4:11" x14ac:dyDescent="0.3">
      <c r="D2223">
        <v>2217</v>
      </c>
      <c r="E2223">
        <v>10</v>
      </c>
      <c r="F2223" s="4">
        <f>DATE(2020,12,3+INT(ROWS($1:20)/15))</f>
        <v>44169</v>
      </c>
      <c r="G2223" s="1" t="s">
        <v>166</v>
      </c>
      <c r="H2223">
        <v>23</v>
      </c>
      <c r="I2223" s="5">
        <f>IF(G2223="nákup",VLOOKUP(E2223,Tabuľka6[#All],13,FALSE),IF(G2223="predaj",VLOOKUP(E2223,Tabuľka6[#All],12,FALSE),"zadany neplatny typ transakie"))</f>
        <v>11.89</v>
      </c>
      <c r="J2223">
        <f t="shared" si="34"/>
        <v>273.47000000000003</v>
      </c>
      <c r="K2223">
        <f>SUMIF($E$7:E2223,E2223,$H$7:H2223)</f>
        <v>81</v>
      </c>
    </row>
    <row r="2224" spans="4:11" x14ac:dyDescent="0.3">
      <c r="D2224">
        <v>2218</v>
      </c>
      <c r="E2224">
        <v>12</v>
      </c>
      <c r="F2224" s="4">
        <f>DATE(2020,12,3+INT(ROWS($1:21)/15))</f>
        <v>44169</v>
      </c>
      <c r="G2224" s="1" t="s">
        <v>166</v>
      </c>
      <c r="H2224">
        <v>28</v>
      </c>
      <c r="I2224" s="5">
        <f>IF(G2224="nákup",VLOOKUP(E2224,Tabuľka6[#All],13,FALSE),IF(G2224="predaj",VLOOKUP(E2224,Tabuľka6[#All],12,FALSE),"zadany neplatny typ transakie"))</f>
        <v>7.69</v>
      </c>
      <c r="J2224">
        <f t="shared" si="34"/>
        <v>215.32000000000002</v>
      </c>
      <c r="K2224">
        <f>SUMIF($E$7:E2224,E2224,$H$7:H2224)</f>
        <v>238</v>
      </c>
    </row>
    <row r="2225" spans="4:11" x14ac:dyDescent="0.3">
      <c r="D2225">
        <v>2219</v>
      </c>
      <c r="E2225">
        <v>26</v>
      </c>
      <c r="F2225" s="4">
        <f>DATE(2020,12,3+INT(ROWS($1:22)/15))</f>
        <v>44169</v>
      </c>
      <c r="G2225" s="1" t="s">
        <v>166</v>
      </c>
      <c r="H2225">
        <v>30</v>
      </c>
      <c r="I2225" s="5">
        <f>IF(G2225="nákup",VLOOKUP(E2225,Tabuľka6[#All],13,FALSE),IF(G2225="predaj",VLOOKUP(E2225,Tabuľka6[#All],12,FALSE),"zadany neplatny typ transakie"))</f>
        <v>8.89</v>
      </c>
      <c r="J2225">
        <f t="shared" si="34"/>
        <v>266.70000000000005</v>
      </c>
      <c r="K2225">
        <f>SUMIF($E$7:E2225,E2225,$H$7:H2225)</f>
        <v>177</v>
      </c>
    </row>
    <row r="2226" spans="4:11" x14ac:dyDescent="0.3">
      <c r="D2226">
        <v>2220</v>
      </c>
      <c r="E2226">
        <v>22</v>
      </c>
      <c r="F2226" s="4">
        <f>DATE(2020,12,3+INT(ROWS($1:23)/15))</f>
        <v>44169</v>
      </c>
      <c r="G2226" s="1" t="s">
        <v>166</v>
      </c>
      <c r="H2226">
        <v>41</v>
      </c>
      <c r="I2226" s="5">
        <f>IF(G2226="nákup",VLOOKUP(E2226,Tabuľka6[#All],13,FALSE),IF(G2226="predaj",VLOOKUP(E2226,Tabuľka6[#All],12,FALSE),"zadany neplatny typ transakie"))</f>
        <v>12.56</v>
      </c>
      <c r="J2226">
        <f t="shared" si="34"/>
        <v>514.96</v>
      </c>
      <c r="K2226">
        <f>SUMIF($E$7:E2226,E2226,$H$7:H2226)</f>
        <v>326</v>
      </c>
    </row>
    <row r="2227" spans="4:11" x14ac:dyDescent="0.3">
      <c r="D2227">
        <v>2221</v>
      </c>
      <c r="E2227">
        <v>26</v>
      </c>
      <c r="F2227" s="4">
        <f>DATE(2020,12,3+INT(ROWS($1:24)/15))</f>
        <v>44169</v>
      </c>
      <c r="G2227" s="1" t="s">
        <v>166</v>
      </c>
      <c r="H2227">
        <v>32</v>
      </c>
      <c r="I2227" s="5">
        <f>IF(G2227="nákup",VLOOKUP(E2227,Tabuľka6[#All],13,FALSE),IF(G2227="predaj",VLOOKUP(E2227,Tabuľka6[#All],12,FALSE),"zadany neplatny typ transakie"))</f>
        <v>8.89</v>
      </c>
      <c r="J2227">
        <f t="shared" si="34"/>
        <v>284.48</v>
      </c>
      <c r="K2227">
        <f>SUMIF($E$7:E2227,E2227,$H$7:H2227)</f>
        <v>209</v>
      </c>
    </row>
    <row r="2228" spans="4:11" x14ac:dyDescent="0.3">
      <c r="D2228">
        <v>2222</v>
      </c>
      <c r="E2228">
        <v>21</v>
      </c>
      <c r="F2228" s="4">
        <f>DATE(2020,12,3+INT(ROWS($1:25)/15))</f>
        <v>44169</v>
      </c>
      <c r="G2228" s="1" t="s">
        <v>166</v>
      </c>
      <c r="H2228">
        <v>47</v>
      </c>
      <c r="I2228" s="5">
        <f>IF(G2228="nákup",VLOOKUP(E2228,Tabuľka6[#All],13,FALSE),IF(G2228="predaj",VLOOKUP(E2228,Tabuľka6[#All],12,FALSE),"zadany neplatny typ transakie"))</f>
        <v>14.17</v>
      </c>
      <c r="J2228">
        <f t="shared" si="34"/>
        <v>665.99</v>
      </c>
      <c r="K2228">
        <f>SUMIF($E$7:E2228,E2228,$H$7:H2228)</f>
        <v>140</v>
      </c>
    </row>
    <row r="2229" spans="4:11" x14ac:dyDescent="0.3">
      <c r="D2229">
        <v>2223</v>
      </c>
      <c r="E2229">
        <v>28</v>
      </c>
      <c r="F2229" s="4">
        <f>DATE(2020,12,3+INT(ROWS($1:26)/15))</f>
        <v>44169</v>
      </c>
      <c r="G2229" s="1" t="s">
        <v>167</v>
      </c>
      <c r="H2229">
        <v>-6</v>
      </c>
      <c r="I2229" s="5">
        <f>IF(G2229="nákup",VLOOKUP(E2229,Tabuľka6[#All],13,FALSE),IF(G2229="predaj",VLOOKUP(E2229,Tabuľka6[#All],12,FALSE),"zadany neplatny typ transakie"))</f>
        <v>14.38</v>
      </c>
      <c r="J2229">
        <f t="shared" si="34"/>
        <v>86.28</v>
      </c>
      <c r="K2229">
        <f>SUMIF($E$7:E2229,E2229,$H$7:H2229)</f>
        <v>82</v>
      </c>
    </row>
    <row r="2230" spans="4:11" x14ac:dyDescent="0.3">
      <c r="D2230">
        <v>2224</v>
      </c>
      <c r="E2230">
        <v>23</v>
      </c>
      <c r="F2230" s="4">
        <f>DATE(2020,12,3+INT(ROWS($1:27)/15))</f>
        <v>44169</v>
      </c>
      <c r="G2230" s="1" t="s">
        <v>167</v>
      </c>
      <c r="H2230">
        <v>-1</v>
      </c>
      <c r="I2230" s="5">
        <f>IF(G2230="nákup",VLOOKUP(E2230,Tabuľka6[#All],13,FALSE),IF(G2230="predaj",VLOOKUP(E2230,Tabuľka6[#All],12,FALSE),"zadany neplatny typ transakie"))</f>
        <v>22.55</v>
      </c>
      <c r="J2230">
        <f t="shared" si="34"/>
        <v>22.55</v>
      </c>
      <c r="K2230">
        <f>SUMIF($E$7:E2230,E2230,$H$7:H2230)</f>
        <v>92</v>
      </c>
    </row>
    <row r="2231" spans="4:11" x14ac:dyDescent="0.3">
      <c r="D2231">
        <v>2225</v>
      </c>
      <c r="E2231">
        <v>1</v>
      </c>
      <c r="F2231" s="4">
        <f>DATE(2020,12,3+INT(ROWS($1:28)/15))</f>
        <v>44169</v>
      </c>
      <c r="G2231" s="1" t="s">
        <v>167</v>
      </c>
      <c r="H2231">
        <v>-1</v>
      </c>
      <c r="I2231" s="5">
        <f>IF(G2231="nákup",VLOOKUP(E2231,Tabuľka6[#All],13,FALSE),IF(G2231="predaj",VLOOKUP(E2231,Tabuľka6[#All],12,FALSE),"zadany neplatny typ transakie"))</f>
        <v>11.9</v>
      </c>
      <c r="J2231">
        <f t="shared" si="34"/>
        <v>11.9</v>
      </c>
      <c r="K2231">
        <f>SUMIF($E$7:E2231,E2231,$H$7:H2231)</f>
        <v>181</v>
      </c>
    </row>
    <row r="2232" spans="4:11" x14ac:dyDescent="0.3">
      <c r="D2232">
        <v>2226</v>
      </c>
      <c r="E2232">
        <v>3</v>
      </c>
      <c r="F2232" s="4">
        <f>DATE(2020,12,3+INT(ROWS($1:29)/15))</f>
        <v>44169</v>
      </c>
      <c r="G2232" s="1" t="s">
        <v>167</v>
      </c>
      <c r="H2232">
        <v>-6</v>
      </c>
      <c r="I2232" s="5">
        <f>IF(G2232="nákup",VLOOKUP(E2232,Tabuľka6[#All],13,FALSE),IF(G2232="predaj",VLOOKUP(E2232,Tabuľka6[#All],12,FALSE),"zadany neplatny typ transakie"))</f>
        <v>9.64</v>
      </c>
      <c r="J2232">
        <f t="shared" si="34"/>
        <v>57.84</v>
      </c>
      <c r="K2232">
        <f>SUMIF($E$7:E2232,E2232,$H$7:H2232)</f>
        <v>58</v>
      </c>
    </row>
    <row r="2233" spans="4:11" x14ac:dyDescent="0.3">
      <c r="D2233">
        <v>2227</v>
      </c>
      <c r="E2233">
        <v>19</v>
      </c>
      <c r="F2233" s="4">
        <f>DATE(2020,12,3+INT(ROWS($1:30)/15))</f>
        <v>44170</v>
      </c>
      <c r="G2233" s="1" t="s">
        <v>167</v>
      </c>
      <c r="H2233">
        <v>-1</v>
      </c>
      <c r="I2233" s="5">
        <f>IF(G2233="nákup",VLOOKUP(E2233,Tabuľka6[#All],13,FALSE),IF(G2233="predaj",VLOOKUP(E2233,Tabuľka6[#All],12,FALSE),"zadany neplatny typ transakie"))</f>
        <v>14.17</v>
      </c>
      <c r="J2233">
        <f t="shared" si="34"/>
        <v>14.17</v>
      </c>
      <c r="K2233">
        <f>SUMIF($E$7:E2233,E2233,$H$7:H2233)</f>
        <v>356</v>
      </c>
    </row>
    <row r="2234" spans="4:11" x14ac:dyDescent="0.3">
      <c r="D2234">
        <v>2228</v>
      </c>
      <c r="E2234">
        <v>16</v>
      </c>
      <c r="F2234" s="4">
        <f>DATE(2020,12,3+INT(ROWS($1:31)/15))</f>
        <v>44170</v>
      </c>
      <c r="G2234" s="1" t="s">
        <v>167</v>
      </c>
      <c r="H2234">
        <v>-7</v>
      </c>
      <c r="I2234" s="5">
        <f>IF(G2234="nákup",VLOOKUP(E2234,Tabuľka6[#All],13,FALSE),IF(G2234="predaj",VLOOKUP(E2234,Tabuľka6[#All],12,FALSE),"zadany neplatny typ transakie"))</f>
        <v>14.49</v>
      </c>
      <c r="J2234">
        <f t="shared" si="34"/>
        <v>101.43</v>
      </c>
      <c r="K2234">
        <f>SUMIF($E$7:E2234,E2234,$H$7:H2234)</f>
        <v>210</v>
      </c>
    </row>
    <row r="2235" spans="4:11" x14ac:dyDescent="0.3">
      <c r="D2235">
        <v>2229</v>
      </c>
      <c r="E2235">
        <v>11</v>
      </c>
      <c r="F2235" s="4">
        <f>DATE(2020,12,3+INT(ROWS($1:32)/15))</f>
        <v>44170</v>
      </c>
      <c r="G2235" s="1" t="s">
        <v>167</v>
      </c>
      <c r="H2235">
        <v>-10</v>
      </c>
      <c r="I2235" s="5">
        <f>IF(G2235="nákup",VLOOKUP(E2235,Tabuľka6[#All],13,FALSE),IF(G2235="predaj",VLOOKUP(E2235,Tabuľka6[#All],12,FALSE),"zadany neplatny typ transakie"))</f>
        <v>5</v>
      </c>
      <c r="J2235">
        <f t="shared" si="34"/>
        <v>50</v>
      </c>
      <c r="K2235">
        <f>SUMIF($E$7:E2235,E2235,$H$7:H2235)</f>
        <v>14</v>
      </c>
    </row>
    <row r="2236" spans="4:11" x14ac:dyDescent="0.3">
      <c r="D2236">
        <v>2230</v>
      </c>
      <c r="E2236">
        <v>4</v>
      </c>
      <c r="F2236" s="4">
        <f>DATE(2020,12,3+INT(ROWS($1:33)/15))</f>
        <v>44170</v>
      </c>
      <c r="G2236" s="1" t="s">
        <v>167</v>
      </c>
      <c r="H2236">
        <v>-2</v>
      </c>
      <c r="I2236" s="5">
        <f>IF(G2236="nákup",VLOOKUP(E2236,Tabuľka6[#All],13,FALSE),IF(G2236="predaj",VLOOKUP(E2236,Tabuľka6[#All],12,FALSE),"zadany neplatny typ transakie"))</f>
        <v>16</v>
      </c>
      <c r="J2236">
        <f t="shared" si="34"/>
        <v>32</v>
      </c>
      <c r="K2236">
        <f>SUMIF($E$7:E2236,E2236,$H$7:H2236)</f>
        <v>191</v>
      </c>
    </row>
    <row r="2237" spans="4:11" x14ac:dyDescent="0.3">
      <c r="D2237">
        <v>2231</v>
      </c>
      <c r="E2237">
        <v>10</v>
      </c>
      <c r="F2237" s="4">
        <f>DATE(2020,12,3+INT(ROWS($1:34)/15))</f>
        <v>44170</v>
      </c>
      <c r="G2237" s="1" t="s">
        <v>167</v>
      </c>
      <c r="H2237">
        <v>-7</v>
      </c>
      <c r="I2237" s="5">
        <f>IF(G2237="nákup",VLOOKUP(E2237,Tabuľka6[#All],13,FALSE),IF(G2237="predaj",VLOOKUP(E2237,Tabuľka6[#All],12,FALSE),"zadany neplatny typ transakie"))</f>
        <v>18.5</v>
      </c>
      <c r="J2237">
        <f t="shared" si="34"/>
        <v>129.5</v>
      </c>
      <c r="K2237">
        <f>SUMIF($E$7:E2237,E2237,$H$7:H2237)</f>
        <v>74</v>
      </c>
    </row>
    <row r="2238" spans="4:11" x14ac:dyDescent="0.3">
      <c r="D2238">
        <v>2232</v>
      </c>
      <c r="E2238">
        <v>16</v>
      </c>
      <c r="F2238" s="4">
        <f>DATE(2020,12,3+INT(ROWS($1:35)/15))</f>
        <v>44170</v>
      </c>
      <c r="G2238" s="1" t="s">
        <v>167</v>
      </c>
      <c r="H2238">
        <v>-2</v>
      </c>
      <c r="I2238" s="5">
        <f>IF(G2238="nákup",VLOOKUP(E2238,Tabuľka6[#All],13,FALSE),IF(G2238="predaj",VLOOKUP(E2238,Tabuľka6[#All],12,FALSE),"zadany neplatny typ transakie"))</f>
        <v>14.49</v>
      </c>
      <c r="J2238">
        <f t="shared" si="34"/>
        <v>28.98</v>
      </c>
      <c r="K2238">
        <f>SUMIF($E$7:E2238,E2238,$H$7:H2238)</f>
        <v>208</v>
      </c>
    </row>
    <row r="2239" spans="4:11" x14ac:dyDescent="0.3">
      <c r="D2239">
        <v>2233</v>
      </c>
      <c r="E2239">
        <v>8</v>
      </c>
      <c r="F2239" s="4">
        <f>DATE(2020,12,3+INT(ROWS($1:36)/15))</f>
        <v>44170</v>
      </c>
      <c r="G2239" s="1" t="s">
        <v>167</v>
      </c>
      <c r="H2239">
        <v>-4</v>
      </c>
      <c r="I2239" s="5">
        <f>IF(G2239="nákup",VLOOKUP(E2239,Tabuľka6[#All],13,FALSE),IF(G2239="predaj",VLOOKUP(E2239,Tabuľka6[#All],12,FALSE),"zadany neplatny typ transakie"))</f>
        <v>17.89</v>
      </c>
      <c r="J2239">
        <f t="shared" si="34"/>
        <v>71.56</v>
      </c>
      <c r="K2239">
        <f>SUMIF($E$7:E2239,E2239,$H$7:H2239)</f>
        <v>147</v>
      </c>
    </row>
    <row r="2240" spans="4:11" x14ac:dyDescent="0.3">
      <c r="D2240">
        <v>2234</v>
      </c>
      <c r="E2240">
        <v>17</v>
      </c>
      <c r="F2240" s="4">
        <f>DATE(2020,12,3+INT(ROWS($1:37)/15))</f>
        <v>44170</v>
      </c>
      <c r="G2240" s="1" t="s">
        <v>167</v>
      </c>
      <c r="H2240">
        <v>-8</v>
      </c>
      <c r="I2240" s="5">
        <f>IF(G2240="nákup",VLOOKUP(E2240,Tabuľka6[#All],13,FALSE),IF(G2240="predaj",VLOOKUP(E2240,Tabuľka6[#All],12,FALSE),"zadany neplatny typ transakie"))</f>
        <v>14.46</v>
      </c>
      <c r="J2240">
        <f t="shared" si="34"/>
        <v>115.68</v>
      </c>
      <c r="K2240">
        <f>SUMIF($E$7:E2240,E2240,$H$7:H2240)</f>
        <v>168</v>
      </c>
    </row>
    <row r="2241" spans="4:11" x14ac:dyDescent="0.3">
      <c r="D2241">
        <v>2235</v>
      </c>
      <c r="E2241">
        <v>3</v>
      </c>
      <c r="F2241" s="4">
        <f>DATE(2020,12,3+INT(ROWS($1:38)/15))</f>
        <v>44170</v>
      </c>
      <c r="G2241" s="1" t="s">
        <v>167</v>
      </c>
      <c r="H2241">
        <v>-8</v>
      </c>
      <c r="I2241" s="5">
        <f>IF(G2241="nákup",VLOOKUP(E2241,Tabuľka6[#All],13,FALSE),IF(G2241="predaj",VLOOKUP(E2241,Tabuľka6[#All],12,FALSE),"zadany neplatny typ transakie"))</f>
        <v>9.64</v>
      </c>
      <c r="J2241">
        <f t="shared" si="34"/>
        <v>77.12</v>
      </c>
      <c r="K2241">
        <f>SUMIF($E$7:E2241,E2241,$H$7:H2241)</f>
        <v>50</v>
      </c>
    </row>
    <row r="2242" spans="4:11" x14ac:dyDescent="0.3">
      <c r="D2242">
        <v>2236</v>
      </c>
      <c r="E2242">
        <v>20</v>
      </c>
      <c r="F2242" s="4">
        <f>DATE(2020,12,3+INT(ROWS($1:39)/15))</f>
        <v>44170</v>
      </c>
      <c r="G2242" s="1" t="s">
        <v>167</v>
      </c>
      <c r="H2242">
        <v>-8</v>
      </c>
      <c r="I2242" s="5">
        <f>IF(G2242="nákup",VLOOKUP(E2242,Tabuľka6[#All],13,FALSE),IF(G2242="predaj",VLOOKUP(E2242,Tabuľka6[#All],12,FALSE),"zadany neplatny typ transakie"))</f>
        <v>10.050000000000001</v>
      </c>
      <c r="J2242">
        <f t="shared" si="34"/>
        <v>80.400000000000006</v>
      </c>
      <c r="K2242">
        <f>SUMIF($E$7:E2242,E2242,$H$7:H2242)</f>
        <v>118</v>
      </c>
    </row>
    <row r="2243" spans="4:11" x14ac:dyDescent="0.3">
      <c r="D2243">
        <v>2237</v>
      </c>
      <c r="E2243">
        <v>14</v>
      </c>
      <c r="F2243" s="4">
        <f>DATE(2020,12,3+INT(ROWS($1:40)/15))</f>
        <v>44170</v>
      </c>
      <c r="G2243" s="1" t="s">
        <v>167</v>
      </c>
      <c r="H2243">
        <v>-4</v>
      </c>
      <c r="I2243" s="5">
        <f>IF(G2243="nákup",VLOOKUP(E2243,Tabuľka6[#All],13,FALSE),IF(G2243="predaj",VLOOKUP(E2243,Tabuľka6[#All],12,FALSE),"zadany neplatny typ transakie"))</f>
        <v>7.8</v>
      </c>
      <c r="J2243">
        <f t="shared" si="34"/>
        <v>31.2</v>
      </c>
      <c r="K2243">
        <f>SUMIF($E$7:E2243,E2243,$H$7:H2243)</f>
        <v>115</v>
      </c>
    </row>
    <row r="2244" spans="4:11" x14ac:dyDescent="0.3">
      <c r="D2244">
        <v>2238</v>
      </c>
      <c r="E2244">
        <v>28</v>
      </c>
      <c r="F2244" s="4">
        <f>DATE(2020,12,3+INT(ROWS($1:41)/15))</f>
        <v>44170</v>
      </c>
      <c r="G2244" s="1" t="s">
        <v>167</v>
      </c>
      <c r="H2244">
        <v>-8</v>
      </c>
      <c r="I2244" s="5">
        <f>IF(G2244="nákup",VLOOKUP(E2244,Tabuľka6[#All],13,FALSE),IF(G2244="predaj",VLOOKUP(E2244,Tabuľka6[#All],12,FALSE),"zadany neplatny typ transakie"))</f>
        <v>14.38</v>
      </c>
      <c r="J2244">
        <f t="shared" si="34"/>
        <v>115.04</v>
      </c>
      <c r="K2244">
        <f>SUMIF($E$7:E2244,E2244,$H$7:H2244)</f>
        <v>74</v>
      </c>
    </row>
    <row r="2245" spans="4:11" x14ac:dyDescent="0.3">
      <c r="D2245">
        <v>2239</v>
      </c>
      <c r="E2245">
        <v>28</v>
      </c>
      <c r="F2245" s="4">
        <f>DATE(2020,12,3+INT(ROWS($1:42)/15))</f>
        <v>44170</v>
      </c>
      <c r="G2245" s="1" t="s">
        <v>167</v>
      </c>
      <c r="H2245">
        <v>-1</v>
      </c>
      <c r="I2245" s="5">
        <f>IF(G2245="nákup",VLOOKUP(E2245,Tabuľka6[#All],13,FALSE),IF(G2245="predaj",VLOOKUP(E2245,Tabuľka6[#All],12,FALSE),"zadany neplatny typ transakie"))</f>
        <v>14.38</v>
      </c>
      <c r="J2245">
        <f t="shared" si="34"/>
        <v>14.38</v>
      </c>
      <c r="K2245">
        <f>SUMIF($E$7:E2245,E2245,$H$7:H2245)</f>
        <v>73</v>
      </c>
    </row>
    <row r="2246" spans="4:11" x14ac:dyDescent="0.3">
      <c r="D2246">
        <v>2240</v>
      </c>
      <c r="E2246">
        <v>22</v>
      </c>
      <c r="F2246" s="4">
        <f>DATE(2020,12,3+INT(ROWS($1:43)/15))</f>
        <v>44170</v>
      </c>
      <c r="G2246" s="1" t="s">
        <v>167</v>
      </c>
      <c r="H2246">
        <v>-1</v>
      </c>
      <c r="I2246" s="5">
        <f>IF(G2246="nákup",VLOOKUP(E2246,Tabuľka6[#All],13,FALSE),IF(G2246="predaj",VLOOKUP(E2246,Tabuľka6[#All],12,FALSE),"zadany neplatny typ transakie"))</f>
        <v>22.58</v>
      </c>
      <c r="J2246">
        <f t="shared" si="34"/>
        <v>22.58</v>
      </c>
      <c r="K2246">
        <f>SUMIF($E$7:E2246,E2246,$H$7:H2246)</f>
        <v>325</v>
      </c>
    </row>
    <row r="2247" spans="4:11" x14ac:dyDescent="0.3">
      <c r="D2247">
        <v>2241</v>
      </c>
      <c r="E2247">
        <v>11</v>
      </c>
      <c r="F2247" s="4">
        <f>DATE(2020,12,3+INT(ROWS($1:44)/15))</f>
        <v>44170</v>
      </c>
      <c r="G2247" s="1" t="s">
        <v>167</v>
      </c>
      <c r="H2247">
        <v>-3</v>
      </c>
      <c r="I2247" s="5">
        <f>IF(G2247="nákup",VLOOKUP(E2247,Tabuľka6[#All],13,FALSE),IF(G2247="predaj",VLOOKUP(E2247,Tabuľka6[#All],12,FALSE),"zadany neplatny typ transakie"))</f>
        <v>5</v>
      </c>
      <c r="J2247">
        <f t="shared" si="34"/>
        <v>15</v>
      </c>
      <c r="K2247">
        <f>SUMIF($E$7:E2247,E2247,$H$7:H2247)</f>
        <v>11</v>
      </c>
    </row>
    <row r="2248" spans="4:11" x14ac:dyDescent="0.3">
      <c r="D2248">
        <v>2242</v>
      </c>
      <c r="E2248">
        <v>11</v>
      </c>
      <c r="F2248" s="4">
        <f>DATE(2020,12,3+INT(ROWS($1:45)/15))</f>
        <v>44171</v>
      </c>
      <c r="G2248" s="1" t="s">
        <v>167</v>
      </c>
      <c r="H2248">
        <v>-8</v>
      </c>
      <c r="I2248" s="5">
        <f>IF(G2248="nákup",VLOOKUP(E2248,Tabuľka6[#All],13,FALSE),IF(G2248="predaj",VLOOKUP(E2248,Tabuľka6[#All],12,FALSE),"zadany neplatny typ transakie"))</f>
        <v>5</v>
      </c>
      <c r="J2248">
        <f t="shared" ref="J2248:J2311" si="35">ABS(H2248*I2248)</f>
        <v>40</v>
      </c>
      <c r="K2248">
        <f>SUMIF($E$7:E2248,E2248,$H$7:H2248)</f>
        <v>3</v>
      </c>
    </row>
    <row r="2249" spans="4:11" x14ac:dyDescent="0.3">
      <c r="D2249">
        <v>2243</v>
      </c>
      <c r="E2249">
        <v>19</v>
      </c>
      <c r="F2249" s="4">
        <f>DATE(2020,12,3+INT(ROWS($1:46)/15))</f>
        <v>44171</v>
      </c>
      <c r="G2249" s="1" t="s">
        <v>167</v>
      </c>
      <c r="H2249">
        <v>-2</v>
      </c>
      <c r="I2249" s="5">
        <f>IF(G2249="nákup",VLOOKUP(E2249,Tabuľka6[#All],13,FALSE),IF(G2249="predaj",VLOOKUP(E2249,Tabuľka6[#All],12,FALSE),"zadany neplatny typ transakie"))</f>
        <v>14.17</v>
      </c>
      <c r="J2249">
        <f t="shared" si="35"/>
        <v>28.34</v>
      </c>
      <c r="K2249">
        <f>SUMIF($E$7:E2249,E2249,$H$7:H2249)</f>
        <v>354</v>
      </c>
    </row>
    <row r="2250" spans="4:11" x14ac:dyDescent="0.3">
      <c r="D2250">
        <v>2244</v>
      </c>
      <c r="E2250">
        <v>14</v>
      </c>
      <c r="F2250" s="4">
        <f>DATE(2020,12,3+INT(ROWS($1:47)/15))</f>
        <v>44171</v>
      </c>
      <c r="G2250" s="1" t="s">
        <v>167</v>
      </c>
      <c r="H2250">
        <v>-4</v>
      </c>
      <c r="I2250" s="5">
        <f>IF(G2250="nákup",VLOOKUP(E2250,Tabuľka6[#All],13,FALSE),IF(G2250="predaj",VLOOKUP(E2250,Tabuľka6[#All],12,FALSE),"zadany neplatny typ transakie"))</f>
        <v>7.8</v>
      </c>
      <c r="J2250">
        <f t="shared" si="35"/>
        <v>31.2</v>
      </c>
      <c r="K2250">
        <f>SUMIF($E$7:E2250,E2250,$H$7:H2250)</f>
        <v>111</v>
      </c>
    </row>
    <row r="2251" spans="4:11" x14ac:dyDescent="0.3">
      <c r="D2251">
        <v>2245</v>
      </c>
      <c r="E2251">
        <v>15</v>
      </c>
      <c r="F2251" s="4">
        <f>DATE(2020,12,3+INT(ROWS($1:48)/15))</f>
        <v>44171</v>
      </c>
      <c r="G2251" s="1" t="s">
        <v>167</v>
      </c>
      <c r="H2251">
        <v>-7</v>
      </c>
      <c r="I2251" s="5">
        <f>IF(G2251="nákup",VLOOKUP(E2251,Tabuľka6[#All],13,FALSE),IF(G2251="predaj",VLOOKUP(E2251,Tabuľka6[#All],12,FALSE),"zadany neplatny typ transakie"))</f>
        <v>9.65</v>
      </c>
      <c r="J2251">
        <f t="shared" si="35"/>
        <v>67.55</v>
      </c>
      <c r="K2251">
        <f>SUMIF($E$7:E2251,E2251,$H$7:H2251)</f>
        <v>202</v>
      </c>
    </row>
    <row r="2252" spans="4:11" x14ac:dyDescent="0.3">
      <c r="D2252">
        <v>2246</v>
      </c>
      <c r="E2252">
        <v>19</v>
      </c>
      <c r="F2252" s="4">
        <f>DATE(2020,12,3+INT(ROWS($1:49)/15))</f>
        <v>44171</v>
      </c>
      <c r="G2252" s="1" t="s">
        <v>167</v>
      </c>
      <c r="H2252">
        <v>-2</v>
      </c>
      <c r="I2252" s="5">
        <f>IF(G2252="nákup",VLOOKUP(E2252,Tabuľka6[#All],13,FALSE),IF(G2252="predaj",VLOOKUP(E2252,Tabuľka6[#All],12,FALSE),"zadany neplatny typ transakie"))</f>
        <v>14.17</v>
      </c>
      <c r="J2252">
        <f t="shared" si="35"/>
        <v>28.34</v>
      </c>
      <c r="K2252">
        <f>SUMIF($E$7:E2252,E2252,$H$7:H2252)</f>
        <v>352</v>
      </c>
    </row>
    <row r="2253" spans="4:11" x14ac:dyDescent="0.3">
      <c r="D2253">
        <v>2247</v>
      </c>
      <c r="E2253">
        <v>16</v>
      </c>
      <c r="F2253" s="4">
        <f>DATE(2020,12,3+INT(ROWS($1:50)/15))</f>
        <v>44171</v>
      </c>
      <c r="G2253" s="1" t="s">
        <v>167</v>
      </c>
      <c r="H2253">
        <v>-1</v>
      </c>
      <c r="I2253" s="5">
        <f>IF(G2253="nákup",VLOOKUP(E2253,Tabuľka6[#All],13,FALSE),IF(G2253="predaj",VLOOKUP(E2253,Tabuľka6[#All],12,FALSE),"zadany neplatny typ transakie"))</f>
        <v>14.49</v>
      </c>
      <c r="J2253">
        <f t="shared" si="35"/>
        <v>14.49</v>
      </c>
      <c r="K2253">
        <f>SUMIF($E$7:E2253,E2253,$H$7:H2253)</f>
        <v>207</v>
      </c>
    </row>
    <row r="2254" spans="4:11" x14ac:dyDescent="0.3">
      <c r="D2254">
        <v>2248</v>
      </c>
      <c r="E2254">
        <v>15</v>
      </c>
      <c r="F2254" s="4">
        <f>DATE(2020,12,3+INT(ROWS($1:51)/15))</f>
        <v>44171</v>
      </c>
      <c r="G2254" s="1" t="s">
        <v>167</v>
      </c>
      <c r="H2254">
        <v>-9</v>
      </c>
      <c r="I2254" s="5">
        <f>IF(G2254="nákup",VLOOKUP(E2254,Tabuľka6[#All],13,FALSE),IF(G2254="predaj",VLOOKUP(E2254,Tabuľka6[#All],12,FALSE),"zadany neplatny typ transakie"))</f>
        <v>9.65</v>
      </c>
      <c r="J2254">
        <f t="shared" si="35"/>
        <v>86.850000000000009</v>
      </c>
      <c r="K2254">
        <f>SUMIF($E$7:E2254,E2254,$H$7:H2254)</f>
        <v>193</v>
      </c>
    </row>
    <row r="2255" spans="4:11" x14ac:dyDescent="0.3">
      <c r="D2255">
        <v>2249</v>
      </c>
      <c r="E2255">
        <v>19</v>
      </c>
      <c r="F2255" s="4">
        <f>DATE(2020,12,3+INT(ROWS($1:52)/15))</f>
        <v>44171</v>
      </c>
      <c r="G2255" s="1" t="s">
        <v>167</v>
      </c>
      <c r="H2255">
        <v>-3</v>
      </c>
      <c r="I2255" s="5">
        <f>IF(G2255="nákup",VLOOKUP(E2255,Tabuľka6[#All],13,FALSE),IF(G2255="predaj",VLOOKUP(E2255,Tabuľka6[#All],12,FALSE),"zadany neplatny typ transakie"))</f>
        <v>14.17</v>
      </c>
      <c r="J2255">
        <f t="shared" si="35"/>
        <v>42.51</v>
      </c>
      <c r="K2255">
        <f>SUMIF($E$7:E2255,E2255,$H$7:H2255)</f>
        <v>349</v>
      </c>
    </row>
    <row r="2256" spans="4:11" x14ac:dyDescent="0.3">
      <c r="D2256">
        <v>2250</v>
      </c>
      <c r="E2256">
        <v>8</v>
      </c>
      <c r="F2256" s="4">
        <f>DATE(2020,12,3+INT(ROWS($1:53)/15))</f>
        <v>44171</v>
      </c>
      <c r="G2256" s="1" t="s">
        <v>167</v>
      </c>
      <c r="H2256">
        <v>-8</v>
      </c>
      <c r="I2256" s="5">
        <f>IF(G2256="nákup",VLOOKUP(E2256,Tabuľka6[#All],13,FALSE),IF(G2256="predaj",VLOOKUP(E2256,Tabuľka6[#All],12,FALSE),"zadany neplatny typ transakie"))</f>
        <v>17.89</v>
      </c>
      <c r="J2256">
        <f t="shared" si="35"/>
        <v>143.12</v>
      </c>
      <c r="K2256">
        <f>SUMIF($E$7:E2256,E2256,$H$7:H2256)</f>
        <v>139</v>
      </c>
    </row>
    <row r="2257" spans="4:11" x14ac:dyDescent="0.3">
      <c r="D2257">
        <v>2251</v>
      </c>
      <c r="E2257">
        <v>5</v>
      </c>
      <c r="F2257" s="4">
        <f>DATE(2020,12,3+INT(ROWS($1:54)/15))</f>
        <v>44171</v>
      </c>
      <c r="G2257" s="1" t="s">
        <v>166</v>
      </c>
      <c r="H2257">
        <v>10</v>
      </c>
      <c r="I2257" s="5">
        <f>IF(G2257="nákup",VLOOKUP(E2257,Tabuľka6[#All],13,FALSE),IF(G2257="predaj",VLOOKUP(E2257,Tabuľka6[#All],12,FALSE),"zadany neplatny typ transakie"))</f>
        <v>8.2899999999999991</v>
      </c>
      <c r="J2257">
        <f t="shared" si="35"/>
        <v>82.899999999999991</v>
      </c>
      <c r="K2257">
        <f>SUMIF($E$7:E2257,E2257,$H$7:H2257)</f>
        <v>14</v>
      </c>
    </row>
    <row r="2258" spans="4:11" x14ac:dyDescent="0.3">
      <c r="D2258">
        <v>2252</v>
      </c>
      <c r="E2258">
        <v>26</v>
      </c>
      <c r="F2258" s="4">
        <f>DATE(2020,12,3+INT(ROWS($1:55)/15))</f>
        <v>44171</v>
      </c>
      <c r="G2258" s="1" t="s">
        <v>167</v>
      </c>
      <c r="H2258">
        <v>-8</v>
      </c>
      <c r="I2258" s="5">
        <f>IF(G2258="nákup",VLOOKUP(E2258,Tabuľka6[#All],13,FALSE),IF(G2258="predaj",VLOOKUP(E2258,Tabuľka6[#All],12,FALSE),"zadany neplatny typ transakie"))</f>
        <v>12.85</v>
      </c>
      <c r="J2258">
        <f t="shared" si="35"/>
        <v>102.8</v>
      </c>
      <c r="K2258">
        <f>SUMIF($E$7:E2258,E2258,$H$7:H2258)</f>
        <v>201</v>
      </c>
    </row>
    <row r="2259" spans="4:11" x14ac:dyDescent="0.3">
      <c r="D2259">
        <v>2253</v>
      </c>
      <c r="E2259">
        <v>5</v>
      </c>
      <c r="F2259" s="4">
        <f>DATE(2020,12,3+INT(ROWS($1:56)/15))</f>
        <v>44171</v>
      </c>
      <c r="G2259" s="1" t="s">
        <v>167</v>
      </c>
      <c r="H2259">
        <v>-6</v>
      </c>
      <c r="I2259" s="5">
        <f>IF(G2259="nákup",VLOOKUP(E2259,Tabuľka6[#All],13,FALSE),IF(G2259="predaj",VLOOKUP(E2259,Tabuľka6[#All],12,FALSE),"zadany neplatny typ transakie"))</f>
        <v>15.56</v>
      </c>
      <c r="J2259">
        <f t="shared" si="35"/>
        <v>93.36</v>
      </c>
      <c r="K2259">
        <f>SUMIF($E$7:E2259,E2259,$H$7:H2259)</f>
        <v>8</v>
      </c>
    </row>
    <row r="2260" spans="4:11" x14ac:dyDescent="0.3">
      <c r="D2260">
        <v>2254</v>
      </c>
      <c r="E2260">
        <v>17</v>
      </c>
      <c r="F2260" s="4">
        <f>DATE(2020,12,3+INT(ROWS($1:57)/15))</f>
        <v>44171</v>
      </c>
      <c r="G2260" s="1" t="s">
        <v>167</v>
      </c>
      <c r="H2260">
        <v>-10</v>
      </c>
      <c r="I2260" s="5">
        <f>IF(G2260="nákup",VLOOKUP(E2260,Tabuľka6[#All],13,FALSE),IF(G2260="predaj",VLOOKUP(E2260,Tabuľka6[#All],12,FALSE),"zadany neplatny typ transakie"))</f>
        <v>14.46</v>
      </c>
      <c r="J2260">
        <f t="shared" si="35"/>
        <v>144.60000000000002</v>
      </c>
      <c r="K2260">
        <f>SUMIF($E$7:E2260,E2260,$H$7:H2260)</f>
        <v>158</v>
      </c>
    </row>
    <row r="2261" spans="4:11" x14ac:dyDescent="0.3">
      <c r="D2261">
        <v>2255</v>
      </c>
      <c r="E2261">
        <v>13</v>
      </c>
      <c r="F2261" s="4">
        <f>DATE(2020,12,3+INT(ROWS($1:58)/15))</f>
        <v>44171</v>
      </c>
      <c r="G2261" s="1" t="s">
        <v>166</v>
      </c>
      <c r="H2261">
        <v>20</v>
      </c>
      <c r="I2261" s="5">
        <f>IF(G2261="nákup",VLOOKUP(E2261,Tabuľka6[#All],13,FALSE),IF(G2261="predaj",VLOOKUP(E2261,Tabuľka6[#All],12,FALSE),"zadany neplatny typ transakie"))</f>
        <v>8.89</v>
      </c>
      <c r="J2261">
        <f t="shared" si="35"/>
        <v>177.8</v>
      </c>
      <c r="K2261">
        <f>SUMIF($E$7:E2261,E2261,$H$7:H2261)</f>
        <v>20</v>
      </c>
    </row>
    <row r="2262" spans="4:11" x14ac:dyDescent="0.3">
      <c r="D2262">
        <v>2256</v>
      </c>
      <c r="E2262">
        <v>24</v>
      </c>
      <c r="F2262" s="4">
        <f>DATE(2020,12,3+INT(ROWS($1:59)/15))</f>
        <v>44171</v>
      </c>
      <c r="G2262" s="1" t="s">
        <v>167</v>
      </c>
      <c r="H2262">
        <v>-1</v>
      </c>
      <c r="I2262" s="5">
        <f>IF(G2262="nákup",VLOOKUP(E2262,Tabuľka6[#All],13,FALSE),IF(G2262="predaj",VLOOKUP(E2262,Tabuľka6[#All],12,FALSE),"zadany neplatny typ transakie"))</f>
        <v>18.98</v>
      </c>
      <c r="J2262">
        <f t="shared" si="35"/>
        <v>18.98</v>
      </c>
      <c r="K2262">
        <f>SUMIF($E$7:E2262,E2262,$H$7:H2262)</f>
        <v>225</v>
      </c>
    </row>
    <row r="2263" spans="4:11" x14ac:dyDescent="0.3">
      <c r="D2263">
        <v>2257</v>
      </c>
      <c r="E2263">
        <v>12</v>
      </c>
      <c r="F2263" s="4">
        <f>DATE(2020,12,3+INT(ROWS($1:60)/15))</f>
        <v>44172</v>
      </c>
      <c r="G2263" s="1" t="s">
        <v>167</v>
      </c>
      <c r="H2263">
        <v>-7</v>
      </c>
      <c r="I2263" s="5">
        <f>IF(G2263="nákup",VLOOKUP(E2263,Tabuľka6[#All],13,FALSE),IF(G2263="predaj",VLOOKUP(E2263,Tabuľka6[#All],12,FALSE),"zadany neplatny typ transakie"))</f>
        <v>13.25</v>
      </c>
      <c r="J2263">
        <f t="shared" si="35"/>
        <v>92.75</v>
      </c>
      <c r="K2263">
        <f>SUMIF($E$7:E2263,E2263,$H$7:H2263)</f>
        <v>231</v>
      </c>
    </row>
    <row r="2264" spans="4:11" x14ac:dyDescent="0.3">
      <c r="D2264">
        <v>2258</v>
      </c>
      <c r="E2264">
        <v>7</v>
      </c>
      <c r="F2264" s="4">
        <f>DATE(2020,12,3+INT(ROWS($1:61)/15))</f>
        <v>44172</v>
      </c>
      <c r="G2264" s="1" t="s">
        <v>167</v>
      </c>
      <c r="H2264">
        <v>-5</v>
      </c>
      <c r="I2264" s="5">
        <f>IF(G2264="nákup",VLOOKUP(E2264,Tabuľka6[#All],13,FALSE),IF(G2264="predaj",VLOOKUP(E2264,Tabuľka6[#All],12,FALSE),"zadany neplatny typ transakie"))</f>
        <v>14.75</v>
      </c>
      <c r="J2264">
        <f t="shared" si="35"/>
        <v>73.75</v>
      </c>
      <c r="K2264">
        <f>SUMIF($E$7:E2264,E2264,$H$7:H2264)</f>
        <v>52</v>
      </c>
    </row>
    <row r="2265" spans="4:11" x14ac:dyDescent="0.3">
      <c r="D2265">
        <v>2259</v>
      </c>
      <c r="E2265">
        <v>2</v>
      </c>
      <c r="F2265" s="4">
        <f>DATE(2020,12,3+INT(ROWS($1:62)/15))</f>
        <v>44172</v>
      </c>
      <c r="G2265" s="1" t="s">
        <v>167</v>
      </c>
      <c r="H2265">
        <v>-9</v>
      </c>
      <c r="I2265" s="5">
        <f>IF(G2265="nákup",VLOOKUP(E2265,Tabuľka6[#All],13,FALSE),IF(G2265="predaj",VLOOKUP(E2265,Tabuľka6[#All],12,FALSE),"zadany neplatny typ transakie"))</f>
        <v>16.11</v>
      </c>
      <c r="J2265">
        <f t="shared" si="35"/>
        <v>144.99</v>
      </c>
      <c r="K2265">
        <f>SUMIF($E$7:E2265,E2265,$H$7:H2265)</f>
        <v>184</v>
      </c>
    </row>
    <row r="2266" spans="4:11" x14ac:dyDescent="0.3">
      <c r="D2266">
        <v>2260</v>
      </c>
      <c r="E2266">
        <v>9</v>
      </c>
      <c r="F2266" s="4">
        <f>DATE(2020,12,3+INT(ROWS($1:63)/15))</f>
        <v>44172</v>
      </c>
      <c r="G2266" s="1" t="s">
        <v>167</v>
      </c>
      <c r="H2266">
        <v>-5</v>
      </c>
      <c r="I2266" s="5">
        <f>IF(G2266="nákup",VLOOKUP(E2266,Tabuľka6[#All],13,FALSE),IF(G2266="predaj",VLOOKUP(E2266,Tabuľka6[#All],12,FALSE),"zadany neplatny typ transakie"))</f>
        <v>41</v>
      </c>
      <c r="J2266">
        <f t="shared" si="35"/>
        <v>205</v>
      </c>
      <c r="K2266">
        <f>SUMIF($E$7:E2266,E2266,$H$7:H2266)</f>
        <v>61</v>
      </c>
    </row>
    <row r="2267" spans="4:11" x14ac:dyDescent="0.3">
      <c r="D2267">
        <v>2261</v>
      </c>
      <c r="E2267">
        <v>19</v>
      </c>
      <c r="F2267" s="4">
        <f>DATE(2020,12,3+INT(ROWS($1:64)/15))</f>
        <v>44172</v>
      </c>
      <c r="G2267" s="1" t="s">
        <v>167</v>
      </c>
      <c r="H2267">
        <v>-4</v>
      </c>
      <c r="I2267" s="5">
        <f>IF(G2267="nákup",VLOOKUP(E2267,Tabuľka6[#All],13,FALSE),IF(G2267="predaj",VLOOKUP(E2267,Tabuľka6[#All],12,FALSE),"zadany neplatny typ transakie"))</f>
        <v>14.17</v>
      </c>
      <c r="J2267">
        <f t="shared" si="35"/>
        <v>56.68</v>
      </c>
      <c r="K2267">
        <f>SUMIF($E$7:E2267,E2267,$H$7:H2267)</f>
        <v>345</v>
      </c>
    </row>
    <row r="2268" spans="4:11" x14ac:dyDescent="0.3">
      <c r="D2268">
        <v>2262</v>
      </c>
      <c r="E2268">
        <v>18</v>
      </c>
      <c r="F2268" s="4">
        <f>DATE(2020,12,3+INT(ROWS($1:65)/15))</f>
        <v>44172</v>
      </c>
      <c r="G2268" s="1" t="s">
        <v>167</v>
      </c>
      <c r="H2268">
        <v>-3</v>
      </c>
      <c r="I2268" s="5">
        <f>IF(G2268="nákup",VLOOKUP(E2268,Tabuľka6[#All],13,FALSE),IF(G2268="predaj",VLOOKUP(E2268,Tabuľka6[#All],12,FALSE),"zadany neplatny typ transakie"))</f>
        <v>13.99</v>
      </c>
      <c r="J2268">
        <f t="shared" si="35"/>
        <v>41.97</v>
      </c>
      <c r="K2268">
        <f>SUMIF($E$7:E2268,E2268,$H$7:H2268)</f>
        <v>11</v>
      </c>
    </row>
    <row r="2269" spans="4:11" x14ac:dyDescent="0.3">
      <c r="D2269">
        <v>2263</v>
      </c>
      <c r="E2269">
        <v>8</v>
      </c>
      <c r="F2269" s="4">
        <f>DATE(2020,12,3+INT(ROWS($1:66)/15))</f>
        <v>44172</v>
      </c>
      <c r="G2269" s="1" t="s">
        <v>167</v>
      </c>
      <c r="H2269">
        <v>-2</v>
      </c>
      <c r="I2269" s="5">
        <f>IF(G2269="nákup",VLOOKUP(E2269,Tabuľka6[#All],13,FALSE),IF(G2269="predaj",VLOOKUP(E2269,Tabuľka6[#All],12,FALSE),"zadany neplatny typ transakie"))</f>
        <v>17.89</v>
      </c>
      <c r="J2269">
        <f t="shared" si="35"/>
        <v>35.78</v>
      </c>
      <c r="K2269">
        <f>SUMIF($E$7:E2269,E2269,$H$7:H2269)</f>
        <v>137</v>
      </c>
    </row>
    <row r="2270" spans="4:11" x14ac:dyDescent="0.3">
      <c r="D2270">
        <v>2264</v>
      </c>
      <c r="E2270">
        <v>18</v>
      </c>
      <c r="F2270" s="4">
        <f>DATE(2020,12,3+INT(ROWS($1:67)/15))</f>
        <v>44172</v>
      </c>
      <c r="G2270" s="1" t="s">
        <v>167</v>
      </c>
      <c r="H2270">
        <v>-6</v>
      </c>
      <c r="I2270" s="5">
        <f>IF(G2270="nákup",VLOOKUP(E2270,Tabuľka6[#All],13,FALSE),IF(G2270="predaj",VLOOKUP(E2270,Tabuľka6[#All],12,FALSE),"zadany neplatny typ transakie"))</f>
        <v>13.99</v>
      </c>
      <c r="J2270">
        <f t="shared" si="35"/>
        <v>83.94</v>
      </c>
      <c r="K2270">
        <f>SUMIF($E$7:E2270,E2270,$H$7:H2270)</f>
        <v>5</v>
      </c>
    </row>
    <row r="2271" spans="4:11" x14ac:dyDescent="0.3">
      <c r="D2271">
        <v>2265</v>
      </c>
      <c r="E2271">
        <v>19</v>
      </c>
      <c r="F2271" s="4">
        <f>DATE(2020,12,3+INT(ROWS($1:68)/15))</f>
        <v>44172</v>
      </c>
      <c r="G2271" s="1" t="s">
        <v>167</v>
      </c>
      <c r="H2271">
        <v>-10</v>
      </c>
      <c r="I2271" s="5">
        <f>IF(G2271="nákup",VLOOKUP(E2271,Tabuľka6[#All],13,FALSE),IF(G2271="predaj",VLOOKUP(E2271,Tabuľka6[#All],12,FALSE),"zadany neplatny typ transakie"))</f>
        <v>14.17</v>
      </c>
      <c r="J2271">
        <f t="shared" si="35"/>
        <v>141.69999999999999</v>
      </c>
      <c r="K2271">
        <f>SUMIF($E$7:E2271,E2271,$H$7:H2271)</f>
        <v>335</v>
      </c>
    </row>
    <row r="2272" spans="4:11" x14ac:dyDescent="0.3">
      <c r="D2272">
        <v>2266</v>
      </c>
      <c r="E2272">
        <v>6</v>
      </c>
      <c r="F2272" s="4">
        <f>DATE(2020,12,3+INT(ROWS($1:69)/15))</f>
        <v>44172</v>
      </c>
      <c r="G2272" s="1" t="s">
        <v>167</v>
      </c>
      <c r="H2272">
        <v>-9</v>
      </c>
      <c r="I2272" s="5">
        <f>IF(G2272="nákup",VLOOKUP(E2272,Tabuľka6[#All],13,FALSE),IF(G2272="predaj",VLOOKUP(E2272,Tabuľka6[#All],12,FALSE),"zadany neplatny typ transakie"))</f>
        <v>13.24</v>
      </c>
      <c r="J2272">
        <f t="shared" si="35"/>
        <v>119.16</v>
      </c>
      <c r="K2272">
        <f>SUMIF($E$7:E2272,E2272,$H$7:H2272)</f>
        <v>254</v>
      </c>
    </row>
    <row r="2273" spans="4:11" x14ac:dyDescent="0.3">
      <c r="D2273">
        <v>2267</v>
      </c>
      <c r="E2273">
        <v>25</v>
      </c>
      <c r="F2273" s="4">
        <f>DATE(2020,12,3+INT(ROWS($1:70)/15))</f>
        <v>44172</v>
      </c>
      <c r="G2273" s="1" t="s">
        <v>167</v>
      </c>
      <c r="H2273">
        <v>-5</v>
      </c>
      <c r="I2273" s="5">
        <f>IF(G2273="nákup",VLOOKUP(E2273,Tabuľka6[#All],13,FALSE),IF(G2273="predaj",VLOOKUP(E2273,Tabuľka6[#All],12,FALSE),"zadany neplatny typ transakie"))</f>
        <v>14.95</v>
      </c>
      <c r="J2273">
        <f t="shared" si="35"/>
        <v>74.75</v>
      </c>
      <c r="K2273">
        <f>SUMIF($E$7:E2273,E2273,$H$7:H2273)</f>
        <v>52</v>
      </c>
    </row>
    <row r="2274" spans="4:11" x14ac:dyDescent="0.3">
      <c r="D2274">
        <v>2268</v>
      </c>
      <c r="E2274">
        <v>29</v>
      </c>
      <c r="F2274" s="4">
        <f>DATE(2020,12,3+INT(ROWS($1:71)/15))</f>
        <v>44172</v>
      </c>
      <c r="G2274" s="1" t="s">
        <v>167</v>
      </c>
      <c r="H2274">
        <v>-7</v>
      </c>
      <c r="I2274" s="5">
        <f>IF(G2274="nákup",VLOOKUP(E2274,Tabuľka6[#All],13,FALSE),IF(G2274="predaj",VLOOKUP(E2274,Tabuľka6[#All],12,FALSE),"zadany neplatny typ transakie"))</f>
        <v>24.99</v>
      </c>
      <c r="J2274">
        <f t="shared" si="35"/>
        <v>174.92999999999998</v>
      </c>
      <c r="K2274">
        <f>SUMIF($E$7:E2274,E2274,$H$7:H2274)</f>
        <v>206</v>
      </c>
    </row>
    <row r="2275" spans="4:11" x14ac:dyDescent="0.3">
      <c r="D2275">
        <v>2269</v>
      </c>
      <c r="E2275">
        <v>28</v>
      </c>
      <c r="F2275" s="4">
        <f>DATE(2020,12,3+INT(ROWS($1:72)/15))</f>
        <v>44172</v>
      </c>
      <c r="G2275" s="1" t="s">
        <v>167</v>
      </c>
      <c r="H2275">
        <v>-7</v>
      </c>
      <c r="I2275" s="5">
        <f>IF(G2275="nákup",VLOOKUP(E2275,Tabuľka6[#All],13,FALSE),IF(G2275="predaj",VLOOKUP(E2275,Tabuľka6[#All],12,FALSE),"zadany neplatny typ transakie"))</f>
        <v>14.38</v>
      </c>
      <c r="J2275">
        <f t="shared" si="35"/>
        <v>100.66000000000001</v>
      </c>
      <c r="K2275">
        <f>SUMIF($E$7:E2275,E2275,$H$7:H2275)</f>
        <v>66</v>
      </c>
    </row>
    <row r="2276" spans="4:11" x14ac:dyDescent="0.3">
      <c r="D2276">
        <v>2270</v>
      </c>
      <c r="E2276">
        <v>19</v>
      </c>
      <c r="F2276" s="4">
        <f>DATE(2020,12,3+INT(ROWS($1:73)/15))</f>
        <v>44172</v>
      </c>
      <c r="G2276" s="1" t="s">
        <v>167</v>
      </c>
      <c r="H2276">
        <v>-9</v>
      </c>
      <c r="I2276" s="5">
        <f>IF(G2276="nákup",VLOOKUP(E2276,Tabuľka6[#All],13,FALSE),IF(G2276="predaj",VLOOKUP(E2276,Tabuľka6[#All],12,FALSE),"zadany neplatny typ transakie"))</f>
        <v>14.17</v>
      </c>
      <c r="J2276">
        <f t="shared" si="35"/>
        <v>127.53</v>
      </c>
      <c r="K2276">
        <f>SUMIF($E$7:E2276,E2276,$H$7:H2276)</f>
        <v>326</v>
      </c>
    </row>
    <row r="2277" spans="4:11" x14ac:dyDescent="0.3">
      <c r="D2277">
        <v>2271</v>
      </c>
      <c r="E2277">
        <v>14</v>
      </c>
      <c r="F2277" s="4">
        <f>DATE(2020,12,3+INT(ROWS($1:74)/15))</f>
        <v>44172</v>
      </c>
      <c r="G2277" s="1" t="s">
        <v>167</v>
      </c>
      <c r="H2277">
        <v>-2</v>
      </c>
      <c r="I2277" s="5">
        <f>IF(G2277="nákup",VLOOKUP(E2277,Tabuľka6[#All],13,FALSE),IF(G2277="predaj",VLOOKUP(E2277,Tabuľka6[#All],12,FALSE),"zadany neplatny typ transakie"))</f>
        <v>7.8</v>
      </c>
      <c r="J2277">
        <f t="shared" si="35"/>
        <v>15.6</v>
      </c>
      <c r="K2277">
        <f>SUMIF($E$7:E2277,E2277,$H$7:H2277)</f>
        <v>109</v>
      </c>
    </row>
    <row r="2278" spans="4:11" x14ac:dyDescent="0.3">
      <c r="D2278">
        <v>2272</v>
      </c>
      <c r="E2278">
        <v>15</v>
      </c>
      <c r="F2278" s="4">
        <f>DATE(2020,12,3+INT(ROWS($1:75)/15))</f>
        <v>44173</v>
      </c>
      <c r="G2278" s="1" t="s">
        <v>167</v>
      </c>
      <c r="H2278">
        <v>-5</v>
      </c>
      <c r="I2278" s="5">
        <f>IF(G2278="nákup",VLOOKUP(E2278,Tabuľka6[#All],13,FALSE),IF(G2278="predaj",VLOOKUP(E2278,Tabuľka6[#All],12,FALSE),"zadany neplatny typ transakie"))</f>
        <v>9.65</v>
      </c>
      <c r="J2278">
        <f t="shared" si="35"/>
        <v>48.25</v>
      </c>
      <c r="K2278">
        <f>SUMIF($E$7:E2278,E2278,$H$7:H2278)</f>
        <v>188</v>
      </c>
    </row>
    <row r="2279" spans="4:11" x14ac:dyDescent="0.3">
      <c r="D2279">
        <v>2273</v>
      </c>
      <c r="E2279">
        <v>19</v>
      </c>
      <c r="F2279" s="4">
        <f>DATE(2020,12,3+INT(ROWS($1:76)/15))</f>
        <v>44173</v>
      </c>
      <c r="G2279" s="1" t="s">
        <v>167</v>
      </c>
      <c r="H2279">
        <v>-10</v>
      </c>
      <c r="I2279" s="5">
        <f>IF(G2279="nákup",VLOOKUP(E2279,Tabuľka6[#All],13,FALSE),IF(G2279="predaj",VLOOKUP(E2279,Tabuľka6[#All],12,FALSE),"zadany neplatny typ transakie"))</f>
        <v>14.17</v>
      </c>
      <c r="J2279">
        <f t="shared" si="35"/>
        <v>141.69999999999999</v>
      </c>
      <c r="K2279">
        <f>SUMIF($E$7:E2279,E2279,$H$7:H2279)</f>
        <v>316</v>
      </c>
    </row>
    <row r="2280" spans="4:11" x14ac:dyDescent="0.3">
      <c r="D2280">
        <v>2274</v>
      </c>
      <c r="E2280">
        <v>15</v>
      </c>
      <c r="F2280" s="4">
        <f>DATE(2020,12,3+INT(ROWS($1:77)/15))</f>
        <v>44173</v>
      </c>
      <c r="G2280" s="1" t="s">
        <v>167</v>
      </c>
      <c r="H2280">
        <v>-7</v>
      </c>
      <c r="I2280" s="5">
        <f>IF(G2280="nákup",VLOOKUP(E2280,Tabuľka6[#All],13,FALSE),IF(G2280="predaj",VLOOKUP(E2280,Tabuľka6[#All],12,FALSE),"zadany neplatny typ transakie"))</f>
        <v>9.65</v>
      </c>
      <c r="J2280">
        <f t="shared" si="35"/>
        <v>67.55</v>
      </c>
      <c r="K2280">
        <f>SUMIF($E$7:E2280,E2280,$H$7:H2280)</f>
        <v>181</v>
      </c>
    </row>
    <row r="2281" spans="4:11" x14ac:dyDescent="0.3">
      <c r="D2281">
        <v>2275</v>
      </c>
      <c r="E2281">
        <v>27</v>
      </c>
      <c r="F2281" s="4">
        <f>DATE(2020,12,3+INT(ROWS($1:78)/15))</f>
        <v>44173</v>
      </c>
      <c r="G2281" s="1" t="s">
        <v>167</v>
      </c>
      <c r="H2281">
        <v>-9</v>
      </c>
      <c r="I2281" s="5">
        <f>IF(G2281="nákup",VLOOKUP(E2281,Tabuľka6[#All],13,FALSE),IF(G2281="predaj",VLOOKUP(E2281,Tabuľka6[#All],12,FALSE),"zadany neplatny typ transakie"))</f>
        <v>16.36</v>
      </c>
      <c r="J2281">
        <f t="shared" si="35"/>
        <v>147.24</v>
      </c>
      <c r="K2281">
        <f>SUMIF($E$7:E2281,E2281,$H$7:H2281)</f>
        <v>51</v>
      </c>
    </row>
    <row r="2282" spans="4:11" x14ac:dyDescent="0.3">
      <c r="D2282">
        <v>2276</v>
      </c>
      <c r="E2282">
        <v>4</v>
      </c>
      <c r="F2282" s="4">
        <f>DATE(2020,12,3+INT(ROWS($1:79)/15))</f>
        <v>44173</v>
      </c>
      <c r="G2282" s="1" t="s">
        <v>167</v>
      </c>
      <c r="H2282">
        <v>-10</v>
      </c>
      <c r="I2282" s="5">
        <f>IF(G2282="nákup",VLOOKUP(E2282,Tabuľka6[#All],13,FALSE),IF(G2282="predaj",VLOOKUP(E2282,Tabuľka6[#All],12,FALSE),"zadany neplatny typ transakie"))</f>
        <v>16</v>
      </c>
      <c r="J2282">
        <f t="shared" si="35"/>
        <v>160</v>
      </c>
      <c r="K2282">
        <f>SUMIF($E$7:E2282,E2282,$H$7:H2282)</f>
        <v>181</v>
      </c>
    </row>
    <row r="2283" spans="4:11" x14ac:dyDescent="0.3">
      <c r="D2283">
        <v>2277</v>
      </c>
      <c r="E2283">
        <v>7</v>
      </c>
      <c r="F2283" s="4">
        <f>DATE(2020,12,3+INT(ROWS($1:80)/15))</f>
        <v>44173</v>
      </c>
      <c r="G2283" s="1" t="s">
        <v>167</v>
      </c>
      <c r="H2283">
        <v>-3</v>
      </c>
      <c r="I2283" s="5">
        <f>IF(G2283="nákup",VLOOKUP(E2283,Tabuľka6[#All],13,FALSE),IF(G2283="predaj",VLOOKUP(E2283,Tabuľka6[#All],12,FALSE),"zadany neplatny typ transakie"))</f>
        <v>14.75</v>
      </c>
      <c r="J2283">
        <f t="shared" si="35"/>
        <v>44.25</v>
      </c>
      <c r="K2283">
        <f>SUMIF($E$7:E2283,E2283,$H$7:H2283)</f>
        <v>49</v>
      </c>
    </row>
    <row r="2284" spans="4:11" x14ac:dyDescent="0.3">
      <c r="D2284">
        <v>2278</v>
      </c>
      <c r="E2284">
        <v>11</v>
      </c>
      <c r="F2284" s="4">
        <f>DATE(2020,12,3+INT(ROWS($1:81)/15))</f>
        <v>44173</v>
      </c>
      <c r="G2284" s="1" t="s">
        <v>166</v>
      </c>
      <c r="H2284">
        <v>5</v>
      </c>
      <c r="I2284" s="5">
        <f>IF(G2284="nákup",VLOOKUP(E2284,Tabuľka6[#All],13,FALSE),IF(G2284="predaj",VLOOKUP(E2284,Tabuľka6[#All],12,FALSE),"zadany neplatny typ transakie"))</f>
        <v>3.26</v>
      </c>
      <c r="J2284">
        <f t="shared" si="35"/>
        <v>16.299999999999997</v>
      </c>
      <c r="K2284">
        <f>SUMIF($E$7:E2284,E2284,$H$7:H2284)</f>
        <v>8</v>
      </c>
    </row>
    <row r="2285" spans="4:11" x14ac:dyDescent="0.3">
      <c r="D2285">
        <v>2279</v>
      </c>
      <c r="E2285">
        <v>21</v>
      </c>
      <c r="F2285" s="4">
        <f>DATE(2020,12,3+INT(ROWS($1:82)/15))</f>
        <v>44173</v>
      </c>
      <c r="G2285" s="1" t="s">
        <v>167</v>
      </c>
      <c r="H2285">
        <v>-8</v>
      </c>
      <c r="I2285" s="5">
        <f>IF(G2285="nákup",VLOOKUP(E2285,Tabuľka6[#All],13,FALSE),IF(G2285="predaj",VLOOKUP(E2285,Tabuľka6[#All],12,FALSE),"zadany neplatny typ transakie"))</f>
        <v>22.5</v>
      </c>
      <c r="J2285">
        <f t="shared" si="35"/>
        <v>180</v>
      </c>
      <c r="K2285">
        <f>SUMIF($E$7:E2285,E2285,$H$7:H2285)</f>
        <v>132</v>
      </c>
    </row>
    <row r="2286" spans="4:11" x14ac:dyDescent="0.3">
      <c r="D2286">
        <v>2280</v>
      </c>
      <c r="E2286">
        <v>1</v>
      </c>
      <c r="F2286" s="4">
        <f>DATE(2020,12,3+INT(ROWS($1:83)/15))</f>
        <v>44173</v>
      </c>
      <c r="G2286" s="1" t="s">
        <v>167</v>
      </c>
      <c r="H2286">
        <v>-7</v>
      </c>
      <c r="I2286" s="5">
        <f>IF(G2286="nákup",VLOOKUP(E2286,Tabuľka6[#All],13,FALSE),IF(G2286="predaj",VLOOKUP(E2286,Tabuľka6[#All],12,FALSE),"zadany neplatny typ transakie"))</f>
        <v>11.9</v>
      </c>
      <c r="J2286">
        <f t="shared" si="35"/>
        <v>83.3</v>
      </c>
      <c r="K2286">
        <f>SUMIF($E$7:E2286,E2286,$H$7:H2286)</f>
        <v>174</v>
      </c>
    </row>
    <row r="2287" spans="4:11" x14ac:dyDescent="0.3">
      <c r="D2287">
        <v>2281</v>
      </c>
      <c r="E2287">
        <v>14</v>
      </c>
      <c r="F2287" s="4">
        <f>DATE(2020,12,3+INT(ROWS($1:84)/15))</f>
        <v>44173</v>
      </c>
      <c r="G2287" s="1" t="s">
        <v>167</v>
      </c>
      <c r="H2287">
        <v>-4</v>
      </c>
      <c r="I2287" s="5">
        <f>IF(G2287="nákup",VLOOKUP(E2287,Tabuľka6[#All],13,FALSE),IF(G2287="predaj",VLOOKUP(E2287,Tabuľka6[#All],12,FALSE),"zadany neplatny typ transakie"))</f>
        <v>7.8</v>
      </c>
      <c r="J2287">
        <f t="shared" si="35"/>
        <v>31.2</v>
      </c>
      <c r="K2287">
        <f>SUMIF($E$7:E2287,E2287,$H$7:H2287)</f>
        <v>105</v>
      </c>
    </row>
    <row r="2288" spans="4:11" x14ac:dyDescent="0.3">
      <c r="D2288">
        <v>2282</v>
      </c>
      <c r="E2288">
        <v>3</v>
      </c>
      <c r="F2288" s="4">
        <f>DATE(2020,12,3+INT(ROWS($1:85)/15))</f>
        <v>44173</v>
      </c>
      <c r="G2288" s="1" t="s">
        <v>167</v>
      </c>
      <c r="H2288">
        <v>-1</v>
      </c>
      <c r="I2288" s="5">
        <f>IF(G2288="nákup",VLOOKUP(E2288,Tabuľka6[#All],13,FALSE),IF(G2288="predaj",VLOOKUP(E2288,Tabuľka6[#All],12,FALSE),"zadany neplatny typ transakie"))</f>
        <v>9.64</v>
      </c>
      <c r="J2288">
        <f t="shared" si="35"/>
        <v>9.64</v>
      </c>
      <c r="K2288">
        <f>SUMIF($E$7:E2288,E2288,$H$7:H2288)</f>
        <v>49</v>
      </c>
    </row>
    <row r="2289" spans="4:11" x14ac:dyDescent="0.3">
      <c r="D2289">
        <v>2283</v>
      </c>
      <c r="E2289">
        <v>29</v>
      </c>
      <c r="F2289" s="4">
        <f>DATE(2020,12,3+INT(ROWS($1:86)/15))</f>
        <v>44173</v>
      </c>
      <c r="G2289" s="1" t="s">
        <v>167</v>
      </c>
      <c r="H2289">
        <v>-10</v>
      </c>
      <c r="I2289" s="5">
        <f>IF(G2289="nákup",VLOOKUP(E2289,Tabuľka6[#All],13,FALSE),IF(G2289="predaj",VLOOKUP(E2289,Tabuľka6[#All],12,FALSE),"zadany neplatny typ transakie"))</f>
        <v>24.99</v>
      </c>
      <c r="J2289">
        <f t="shared" si="35"/>
        <v>249.89999999999998</v>
      </c>
      <c r="K2289">
        <f>SUMIF($E$7:E2289,E2289,$H$7:H2289)</f>
        <v>196</v>
      </c>
    </row>
    <row r="2290" spans="4:11" x14ac:dyDescent="0.3">
      <c r="D2290">
        <v>2284</v>
      </c>
      <c r="E2290">
        <v>3</v>
      </c>
      <c r="F2290" s="4">
        <f>DATE(2020,12,3+INT(ROWS($1:87)/15))</f>
        <v>44173</v>
      </c>
      <c r="G2290" s="1" t="s">
        <v>167</v>
      </c>
      <c r="H2290">
        <v>-10</v>
      </c>
      <c r="I2290" s="5">
        <f>IF(G2290="nákup",VLOOKUP(E2290,Tabuľka6[#All],13,FALSE),IF(G2290="predaj",VLOOKUP(E2290,Tabuľka6[#All],12,FALSE),"zadany neplatny typ transakie"))</f>
        <v>9.64</v>
      </c>
      <c r="J2290">
        <f t="shared" si="35"/>
        <v>96.4</v>
      </c>
      <c r="K2290">
        <f>SUMIF($E$7:E2290,E2290,$H$7:H2290)</f>
        <v>39</v>
      </c>
    </row>
    <row r="2291" spans="4:11" x14ac:dyDescent="0.3">
      <c r="D2291">
        <v>2285</v>
      </c>
      <c r="E2291">
        <v>6</v>
      </c>
      <c r="F2291" s="4">
        <f>DATE(2020,12,3+INT(ROWS($1:88)/15))</f>
        <v>44173</v>
      </c>
      <c r="G2291" s="1" t="s">
        <v>167</v>
      </c>
      <c r="H2291">
        <v>-4</v>
      </c>
      <c r="I2291" s="5">
        <f>IF(G2291="nákup",VLOOKUP(E2291,Tabuľka6[#All],13,FALSE),IF(G2291="predaj",VLOOKUP(E2291,Tabuľka6[#All],12,FALSE),"zadany neplatny typ transakie"))</f>
        <v>13.24</v>
      </c>
      <c r="J2291">
        <f t="shared" si="35"/>
        <v>52.96</v>
      </c>
      <c r="K2291">
        <f>SUMIF($E$7:E2291,E2291,$H$7:H2291)</f>
        <v>250</v>
      </c>
    </row>
    <row r="2292" spans="4:11" x14ac:dyDescent="0.3">
      <c r="D2292">
        <v>2286</v>
      </c>
      <c r="E2292">
        <v>4</v>
      </c>
      <c r="F2292" s="4">
        <f>DATE(2020,12,3+INT(ROWS($1:89)/15))</f>
        <v>44173</v>
      </c>
      <c r="G2292" s="1" t="s">
        <v>167</v>
      </c>
      <c r="H2292">
        <v>-7</v>
      </c>
      <c r="I2292" s="5">
        <f>IF(G2292="nákup",VLOOKUP(E2292,Tabuľka6[#All],13,FALSE),IF(G2292="predaj",VLOOKUP(E2292,Tabuľka6[#All],12,FALSE),"zadany neplatny typ transakie"))</f>
        <v>16</v>
      </c>
      <c r="J2292">
        <f t="shared" si="35"/>
        <v>112</v>
      </c>
      <c r="K2292">
        <f>SUMIF($E$7:E2292,E2292,$H$7:H2292)</f>
        <v>174</v>
      </c>
    </row>
    <row r="2293" spans="4:11" x14ac:dyDescent="0.3">
      <c r="D2293">
        <v>2287</v>
      </c>
      <c r="E2293">
        <v>30</v>
      </c>
      <c r="F2293" s="4">
        <f>DATE(2020,12,3+INT(ROWS($1:90)/15))</f>
        <v>44174</v>
      </c>
      <c r="G2293" s="1" t="s">
        <v>167</v>
      </c>
      <c r="H2293">
        <v>-3</v>
      </c>
      <c r="I2293" s="5">
        <f>IF(G2293="nákup",VLOOKUP(E2293,Tabuľka6[#All],13,FALSE),IF(G2293="predaj",VLOOKUP(E2293,Tabuľka6[#All],12,FALSE),"zadany neplatny typ transakie"))</f>
        <v>11.5</v>
      </c>
      <c r="J2293">
        <f t="shared" si="35"/>
        <v>34.5</v>
      </c>
      <c r="K2293">
        <f>SUMIF($E$7:E2293,E2293,$H$7:H2293)</f>
        <v>144</v>
      </c>
    </row>
    <row r="2294" spans="4:11" x14ac:dyDescent="0.3">
      <c r="D2294">
        <v>2288</v>
      </c>
      <c r="E2294">
        <v>1</v>
      </c>
      <c r="F2294" s="4">
        <f>DATE(2020,12,3+INT(ROWS($1:91)/15))</f>
        <v>44174</v>
      </c>
      <c r="G2294" s="1" t="s">
        <v>167</v>
      </c>
      <c r="H2294">
        <v>-7</v>
      </c>
      <c r="I2294" s="5">
        <f>IF(G2294="nákup",VLOOKUP(E2294,Tabuľka6[#All],13,FALSE),IF(G2294="predaj",VLOOKUP(E2294,Tabuľka6[#All],12,FALSE),"zadany neplatny typ transakie"))</f>
        <v>11.9</v>
      </c>
      <c r="J2294">
        <f t="shared" si="35"/>
        <v>83.3</v>
      </c>
      <c r="K2294">
        <f>SUMIF($E$7:E2294,E2294,$H$7:H2294)</f>
        <v>167</v>
      </c>
    </row>
    <row r="2295" spans="4:11" x14ac:dyDescent="0.3">
      <c r="D2295">
        <v>2289</v>
      </c>
      <c r="E2295">
        <v>13</v>
      </c>
      <c r="F2295" s="4">
        <f>DATE(2020,12,3+INT(ROWS($1:92)/15))</f>
        <v>44174</v>
      </c>
      <c r="G2295" s="1" t="s">
        <v>167</v>
      </c>
      <c r="H2295">
        <v>-6</v>
      </c>
      <c r="I2295" s="5">
        <f>IF(G2295="nákup",VLOOKUP(E2295,Tabuľka6[#All],13,FALSE),IF(G2295="predaj",VLOOKUP(E2295,Tabuľka6[#All],12,FALSE),"zadany neplatny typ transakie"))</f>
        <v>14.95</v>
      </c>
      <c r="J2295">
        <f t="shared" si="35"/>
        <v>89.699999999999989</v>
      </c>
      <c r="K2295">
        <f>SUMIF($E$7:E2295,E2295,$H$7:H2295)</f>
        <v>14</v>
      </c>
    </row>
    <row r="2296" spans="4:11" x14ac:dyDescent="0.3">
      <c r="D2296">
        <v>2290</v>
      </c>
      <c r="E2296">
        <v>5</v>
      </c>
      <c r="F2296" s="4">
        <f>DATE(2020,12,3+INT(ROWS($1:93)/15))</f>
        <v>44174</v>
      </c>
      <c r="G2296" s="1" t="s">
        <v>166</v>
      </c>
      <c r="H2296">
        <v>12</v>
      </c>
      <c r="I2296" s="5">
        <f>IF(G2296="nákup",VLOOKUP(E2296,Tabuľka6[#All],13,FALSE),IF(G2296="predaj",VLOOKUP(E2296,Tabuľka6[#All],12,FALSE),"zadany neplatny typ transakie"))</f>
        <v>8.2899999999999991</v>
      </c>
      <c r="J2296">
        <f t="shared" si="35"/>
        <v>99.47999999999999</v>
      </c>
      <c r="K2296">
        <f>SUMIF($E$7:E2296,E2296,$H$7:H2296)</f>
        <v>20</v>
      </c>
    </row>
    <row r="2297" spans="4:11" x14ac:dyDescent="0.3">
      <c r="D2297">
        <v>2291</v>
      </c>
      <c r="E2297">
        <v>27</v>
      </c>
      <c r="F2297" s="4">
        <f>DATE(2020,12,3+INT(ROWS($1:94)/15))</f>
        <v>44174</v>
      </c>
      <c r="G2297" s="1" t="s">
        <v>167</v>
      </c>
      <c r="H2297">
        <v>-9</v>
      </c>
      <c r="I2297" s="5">
        <f>IF(G2297="nákup",VLOOKUP(E2297,Tabuľka6[#All],13,FALSE),IF(G2297="predaj",VLOOKUP(E2297,Tabuľka6[#All],12,FALSE),"zadany neplatny typ transakie"))</f>
        <v>16.36</v>
      </c>
      <c r="J2297">
        <f t="shared" si="35"/>
        <v>147.24</v>
      </c>
      <c r="K2297">
        <f>SUMIF($E$7:E2297,E2297,$H$7:H2297)</f>
        <v>42</v>
      </c>
    </row>
    <row r="2298" spans="4:11" x14ac:dyDescent="0.3">
      <c r="D2298">
        <v>2292</v>
      </c>
      <c r="E2298">
        <v>8</v>
      </c>
      <c r="F2298" s="4">
        <f>DATE(2020,12,3+INT(ROWS($1:95)/15))</f>
        <v>44174</v>
      </c>
      <c r="G2298" s="1" t="s">
        <v>167</v>
      </c>
      <c r="H2298">
        <v>-6</v>
      </c>
      <c r="I2298" s="5">
        <f>IF(G2298="nákup",VLOOKUP(E2298,Tabuľka6[#All],13,FALSE),IF(G2298="predaj",VLOOKUP(E2298,Tabuľka6[#All],12,FALSE),"zadany neplatny typ transakie"))</f>
        <v>17.89</v>
      </c>
      <c r="J2298">
        <f t="shared" si="35"/>
        <v>107.34</v>
      </c>
      <c r="K2298">
        <f>SUMIF($E$7:E2298,E2298,$H$7:H2298)</f>
        <v>131</v>
      </c>
    </row>
    <row r="2299" spans="4:11" x14ac:dyDescent="0.3">
      <c r="D2299">
        <v>2293</v>
      </c>
      <c r="E2299">
        <v>28</v>
      </c>
      <c r="F2299" s="4">
        <f>DATE(2020,12,3+INT(ROWS($1:96)/15))</f>
        <v>44174</v>
      </c>
      <c r="G2299" s="1" t="s">
        <v>167</v>
      </c>
      <c r="H2299">
        <v>-5</v>
      </c>
      <c r="I2299" s="5">
        <f>IF(G2299="nákup",VLOOKUP(E2299,Tabuľka6[#All],13,FALSE),IF(G2299="predaj",VLOOKUP(E2299,Tabuľka6[#All],12,FALSE),"zadany neplatny typ transakie"))</f>
        <v>14.38</v>
      </c>
      <c r="J2299">
        <f t="shared" si="35"/>
        <v>71.900000000000006</v>
      </c>
      <c r="K2299">
        <f>SUMIF($E$7:E2299,E2299,$H$7:H2299)</f>
        <v>61</v>
      </c>
    </row>
    <row r="2300" spans="4:11" x14ac:dyDescent="0.3">
      <c r="D2300">
        <v>2294</v>
      </c>
      <c r="E2300">
        <v>1</v>
      </c>
      <c r="F2300" s="4">
        <f>DATE(2020,12,3+INT(ROWS($1:97)/15))</f>
        <v>44174</v>
      </c>
      <c r="G2300" s="1" t="s">
        <v>167</v>
      </c>
      <c r="H2300">
        <v>-4</v>
      </c>
      <c r="I2300" s="5">
        <f>IF(G2300="nákup",VLOOKUP(E2300,Tabuľka6[#All],13,FALSE),IF(G2300="predaj",VLOOKUP(E2300,Tabuľka6[#All],12,FALSE),"zadany neplatny typ transakie"))</f>
        <v>11.9</v>
      </c>
      <c r="J2300">
        <f t="shared" si="35"/>
        <v>47.6</v>
      </c>
      <c r="K2300">
        <f>SUMIF($E$7:E2300,E2300,$H$7:H2300)</f>
        <v>163</v>
      </c>
    </row>
    <row r="2301" spans="4:11" x14ac:dyDescent="0.3">
      <c r="D2301">
        <v>2295</v>
      </c>
      <c r="E2301">
        <v>22</v>
      </c>
      <c r="F2301" s="4">
        <f>DATE(2020,12,3+INT(ROWS($1:98)/15))</f>
        <v>44174</v>
      </c>
      <c r="G2301" s="1" t="s">
        <v>167</v>
      </c>
      <c r="H2301">
        <v>-2</v>
      </c>
      <c r="I2301" s="5">
        <f>IF(G2301="nákup",VLOOKUP(E2301,Tabuľka6[#All],13,FALSE),IF(G2301="predaj",VLOOKUP(E2301,Tabuľka6[#All],12,FALSE),"zadany neplatny typ transakie"))</f>
        <v>22.58</v>
      </c>
      <c r="J2301">
        <f t="shared" si="35"/>
        <v>45.16</v>
      </c>
      <c r="K2301">
        <f>SUMIF($E$7:E2301,E2301,$H$7:H2301)</f>
        <v>323</v>
      </c>
    </row>
    <row r="2302" spans="4:11" x14ac:dyDescent="0.3">
      <c r="D2302">
        <v>2296</v>
      </c>
      <c r="E2302">
        <v>10</v>
      </c>
      <c r="F2302" s="4">
        <f>DATE(2020,12,3+INT(ROWS($1:99)/15))</f>
        <v>44174</v>
      </c>
      <c r="G2302" s="1" t="s">
        <v>166</v>
      </c>
      <c r="H2302">
        <v>9</v>
      </c>
      <c r="I2302" s="5">
        <f>IF(G2302="nákup",VLOOKUP(E2302,Tabuľka6[#All],13,FALSE),IF(G2302="predaj",VLOOKUP(E2302,Tabuľka6[#All],12,FALSE),"zadany neplatny typ transakie"))</f>
        <v>11.89</v>
      </c>
      <c r="J2302">
        <f t="shared" si="35"/>
        <v>107.01</v>
      </c>
      <c r="K2302">
        <f>SUMIF($E$7:E2302,E2302,$H$7:H2302)</f>
        <v>83</v>
      </c>
    </row>
    <row r="2303" spans="4:11" x14ac:dyDescent="0.3">
      <c r="D2303">
        <v>2297</v>
      </c>
      <c r="E2303">
        <v>11</v>
      </c>
      <c r="F2303" s="4">
        <f>DATE(2020,12,3+INT(ROWS($1:100)/15))</f>
        <v>44174</v>
      </c>
      <c r="G2303" s="1" t="s">
        <v>166</v>
      </c>
      <c r="H2303">
        <v>9</v>
      </c>
      <c r="I2303" s="5">
        <f>IF(G2303="nákup",VLOOKUP(E2303,Tabuľka6[#All],13,FALSE),IF(G2303="predaj",VLOOKUP(E2303,Tabuľka6[#All],12,FALSE),"zadany neplatny typ transakie"))</f>
        <v>3.26</v>
      </c>
      <c r="J2303">
        <f t="shared" si="35"/>
        <v>29.339999999999996</v>
      </c>
      <c r="K2303">
        <f>SUMIF($E$7:E2303,E2303,$H$7:H2303)</f>
        <v>17</v>
      </c>
    </row>
    <row r="2304" spans="4:11" x14ac:dyDescent="0.3">
      <c r="D2304">
        <v>2298</v>
      </c>
      <c r="E2304">
        <v>14</v>
      </c>
      <c r="F2304" s="4">
        <f>DATE(2020,12,3+INT(ROWS($1:101)/15))</f>
        <v>44174</v>
      </c>
      <c r="G2304" s="1" t="s">
        <v>167</v>
      </c>
      <c r="H2304">
        <v>-3</v>
      </c>
      <c r="I2304" s="5">
        <f>IF(G2304="nákup",VLOOKUP(E2304,Tabuľka6[#All],13,FALSE),IF(G2304="predaj",VLOOKUP(E2304,Tabuľka6[#All],12,FALSE),"zadany neplatny typ transakie"))</f>
        <v>7.8</v>
      </c>
      <c r="J2304">
        <f t="shared" si="35"/>
        <v>23.4</v>
      </c>
      <c r="K2304">
        <f>SUMIF($E$7:E2304,E2304,$H$7:H2304)</f>
        <v>102</v>
      </c>
    </row>
    <row r="2305" spans="4:11" x14ac:dyDescent="0.3">
      <c r="D2305">
        <v>2299</v>
      </c>
      <c r="E2305">
        <v>4</v>
      </c>
      <c r="F2305" s="4">
        <f>DATE(2020,12,3+INT(ROWS($1:102)/15))</f>
        <v>44174</v>
      </c>
      <c r="G2305" s="1" t="s">
        <v>167</v>
      </c>
      <c r="H2305">
        <v>-9</v>
      </c>
      <c r="I2305" s="5">
        <f>IF(G2305="nákup",VLOOKUP(E2305,Tabuľka6[#All],13,FALSE),IF(G2305="predaj",VLOOKUP(E2305,Tabuľka6[#All],12,FALSE),"zadany neplatny typ transakie"))</f>
        <v>16</v>
      </c>
      <c r="J2305">
        <f t="shared" si="35"/>
        <v>144</v>
      </c>
      <c r="K2305">
        <f>SUMIF($E$7:E2305,E2305,$H$7:H2305)</f>
        <v>165</v>
      </c>
    </row>
    <row r="2306" spans="4:11" x14ac:dyDescent="0.3">
      <c r="D2306">
        <v>2300</v>
      </c>
      <c r="E2306">
        <v>7</v>
      </c>
      <c r="F2306" s="4">
        <f>DATE(2020,12,3+INT(ROWS($1:103)/15))</f>
        <v>44174</v>
      </c>
      <c r="G2306" s="1" t="s">
        <v>167</v>
      </c>
      <c r="H2306">
        <v>-3</v>
      </c>
      <c r="I2306" s="5">
        <f>IF(G2306="nákup",VLOOKUP(E2306,Tabuľka6[#All],13,FALSE),IF(G2306="predaj",VLOOKUP(E2306,Tabuľka6[#All],12,FALSE),"zadany neplatny typ transakie"))</f>
        <v>14.75</v>
      </c>
      <c r="J2306">
        <f t="shared" si="35"/>
        <v>44.25</v>
      </c>
      <c r="K2306">
        <f>SUMIF($E$7:E2306,E2306,$H$7:H2306)</f>
        <v>46</v>
      </c>
    </row>
    <row r="2307" spans="4:11" x14ac:dyDescent="0.3">
      <c r="D2307">
        <v>2301</v>
      </c>
      <c r="E2307">
        <v>4</v>
      </c>
      <c r="F2307" s="4">
        <f>DATE(2020,12,3+INT(ROWS($1:104)/15))</f>
        <v>44174</v>
      </c>
      <c r="G2307" s="1" t="s">
        <v>167</v>
      </c>
      <c r="H2307">
        <v>-4</v>
      </c>
      <c r="I2307" s="5">
        <f>IF(G2307="nákup",VLOOKUP(E2307,Tabuľka6[#All],13,FALSE),IF(G2307="predaj",VLOOKUP(E2307,Tabuľka6[#All],12,FALSE),"zadany neplatny typ transakie"))</f>
        <v>16</v>
      </c>
      <c r="J2307">
        <f t="shared" si="35"/>
        <v>64</v>
      </c>
      <c r="K2307">
        <f>SUMIF($E$7:E2307,E2307,$H$7:H2307)</f>
        <v>161</v>
      </c>
    </row>
    <row r="2308" spans="4:11" x14ac:dyDescent="0.3">
      <c r="D2308">
        <v>2302</v>
      </c>
      <c r="E2308">
        <v>3</v>
      </c>
      <c r="F2308" s="4">
        <f>DATE(2020,12,3+INT(ROWS($1:105)/15))</f>
        <v>44175</v>
      </c>
      <c r="G2308" s="1" t="s">
        <v>167</v>
      </c>
      <c r="H2308">
        <v>-5</v>
      </c>
      <c r="I2308" s="5">
        <f>IF(G2308="nákup",VLOOKUP(E2308,Tabuľka6[#All],13,FALSE),IF(G2308="predaj",VLOOKUP(E2308,Tabuľka6[#All],12,FALSE),"zadany neplatny typ transakie"))</f>
        <v>9.64</v>
      </c>
      <c r="J2308">
        <f t="shared" si="35"/>
        <v>48.2</v>
      </c>
      <c r="K2308">
        <f>SUMIF($E$7:E2308,E2308,$H$7:H2308)</f>
        <v>34</v>
      </c>
    </row>
    <row r="2309" spans="4:11" x14ac:dyDescent="0.3">
      <c r="D2309">
        <v>2303</v>
      </c>
      <c r="E2309">
        <v>4</v>
      </c>
      <c r="F2309" s="4">
        <f>DATE(2020,12,3+INT(ROWS($1:106)/15))</f>
        <v>44175</v>
      </c>
      <c r="G2309" s="1" t="s">
        <v>167</v>
      </c>
      <c r="H2309">
        <v>-9</v>
      </c>
      <c r="I2309" s="5">
        <f>IF(G2309="nákup",VLOOKUP(E2309,Tabuľka6[#All],13,FALSE),IF(G2309="predaj",VLOOKUP(E2309,Tabuľka6[#All],12,FALSE),"zadany neplatny typ transakie"))</f>
        <v>16</v>
      </c>
      <c r="J2309">
        <f t="shared" si="35"/>
        <v>144</v>
      </c>
      <c r="K2309">
        <f>SUMIF($E$7:E2309,E2309,$H$7:H2309)</f>
        <v>152</v>
      </c>
    </row>
    <row r="2310" spans="4:11" x14ac:dyDescent="0.3">
      <c r="D2310">
        <v>2304</v>
      </c>
      <c r="E2310">
        <v>11</v>
      </c>
      <c r="F2310" s="4">
        <f>DATE(2020,12,3+INT(ROWS($1:107)/15))</f>
        <v>44175</v>
      </c>
      <c r="G2310" s="1" t="s">
        <v>167</v>
      </c>
      <c r="H2310">
        <v>-10</v>
      </c>
      <c r="I2310" s="5">
        <f>IF(G2310="nákup",VLOOKUP(E2310,Tabuľka6[#All],13,FALSE),IF(G2310="predaj",VLOOKUP(E2310,Tabuľka6[#All],12,FALSE),"zadany neplatny typ transakie"))</f>
        <v>5</v>
      </c>
      <c r="J2310">
        <f t="shared" si="35"/>
        <v>50</v>
      </c>
      <c r="K2310">
        <f>SUMIF($E$7:E2310,E2310,$H$7:H2310)</f>
        <v>7</v>
      </c>
    </row>
    <row r="2311" spans="4:11" x14ac:dyDescent="0.3">
      <c r="D2311">
        <v>2305</v>
      </c>
      <c r="E2311">
        <v>20</v>
      </c>
      <c r="F2311" s="4">
        <f>DATE(2020,12,3+INT(ROWS($1:108)/15))</f>
        <v>44175</v>
      </c>
      <c r="G2311" s="1" t="s">
        <v>167</v>
      </c>
      <c r="H2311">
        <v>-7</v>
      </c>
      <c r="I2311" s="5">
        <f>IF(G2311="nákup",VLOOKUP(E2311,Tabuľka6[#All],13,FALSE),IF(G2311="predaj",VLOOKUP(E2311,Tabuľka6[#All],12,FALSE),"zadany neplatny typ transakie"))</f>
        <v>10.050000000000001</v>
      </c>
      <c r="J2311">
        <f t="shared" si="35"/>
        <v>70.350000000000009</v>
      </c>
      <c r="K2311">
        <f>SUMIF($E$7:E2311,E2311,$H$7:H2311)</f>
        <v>111</v>
      </c>
    </row>
    <row r="2312" spans="4:11" x14ac:dyDescent="0.3">
      <c r="D2312">
        <v>2306</v>
      </c>
      <c r="E2312">
        <v>19</v>
      </c>
      <c r="F2312" s="4">
        <f>DATE(2020,12,3+INT(ROWS($1:109)/15))</f>
        <v>44175</v>
      </c>
      <c r="G2312" s="1" t="s">
        <v>167</v>
      </c>
      <c r="H2312">
        <v>-8</v>
      </c>
      <c r="I2312" s="5">
        <f>IF(G2312="nákup",VLOOKUP(E2312,Tabuľka6[#All],13,FALSE),IF(G2312="predaj",VLOOKUP(E2312,Tabuľka6[#All],12,FALSE),"zadany neplatny typ transakie"))</f>
        <v>14.17</v>
      </c>
      <c r="J2312">
        <f t="shared" ref="J2312:J2375" si="36">ABS(H2312*I2312)</f>
        <v>113.36</v>
      </c>
      <c r="K2312">
        <f>SUMIF($E$7:E2312,E2312,$H$7:H2312)</f>
        <v>308</v>
      </c>
    </row>
    <row r="2313" spans="4:11" x14ac:dyDescent="0.3">
      <c r="D2313">
        <v>2307</v>
      </c>
      <c r="E2313">
        <v>13</v>
      </c>
      <c r="F2313" s="4">
        <f>DATE(2020,12,3+INT(ROWS($1:110)/15))</f>
        <v>44175</v>
      </c>
      <c r="G2313" s="1" t="s">
        <v>167</v>
      </c>
      <c r="H2313">
        <v>-2</v>
      </c>
      <c r="I2313" s="5">
        <f>IF(G2313="nákup",VLOOKUP(E2313,Tabuľka6[#All],13,FALSE),IF(G2313="predaj",VLOOKUP(E2313,Tabuľka6[#All],12,FALSE),"zadany neplatny typ transakie"))</f>
        <v>14.95</v>
      </c>
      <c r="J2313">
        <f t="shared" si="36"/>
        <v>29.9</v>
      </c>
      <c r="K2313">
        <f>SUMIF($E$7:E2313,E2313,$H$7:H2313)</f>
        <v>12</v>
      </c>
    </row>
    <row r="2314" spans="4:11" x14ac:dyDescent="0.3">
      <c r="D2314">
        <v>2308</v>
      </c>
      <c r="E2314">
        <v>28</v>
      </c>
      <c r="F2314" s="4">
        <f>DATE(2020,12,3+INT(ROWS($1:111)/15))</f>
        <v>44175</v>
      </c>
      <c r="G2314" s="1" t="s">
        <v>167</v>
      </c>
      <c r="H2314">
        <v>-7</v>
      </c>
      <c r="I2314" s="5">
        <f>IF(G2314="nákup",VLOOKUP(E2314,Tabuľka6[#All],13,FALSE),IF(G2314="predaj",VLOOKUP(E2314,Tabuľka6[#All],12,FALSE),"zadany neplatny typ transakie"))</f>
        <v>14.38</v>
      </c>
      <c r="J2314">
        <f t="shared" si="36"/>
        <v>100.66000000000001</v>
      </c>
      <c r="K2314">
        <f>SUMIF($E$7:E2314,E2314,$H$7:H2314)</f>
        <v>54</v>
      </c>
    </row>
    <row r="2315" spans="4:11" x14ac:dyDescent="0.3">
      <c r="D2315">
        <v>2309</v>
      </c>
      <c r="E2315">
        <v>1</v>
      </c>
      <c r="F2315" s="4">
        <f>DATE(2020,12,3+INT(ROWS($1:112)/15))</f>
        <v>44175</v>
      </c>
      <c r="G2315" s="1" t="s">
        <v>167</v>
      </c>
      <c r="H2315">
        <v>-3</v>
      </c>
      <c r="I2315" s="5">
        <f>IF(G2315="nákup",VLOOKUP(E2315,Tabuľka6[#All],13,FALSE),IF(G2315="predaj",VLOOKUP(E2315,Tabuľka6[#All],12,FALSE),"zadany neplatny typ transakie"))</f>
        <v>11.9</v>
      </c>
      <c r="J2315">
        <f t="shared" si="36"/>
        <v>35.700000000000003</v>
      </c>
      <c r="K2315">
        <f>SUMIF($E$7:E2315,E2315,$H$7:H2315)</f>
        <v>160</v>
      </c>
    </row>
    <row r="2316" spans="4:11" x14ac:dyDescent="0.3">
      <c r="D2316">
        <v>2310</v>
      </c>
      <c r="E2316">
        <v>21</v>
      </c>
      <c r="F2316" s="4">
        <f>DATE(2020,12,3+INT(ROWS($1:113)/15))</f>
        <v>44175</v>
      </c>
      <c r="G2316" s="1" t="s">
        <v>167</v>
      </c>
      <c r="H2316">
        <v>-6</v>
      </c>
      <c r="I2316" s="5">
        <f>IF(G2316="nákup",VLOOKUP(E2316,Tabuľka6[#All],13,FALSE),IF(G2316="predaj",VLOOKUP(E2316,Tabuľka6[#All],12,FALSE),"zadany neplatny typ transakie"))</f>
        <v>22.5</v>
      </c>
      <c r="J2316">
        <f t="shared" si="36"/>
        <v>135</v>
      </c>
      <c r="K2316">
        <f>SUMIF($E$7:E2316,E2316,$H$7:H2316)</f>
        <v>126</v>
      </c>
    </row>
    <row r="2317" spans="4:11" x14ac:dyDescent="0.3">
      <c r="D2317">
        <v>2311</v>
      </c>
      <c r="E2317">
        <v>3</v>
      </c>
      <c r="F2317" s="4">
        <f>DATE(2020,12,3+INT(ROWS($1:114)/15))</f>
        <v>44175</v>
      </c>
      <c r="G2317" s="1" t="s">
        <v>167</v>
      </c>
      <c r="H2317">
        <v>-7</v>
      </c>
      <c r="I2317" s="5">
        <f>IF(G2317="nákup",VLOOKUP(E2317,Tabuľka6[#All],13,FALSE),IF(G2317="predaj",VLOOKUP(E2317,Tabuľka6[#All],12,FALSE),"zadany neplatny typ transakie"))</f>
        <v>9.64</v>
      </c>
      <c r="J2317">
        <f t="shared" si="36"/>
        <v>67.48</v>
      </c>
      <c r="K2317">
        <f>SUMIF($E$7:E2317,E2317,$H$7:H2317)</f>
        <v>27</v>
      </c>
    </row>
    <row r="2318" spans="4:11" x14ac:dyDescent="0.3">
      <c r="D2318">
        <v>2312</v>
      </c>
      <c r="E2318">
        <v>23</v>
      </c>
      <c r="F2318" s="4">
        <f>DATE(2020,12,3+INT(ROWS($1:115)/15))</f>
        <v>44175</v>
      </c>
      <c r="G2318" s="1" t="s">
        <v>167</v>
      </c>
      <c r="H2318">
        <v>-3</v>
      </c>
      <c r="I2318" s="5">
        <f>IF(G2318="nákup",VLOOKUP(E2318,Tabuľka6[#All],13,FALSE),IF(G2318="predaj",VLOOKUP(E2318,Tabuľka6[#All],12,FALSE),"zadany neplatny typ transakie"))</f>
        <v>22.55</v>
      </c>
      <c r="J2318">
        <f t="shared" si="36"/>
        <v>67.650000000000006</v>
      </c>
      <c r="K2318">
        <f>SUMIF($E$7:E2318,E2318,$H$7:H2318)</f>
        <v>89</v>
      </c>
    </row>
    <row r="2319" spans="4:11" x14ac:dyDescent="0.3">
      <c r="D2319">
        <v>2313</v>
      </c>
      <c r="E2319">
        <v>13</v>
      </c>
      <c r="F2319" s="4">
        <f>DATE(2020,12,3+INT(ROWS($1:116)/15))</f>
        <v>44175</v>
      </c>
      <c r="G2319" s="1" t="s">
        <v>167</v>
      </c>
      <c r="H2319">
        <v>-7</v>
      </c>
      <c r="I2319" s="5">
        <f>IF(G2319="nákup",VLOOKUP(E2319,Tabuľka6[#All],13,FALSE),IF(G2319="predaj",VLOOKUP(E2319,Tabuľka6[#All],12,FALSE),"zadany neplatny typ transakie"))</f>
        <v>14.95</v>
      </c>
      <c r="J2319">
        <f t="shared" si="36"/>
        <v>104.64999999999999</v>
      </c>
      <c r="K2319">
        <f>SUMIF($E$7:E2319,E2319,$H$7:H2319)</f>
        <v>5</v>
      </c>
    </row>
    <row r="2320" spans="4:11" x14ac:dyDescent="0.3">
      <c r="D2320">
        <v>2314</v>
      </c>
      <c r="E2320">
        <v>16</v>
      </c>
      <c r="F2320" s="4">
        <f>DATE(2020,12,3+INT(ROWS($1:117)/15))</f>
        <v>44175</v>
      </c>
      <c r="G2320" s="1" t="s">
        <v>167</v>
      </c>
      <c r="H2320">
        <v>-7</v>
      </c>
      <c r="I2320" s="5">
        <f>IF(G2320="nákup",VLOOKUP(E2320,Tabuľka6[#All],13,FALSE),IF(G2320="predaj",VLOOKUP(E2320,Tabuľka6[#All],12,FALSE),"zadany neplatny typ transakie"))</f>
        <v>14.49</v>
      </c>
      <c r="J2320">
        <f t="shared" si="36"/>
        <v>101.43</v>
      </c>
      <c r="K2320">
        <f>SUMIF($E$7:E2320,E2320,$H$7:H2320)</f>
        <v>200</v>
      </c>
    </row>
    <row r="2321" spans="4:11" x14ac:dyDescent="0.3">
      <c r="D2321">
        <v>2315</v>
      </c>
      <c r="E2321">
        <v>28</v>
      </c>
      <c r="F2321" s="4">
        <f>DATE(2020,12,3+INT(ROWS($1:118)/15))</f>
        <v>44175</v>
      </c>
      <c r="G2321" s="1" t="s">
        <v>167</v>
      </c>
      <c r="H2321">
        <v>-6</v>
      </c>
      <c r="I2321" s="5">
        <f>IF(G2321="nákup",VLOOKUP(E2321,Tabuľka6[#All],13,FALSE),IF(G2321="predaj",VLOOKUP(E2321,Tabuľka6[#All],12,FALSE),"zadany neplatny typ transakie"))</f>
        <v>14.38</v>
      </c>
      <c r="J2321">
        <f t="shared" si="36"/>
        <v>86.28</v>
      </c>
      <c r="K2321">
        <f>SUMIF($E$7:E2321,E2321,$H$7:H2321)</f>
        <v>48</v>
      </c>
    </row>
    <row r="2322" spans="4:11" x14ac:dyDescent="0.3">
      <c r="D2322">
        <v>2316</v>
      </c>
      <c r="E2322">
        <v>11</v>
      </c>
      <c r="F2322" s="4">
        <f>DATE(2020,12,3+INT(ROWS($1:119)/15))</f>
        <v>44175</v>
      </c>
      <c r="G2322" s="1" t="s">
        <v>167</v>
      </c>
      <c r="H2322">
        <v>-6</v>
      </c>
      <c r="I2322" s="5">
        <f>IF(G2322="nákup",VLOOKUP(E2322,Tabuľka6[#All],13,FALSE),IF(G2322="predaj",VLOOKUP(E2322,Tabuľka6[#All],12,FALSE),"zadany neplatny typ transakie"))</f>
        <v>5</v>
      </c>
      <c r="J2322">
        <f t="shared" si="36"/>
        <v>30</v>
      </c>
      <c r="K2322">
        <f>SUMIF($E$7:E2322,E2322,$H$7:H2322)</f>
        <v>1</v>
      </c>
    </row>
    <row r="2323" spans="4:11" x14ac:dyDescent="0.3">
      <c r="D2323">
        <v>2317</v>
      </c>
      <c r="E2323">
        <v>21</v>
      </c>
      <c r="F2323" s="4">
        <f>DATE(2020,12,3+INT(ROWS($1:120)/15))</f>
        <v>44176</v>
      </c>
      <c r="G2323" s="1" t="s">
        <v>167</v>
      </c>
      <c r="H2323">
        <v>-4</v>
      </c>
      <c r="I2323" s="5">
        <f>IF(G2323="nákup",VLOOKUP(E2323,Tabuľka6[#All],13,FALSE),IF(G2323="predaj",VLOOKUP(E2323,Tabuľka6[#All],12,FALSE),"zadany neplatny typ transakie"))</f>
        <v>22.5</v>
      </c>
      <c r="J2323">
        <f t="shared" si="36"/>
        <v>90</v>
      </c>
      <c r="K2323">
        <f>SUMIF($E$7:E2323,E2323,$H$7:H2323)</f>
        <v>122</v>
      </c>
    </row>
    <row r="2324" spans="4:11" x14ac:dyDescent="0.3">
      <c r="D2324">
        <v>2318</v>
      </c>
      <c r="E2324">
        <v>8</v>
      </c>
      <c r="F2324" s="4">
        <f>DATE(2020,12,3+INT(ROWS($1:121)/15))</f>
        <v>44176</v>
      </c>
      <c r="G2324" s="1" t="s">
        <v>167</v>
      </c>
      <c r="H2324">
        <v>-4</v>
      </c>
      <c r="I2324" s="5">
        <f>IF(G2324="nákup",VLOOKUP(E2324,Tabuľka6[#All],13,FALSE),IF(G2324="predaj",VLOOKUP(E2324,Tabuľka6[#All],12,FALSE),"zadany neplatny typ transakie"))</f>
        <v>17.89</v>
      </c>
      <c r="J2324">
        <f t="shared" si="36"/>
        <v>71.56</v>
      </c>
      <c r="K2324">
        <f>SUMIF($E$7:E2324,E2324,$H$7:H2324)</f>
        <v>127</v>
      </c>
    </row>
    <row r="2325" spans="4:11" x14ac:dyDescent="0.3">
      <c r="D2325">
        <v>2319</v>
      </c>
      <c r="E2325">
        <v>11</v>
      </c>
      <c r="F2325" s="4">
        <f>DATE(2020,12,3+INT(ROWS($1:122)/15))</f>
        <v>44176</v>
      </c>
      <c r="G2325" s="1" t="s">
        <v>166</v>
      </c>
      <c r="H2325">
        <v>4</v>
      </c>
      <c r="I2325" s="5">
        <f>IF(G2325="nákup",VLOOKUP(E2325,Tabuľka6[#All],13,FALSE),IF(G2325="predaj",VLOOKUP(E2325,Tabuľka6[#All],12,FALSE),"zadany neplatny typ transakie"))</f>
        <v>3.26</v>
      </c>
      <c r="J2325">
        <f t="shared" si="36"/>
        <v>13.04</v>
      </c>
      <c r="K2325">
        <f>SUMIF($E$7:E2325,E2325,$H$7:H2325)</f>
        <v>5</v>
      </c>
    </row>
    <row r="2326" spans="4:11" x14ac:dyDescent="0.3">
      <c r="D2326">
        <v>2320</v>
      </c>
      <c r="E2326">
        <v>15</v>
      </c>
      <c r="F2326" s="4">
        <f>DATE(2020,12,3+INT(ROWS($1:123)/15))</f>
        <v>44176</v>
      </c>
      <c r="G2326" s="1" t="s">
        <v>166</v>
      </c>
      <c r="H2326">
        <v>1</v>
      </c>
      <c r="I2326" s="5">
        <f>IF(G2326="nákup",VLOOKUP(E2326,Tabuľka6[#All],13,FALSE),IF(G2326="predaj",VLOOKUP(E2326,Tabuľka6[#All],12,FALSE),"zadany neplatny typ transakie"))</f>
        <v>4.5</v>
      </c>
      <c r="J2326">
        <f t="shared" si="36"/>
        <v>4.5</v>
      </c>
      <c r="K2326">
        <f>SUMIF($E$7:E2326,E2326,$H$7:H2326)</f>
        <v>182</v>
      </c>
    </row>
    <row r="2327" spans="4:11" x14ac:dyDescent="0.3">
      <c r="D2327">
        <v>2321</v>
      </c>
      <c r="E2327">
        <v>22</v>
      </c>
      <c r="F2327" s="4">
        <f>DATE(2020,12,3+INT(ROWS($1:124)/15))</f>
        <v>44176</v>
      </c>
      <c r="G2327" s="1" t="s">
        <v>167</v>
      </c>
      <c r="H2327">
        <v>-4</v>
      </c>
      <c r="I2327" s="5">
        <f>IF(G2327="nákup",VLOOKUP(E2327,Tabuľka6[#All],13,FALSE),IF(G2327="predaj",VLOOKUP(E2327,Tabuľka6[#All],12,FALSE),"zadany neplatny typ transakie"))</f>
        <v>22.58</v>
      </c>
      <c r="J2327">
        <f t="shared" si="36"/>
        <v>90.32</v>
      </c>
      <c r="K2327">
        <f>SUMIF($E$7:E2327,E2327,$H$7:H2327)</f>
        <v>319</v>
      </c>
    </row>
    <row r="2328" spans="4:11" x14ac:dyDescent="0.3">
      <c r="D2328">
        <v>2322</v>
      </c>
      <c r="E2328">
        <v>5</v>
      </c>
      <c r="F2328" s="4">
        <f>DATE(2020,12,3+INT(ROWS($1:125)/15))</f>
        <v>44176</v>
      </c>
      <c r="G2328" s="1" t="s">
        <v>166</v>
      </c>
      <c r="H2328">
        <v>20</v>
      </c>
      <c r="I2328" s="5">
        <f>IF(G2328="nákup",VLOOKUP(E2328,Tabuľka6[#All],13,FALSE),IF(G2328="predaj",VLOOKUP(E2328,Tabuľka6[#All],12,FALSE),"zadany neplatny typ transakie"))</f>
        <v>8.2899999999999991</v>
      </c>
      <c r="J2328">
        <f t="shared" si="36"/>
        <v>165.79999999999998</v>
      </c>
      <c r="K2328">
        <f>SUMIF($E$7:E2328,E2328,$H$7:H2328)</f>
        <v>40</v>
      </c>
    </row>
    <row r="2329" spans="4:11" x14ac:dyDescent="0.3">
      <c r="D2329">
        <v>2323</v>
      </c>
      <c r="E2329">
        <v>5</v>
      </c>
      <c r="F2329" s="4">
        <f>DATE(2020,12,3+INT(ROWS($1:126)/15))</f>
        <v>44176</v>
      </c>
      <c r="G2329" s="1" t="s">
        <v>167</v>
      </c>
      <c r="H2329">
        <v>-2</v>
      </c>
      <c r="I2329" s="5">
        <f>IF(G2329="nákup",VLOOKUP(E2329,Tabuľka6[#All],13,FALSE),IF(G2329="predaj",VLOOKUP(E2329,Tabuľka6[#All],12,FALSE),"zadany neplatny typ transakie"))</f>
        <v>15.56</v>
      </c>
      <c r="J2329">
        <f t="shared" si="36"/>
        <v>31.12</v>
      </c>
      <c r="K2329">
        <f>SUMIF($E$7:E2329,E2329,$H$7:H2329)</f>
        <v>38</v>
      </c>
    </row>
    <row r="2330" spans="4:11" x14ac:dyDescent="0.3">
      <c r="D2330">
        <v>2324</v>
      </c>
      <c r="E2330">
        <v>6</v>
      </c>
      <c r="F2330" s="4">
        <f>DATE(2020,12,3+INT(ROWS($1:127)/15))</f>
        <v>44176</v>
      </c>
      <c r="G2330" s="1" t="s">
        <v>167</v>
      </c>
      <c r="H2330">
        <v>-5</v>
      </c>
      <c r="I2330" s="5">
        <f>IF(G2330="nákup",VLOOKUP(E2330,Tabuľka6[#All],13,FALSE),IF(G2330="predaj",VLOOKUP(E2330,Tabuľka6[#All],12,FALSE),"zadany neplatny typ transakie"))</f>
        <v>13.24</v>
      </c>
      <c r="J2330">
        <f t="shared" si="36"/>
        <v>66.2</v>
      </c>
      <c r="K2330">
        <f>SUMIF($E$7:E2330,E2330,$H$7:H2330)</f>
        <v>245</v>
      </c>
    </row>
    <row r="2331" spans="4:11" x14ac:dyDescent="0.3">
      <c r="D2331">
        <v>2325</v>
      </c>
      <c r="E2331">
        <v>14</v>
      </c>
      <c r="F2331" s="4">
        <f>DATE(2020,12,3+INT(ROWS($1:128)/15))</f>
        <v>44176</v>
      </c>
      <c r="G2331" s="1" t="s">
        <v>167</v>
      </c>
      <c r="H2331">
        <v>-1</v>
      </c>
      <c r="I2331" s="5">
        <f>IF(G2331="nákup",VLOOKUP(E2331,Tabuľka6[#All],13,FALSE),IF(G2331="predaj",VLOOKUP(E2331,Tabuľka6[#All],12,FALSE),"zadany neplatny typ transakie"))</f>
        <v>7.8</v>
      </c>
      <c r="J2331">
        <f t="shared" si="36"/>
        <v>7.8</v>
      </c>
      <c r="K2331">
        <f>SUMIF($E$7:E2331,E2331,$H$7:H2331)</f>
        <v>101</v>
      </c>
    </row>
    <row r="2332" spans="4:11" x14ac:dyDescent="0.3">
      <c r="D2332">
        <v>2326</v>
      </c>
      <c r="E2332">
        <v>4</v>
      </c>
      <c r="F2332" s="4">
        <f>DATE(2020,12,3+INT(ROWS($1:129)/15))</f>
        <v>44176</v>
      </c>
      <c r="G2332" s="1" t="s">
        <v>167</v>
      </c>
      <c r="H2332">
        <v>-4</v>
      </c>
      <c r="I2332" s="5">
        <f>IF(G2332="nákup",VLOOKUP(E2332,Tabuľka6[#All],13,FALSE),IF(G2332="predaj",VLOOKUP(E2332,Tabuľka6[#All],12,FALSE),"zadany neplatny typ transakie"))</f>
        <v>16</v>
      </c>
      <c r="J2332">
        <f t="shared" si="36"/>
        <v>64</v>
      </c>
      <c r="K2332">
        <f>SUMIF($E$7:E2332,E2332,$H$7:H2332)</f>
        <v>148</v>
      </c>
    </row>
    <row r="2333" spans="4:11" x14ac:dyDescent="0.3">
      <c r="D2333">
        <v>2327</v>
      </c>
      <c r="E2333">
        <v>14</v>
      </c>
      <c r="F2333" s="4">
        <f>DATE(2020,12,3+INT(ROWS($1:130)/15))</f>
        <v>44176</v>
      </c>
      <c r="G2333" s="1" t="s">
        <v>167</v>
      </c>
      <c r="H2333">
        <v>-2</v>
      </c>
      <c r="I2333" s="5">
        <f>IF(G2333="nákup",VLOOKUP(E2333,Tabuľka6[#All],13,FALSE),IF(G2333="predaj",VLOOKUP(E2333,Tabuľka6[#All],12,FALSE),"zadany neplatny typ transakie"))</f>
        <v>7.8</v>
      </c>
      <c r="J2333">
        <f t="shared" si="36"/>
        <v>15.6</v>
      </c>
      <c r="K2333">
        <f>SUMIF($E$7:E2333,E2333,$H$7:H2333)</f>
        <v>99</v>
      </c>
    </row>
    <row r="2334" spans="4:11" x14ac:dyDescent="0.3">
      <c r="D2334">
        <v>2328</v>
      </c>
      <c r="E2334">
        <v>17</v>
      </c>
      <c r="F2334" s="4">
        <f>DATE(2020,12,3+INT(ROWS($1:131)/15))</f>
        <v>44176</v>
      </c>
      <c r="G2334" s="1" t="s">
        <v>167</v>
      </c>
      <c r="H2334">
        <v>-5</v>
      </c>
      <c r="I2334" s="5">
        <f>IF(G2334="nákup",VLOOKUP(E2334,Tabuľka6[#All],13,FALSE),IF(G2334="predaj",VLOOKUP(E2334,Tabuľka6[#All],12,FALSE),"zadany neplatny typ transakie"))</f>
        <v>14.46</v>
      </c>
      <c r="J2334">
        <f t="shared" si="36"/>
        <v>72.300000000000011</v>
      </c>
      <c r="K2334">
        <f>SUMIF($E$7:E2334,E2334,$H$7:H2334)</f>
        <v>153</v>
      </c>
    </row>
    <row r="2335" spans="4:11" x14ac:dyDescent="0.3">
      <c r="D2335">
        <v>2329</v>
      </c>
      <c r="E2335">
        <v>29</v>
      </c>
      <c r="F2335" s="4">
        <f>DATE(2020,12,3+INT(ROWS($1:132)/15))</f>
        <v>44176</v>
      </c>
      <c r="G2335" s="1" t="s">
        <v>167</v>
      </c>
      <c r="H2335">
        <v>-3</v>
      </c>
      <c r="I2335" s="5">
        <f>IF(G2335="nákup",VLOOKUP(E2335,Tabuľka6[#All],13,FALSE),IF(G2335="predaj",VLOOKUP(E2335,Tabuľka6[#All],12,FALSE),"zadany neplatny typ transakie"))</f>
        <v>24.99</v>
      </c>
      <c r="J2335">
        <f t="shared" si="36"/>
        <v>74.97</v>
      </c>
      <c r="K2335">
        <f>SUMIF($E$7:E2335,E2335,$H$7:H2335)</f>
        <v>193</v>
      </c>
    </row>
    <row r="2336" spans="4:11" x14ac:dyDescent="0.3">
      <c r="D2336">
        <v>2330</v>
      </c>
      <c r="E2336">
        <v>7</v>
      </c>
      <c r="F2336" s="4">
        <f>DATE(2020,12,3+INT(ROWS($1:133)/15))</f>
        <v>44176</v>
      </c>
      <c r="G2336" s="1" t="s">
        <v>167</v>
      </c>
      <c r="H2336">
        <v>-2</v>
      </c>
      <c r="I2336" s="5">
        <f>IF(G2336="nákup",VLOOKUP(E2336,Tabuľka6[#All],13,FALSE),IF(G2336="predaj",VLOOKUP(E2336,Tabuľka6[#All],12,FALSE),"zadany neplatny typ transakie"))</f>
        <v>14.75</v>
      </c>
      <c r="J2336">
        <f t="shared" si="36"/>
        <v>29.5</v>
      </c>
      <c r="K2336">
        <f>SUMIF($E$7:E2336,E2336,$H$7:H2336)</f>
        <v>44</v>
      </c>
    </row>
    <row r="2337" spans="4:11" x14ac:dyDescent="0.3">
      <c r="D2337">
        <v>2331</v>
      </c>
      <c r="E2337">
        <v>5</v>
      </c>
      <c r="F2337" s="4">
        <f>DATE(2020,12,3+INT(ROWS($1:134)/15))</f>
        <v>44176</v>
      </c>
      <c r="G2337" s="1" t="s">
        <v>166</v>
      </c>
      <c r="H2337">
        <v>3</v>
      </c>
      <c r="I2337" s="5">
        <f>IF(G2337="nákup",VLOOKUP(E2337,Tabuľka6[#All],13,FALSE),IF(G2337="predaj",VLOOKUP(E2337,Tabuľka6[#All],12,FALSE),"zadany neplatny typ transakie"))</f>
        <v>8.2899999999999991</v>
      </c>
      <c r="J2337">
        <f t="shared" si="36"/>
        <v>24.869999999999997</v>
      </c>
      <c r="K2337">
        <f>SUMIF($E$7:E2337,E2337,$H$7:H2337)</f>
        <v>41</v>
      </c>
    </row>
    <row r="2338" spans="4:11" x14ac:dyDescent="0.3">
      <c r="D2338">
        <v>2332</v>
      </c>
      <c r="E2338">
        <v>13</v>
      </c>
      <c r="F2338" s="4">
        <f>DATE(2020,12,3+INT(ROWS($1:135)/15))</f>
        <v>44177</v>
      </c>
      <c r="G2338" s="1" t="s">
        <v>166</v>
      </c>
      <c r="H2338">
        <v>20</v>
      </c>
      <c r="I2338" s="5">
        <f>IF(G2338="nákup",VLOOKUP(E2338,Tabuľka6[#All],13,FALSE),IF(G2338="predaj",VLOOKUP(E2338,Tabuľka6[#All],12,FALSE),"zadany neplatny typ transakie"))</f>
        <v>8.89</v>
      </c>
      <c r="J2338">
        <f t="shared" si="36"/>
        <v>177.8</v>
      </c>
      <c r="K2338">
        <f>SUMIF($E$7:E2338,E2338,$H$7:H2338)</f>
        <v>25</v>
      </c>
    </row>
    <row r="2339" spans="4:11" x14ac:dyDescent="0.3">
      <c r="D2339">
        <v>2333</v>
      </c>
      <c r="E2339">
        <v>23</v>
      </c>
      <c r="F2339" s="4">
        <f>DATE(2020,12,3+INT(ROWS($1:136)/15))</f>
        <v>44177</v>
      </c>
      <c r="G2339" s="1" t="s">
        <v>167</v>
      </c>
      <c r="H2339">
        <v>-1</v>
      </c>
      <c r="I2339" s="5">
        <f>IF(G2339="nákup",VLOOKUP(E2339,Tabuľka6[#All],13,FALSE),IF(G2339="predaj",VLOOKUP(E2339,Tabuľka6[#All],12,FALSE),"zadany neplatny typ transakie"))</f>
        <v>22.55</v>
      </c>
      <c r="J2339">
        <f t="shared" si="36"/>
        <v>22.55</v>
      </c>
      <c r="K2339">
        <f>SUMIF($E$7:E2339,E2339,$H$7:H2339)</f>
        <v>88</v>
      </c>
    </row>
    <row r="2340" spans="4:11" x14ac:dyDescent="0.3">
      <c r="D2340">
        <v>2334</v>
      </c>
      <c r="E2340">
        <v>22</v>
      </c>
      <c r="F2340" s="4">
        <f>DATE(2020,12,3+INT(ROWS($1:137)/15))</f>
        <v>44177</v>
      </c>
      <c r="G2340" s="1" t="s">
        <v>167</v>
      </c>
      <c r="H2340">
        <v>-4</v>
      </c>
      <c r="I2340" s="5">
        <f>IF(G2340="nákup",VLOOKUP(E2340,Tabuľka6[#All],13,FALSE),IF(G2340="predaj",VLOOKUP(E2340,Tabuľka6[#All],12,FALSE),"zadany neplatny typ transakie"))</f>
        <v>22.58</v>
      </c>
      <c r="J2340">
        <f t="shared" si="36"/>
        <v>90.32</v>
      </c>
      <c r="K2340">
        <f>SUMIF($E$7:E2340,E2340,$H$7:H2340)</f>
        <v>315</v>
      </c>
    </row>
    <row r="2341" spans="4:11" x14ac:dyDescent="0.3">
      <c r="D2341">
        <v>2335</v>
      </c>
      <c r="E2341">
        <v>21</v>
      </c>
      <c r="F2341" s="4">
        <f>DATE(2020,12,3+INT(ROWS($1:138)/15))</f>
        <v>44177</v>
      </c>
      <c r="G2341" s="1" t="s">
        <v>167</v>
      </c>
      <c r="H2341">
        <v>-7</v>
      </c>
      <c r="I2341" s="5">
        <f>IF(G2341="nákup",VLOOKUP(E2341,Tabuľka6[#All],13,FALSE),IF(G2341="predaj",VLOOKUP(E2341,Tabuľka6[#All],12,FALSE),"zadany neplatny typ transakie"))</f>
        <v>22.5</v>
      </c>
      <c r="J2341">
        <f t="shared" si="36"/>
        <v>157.5</v>
      </c>
      <c r="K2341">
        <f>SUMIF($E$7:E2341,E2341,$H$7:H2341)</f>
        <v>115</v>
      </c>
    </row>
    <row r="2342" spans="4:11" x14ac:dyDescent="0.3">
      <c r="D2342">
        <v>2336</v>
      </c>
      <c r="E2342">
        <v>9</v>
      </c>
      <c r="F2342" s="4">
        <f>DATE(2020,12,3+INT(ROWS($1:139)/15))</f>
        <v>44177</v>
      </c>
      <c r="G2342" s="1" t="s">
        <v>167</v>
      </c>
      <c r="H2342">
        <v>-9</v>
      </c>
      <c r="I2342" s="5">
        <f>IF(G2342="nákup",VLOOKUP(E2342,Tabuľka6[#All],13,FALSE),IF(G2342="predaj",VLOOKUP(E2342,Tabuľka6[#All],12,FALSE),"zadany neplatny typ transakie"))</f>
        <v>41</v>
      </c>
      <c r="J2342">
        <f t="shared" si="36"/>
        <v>369</v>
      </c>
      <c r="K2342">
        <f>SUMIF($E$7:E2342,E2342,$H$7:H2342)</f>
        <v>52</v>
      </c>
    </row>
    <row r="2343" spans="4:11" x14ac:dyDescent="0.3">
      <c r="D2343">
        <v>2337</v>
      </c>
      <c r="E2343">
        <v>3</v>
      </c>
      <c r="F2343" s="4">
        <f>DATE(2020,12,3+INT(ROWS($1:140)/15))</f>
        <v>44177</v>
      </c>
      <c r="G2343" s="1" t="s">
        <v>167</v>
      </c>
      <c r="H2343">
        <v>-4</v>
      </c>
      <c r="I2343" s="5">
        <f>IF(G2343="nákup",VLOOKUP(E2343,Tabuľka6[#All],13,FALSE),IF(G2343="predaj",VLOOKUP(E2343,Tabuľka6[#All],12,FALSE),"zadany neplatny typ transakie"))</f>
        <v>9.64</v>
      </c>
      <c r="J2343">
        <f t="shared" si="36"/>
        <v>38.56</v>
      </c>
      <c r="K2343">
        <f>SUMIF($E$7:E2343,E2343,$H$7:H2343)</f>
        <v>23</v>
      </c>
    </row>
    <row r="2344" spans="4:11" x14ac:dyDescent="0.3">
      <c r="D2344">
        <v>2338</v>
      </c>
      <c r="E2344">
        <v>3</v>
      </c>
      <c r="F2344" s="4">
        <f>DATE(2020,12,3+INT(ROWS($1:141)/15))</f>
        <v>44177</v>
      </c>
      <c r="G2344" s="1" t="s">
        <v>167</v>
      </c>
      <c r="H2344">
        <v>-9</v>
      </c>
      <c r="I2344" s="5">
        <f>IF(G2344="nákup",VLOOKUP(E2344,Tabuľka6[#All],13,FALSE),IF(G2344="predaj",VLOOKUP(E2344,Tabuľka6[#All],12,FALSE),"zadany neplatny typ transakie"))</f>
        <v>9.64</v>
      </c>
      <c r="J2344">
        <f t="shared" si="36"/>
        <v>86.76</v>
      </c>
      <c r="K2344">
        <f>SUMIF($E$7:E2344,E2344,$H$7:H2344)</f>
        <v>14</v>
      </c>
    </row>
    <row r="2345" spans="4:11" x14ac:dyDescent="0.3">
      <c r="D2345">
        <v>2339</v>
      </c>
      <c r="E2345">
        <v>22</v>
      </c>
      <c r="F2345" s="4">
        <f>DATE(2020,12,3+INT(ROWS($1:142)/15))</f>
        <v>44177</v>
      </c>
      <c r="G2345" s="1" t="s">
        <v>167</v>
      </c>
      <c r="H2345">
        <v>-4</v>
      </c>
      <c r="I2345" s="5">
        <f>IF(G2345="nákup",VLOOKUP(E2345,Tabuľka6[#All],13,FALSE),IF(G2345="predaj",VLOOKUP(E2345,Tabuľka6[#All],12,FALSE),"zadany neplatny typ transakie"))</f>
        <v>22.58</v>
      </c>
      <c r="J2345">
        <f t="shared" si="36"/>
        <v>90.32</v>
      </c>
      <c r="K2345">
        <f>SUMIF($E$7:E2345,E2345,$H$7:H2345)</f>
        <v>311</v>
      </c>
    </row>
    <row r="2346" spans="4:11" x14ac:dyDescent="0.3">
      <c r="D2346">
        <v>2340</v>
      </c>
      <c r="E2346">
        <v>20</v>
      </c>
      <c r="F2346" s="4">
        <f>DATE(2020,12,3+INT(ROWS($1:143)/15))</f>
        <v>44177</v>
      </c>
      <c r="G2346" s="1" t="s">
        <v>167</v>
      </c>
      <c r="H2346">
        <v>-9</v>
      </c>
      <c r="I2346" s="5">
        <f>IF(G2346="nákup",VLOOKUP(E2346,Tabuľka6[#All],13,FALSE),IF(G2346="predaj",VLOOKUP(E2346,Tabuľka6[#All],12,FALSE),"zadany neplatny typ transakie"))</f>
        <v>10.050000000000001</v>
      </c>
      <c r="J2346">
        <f t="shared" si="36"/>
        <v>90.45</v>
      </c>
      <c r="K2346">
        <f>SUMIF($E$7:E2346,E2346,$H$7:H2346)</f>
        <v>102</v>
      </c>
    </row>
    <row r="2347" spans="4:11" x14ac:dyDescent="0.3">
      <c r="D2347">
        <v>2341</v>
      </c>
      <c r="E2347">
        <v>27</v>
      </c>
      <c r="F2347" s="4">
        <f>DATE(2020,12,3+INT(ROWS($1:144)/15))</f>
        <v>44177</v>
      </c>
      <c r="G2347" s="1" t="s">
        <v>167</v>
      </c>
      <c r="H2347">
        <v>-4</v>
      </c>
      <c r="I2347" s="5">
        <f>IF(G2347="nákup",VLOOKUP(E2347,Tabuľka6[#All],13,FALSE),IF(G2347="predaj",VLOOKUP(E2347,Tabuľka6[#All],12,FALSE),"zadany neplatny typ transakie"))</f>
        <v>16.36</v>
      </c>
      <c r="J2347">
        <f t="shared" si="36"/>
        <v>65.44</v>
      </c>
      <c r="K2347">
        <f>SUMIF($E$7:E2347,E2347,$H$7:H2347)</f>
        <v>38</v>
      </c>
    </row>
    <row r="2348" spans="4:11" x14ac:dyDescent="0.3">
      <c r="D2348">
        <v>2342</v>
      </c>
      <c r="E2348">
        <v>10</v>
      </c>
      <c r="F2348" s="4">
        <f>DATE(2020,12,3+INT(ROWS($1:145)/15))</f>
        <v>44177</v>
      </c>
      <c r="G2348" s="1" t="s">
        <v>167</v>
      </c>
      <c r="H2348">
        <v>-7</v>
      </c>
      <c r="I2348" s="5">
        <f>IF(G2348="nákup",VLOOKUP(E2348,Tabuľka6[#All],13,FALSE),IF(G2348="predaj",VLOOKUP(E2348,Tabuľka6[#All],12,FALSE),"zadany neplatny typ transakie"))</f>
        <v>18.5</v>
      </c>
      <c r="J2348">
        <f t="shared" si="36"/>
        <v>129.5</v>
      </c>
      <c r="K2348">
        <f>SUMIF($E$7:E2348,E2348,$H$7:H2348)</f>
        <v>76</v>
      </c>
    </row>
    <row r="2349" spans="4:11" x14ac:dyDescent="0.3">
      <c r="D2349">
        <v>2343</v>
      </c>
      <c r="E2349">
        <v>21</v>
      </c>
      <c r="F2349" s="4">
        <f>DATE(2020,12,3+INT(ROWS($1:146)/15))</f>
        <v>44177</v>
      </c>
      <c r="G2349" s="1" t="s">
        <v>167</v>
      </c>
      <c r="H2349">
        <v>-9</v>
      </c>
      <c r="I2349" s="5">
        <f>IF(G2349="nákup",VLOOKUP(E2349,Tabuľka6[#All],13,FALSE),IF(G2349="predaj",VLOOKUP(E2349,Tabuľka6[#All],12,FALSE),"zadany neplatny typ transakie"))</f>
        <v>22.5</v>
      </c>
      <c r="J2349">
        <f t="shared" si="36"/>
        <v>202.5</v>
      </c>
      <c r="K2349">
        <f>SUMIF($E$7:E2349,E2349,$H$7:H2349)</f>
        <v>106</v>
      </c>
    </row>
    <row r="2350" spans="4:11" x14ac:dyDescent="0.3">
      <c r="D2350">
        <v>2344</v>
      </c>
      <c r="E2350">
        <v>12</v>
      </c>
      <c r="F2350" s="4">
        <f>DATE(2020,12,3+INT(ROWS($1:147)/15))</f>
        <v>44177</v>
      </c>
      <c r="G2350" s="1" t="s">
        <v>167</v>
      </c>
      <c r="H2350">
        <v>-9</v>
      </c>
      <c r="I2350" s="5">
        <f>IF(G2350="nákup",VLOOKUP(E2350,Tabuľka6[#All],13,FALSE),IF(G2350="predaj",VLOOKUP(E2350,Tabuľka6[#All],12,FALSE),"zadany neplatny typ transakie"))</f>
        <v>13.25</v>
      </c>
      <c r="J2350">
        <f t="shared" si="36"/>
        <v>119.25</v>
      </c>
      <c r="K2350">
        <f>SUMIF($E$7:E2350,E2350,$H$7:H2350)</f>
        <v>222</v>
      </c>
    </row>
    <row r="2351" spans="4:11" x14ac:dyDescent="0.3">
      <c r="D2351">
        <v>2345</v>
      </c>
      <c r="E2351">
        <v>1</v>
      </c>
      <c r="F2351" s="4">
        <f>DATE(2020,12,3+INT(ROWS($1:148)/15))</f>
        <v>44177</v>
      </c>
      <c r="G2351" s="1" t="s">
        <v>167</v>
      </c>
      <c r="H2351">
        <v>-2</v>
      </c>
      <c r="I2351" s="5">
        <f>IF(G2351="nákup",VLOOKUP(E2351,Tabuľka6[#All],13,FALSE),IF(G2351="predaj",VLOOKUP(E2351,Tabuľka6[#All],12,FALSE),"zadany neplatny typ transakie"))</f>
        <v>11.9</v>
      </c>
      <c r="J2351">
        <f t="shared" si="36"/>
        <v>23.8</v>
      </c>
      <c r="K2351">
        <f>SUMIF($E$7:E2351,E2351,$H$7:H2351)</f>
        <v>158</v>
      </c>
    </row>
    <row r="2352" spans="4:11" x14ac:dyDescent="0.3">
      <c r="D2352">
        <v>2346</v>
      </c>
      <c r="E2352">
        <v>6</v>
      </c>
      <c r="F2352" s="4">
        <f>DATE(2020,12,3+INT(ROWS($1:149)/15))</f>
        <v>44177</v>
      </c>
      <c r="G2352" s="1" t="s">
        <v>167</v>
      </c>
      <c r="H2352">
        <v>-9</v>
      </c>
      <c r="I2352" s="5">
        <f>IF(G2352="nákup",VLOOKUP(E2352,Tabuľka6[#All],13,FALSE),IF(G2352="predaj",VLOOKUP(E2352,Tabuľka6[#All],12,FALSE),"zadany neplatny typ transakie"))</f>
        <v>13.24</v>
      </c>
      <c r="J2352">
        <f t="shared" si="36"/>
        <v>119.16</v>
      </c>
      <c r="K2352">
        <f>SUMIF($E$7:E2352,E2352,$H$7:H2352)</f>
        <v>236</v>
      </c>
    </row>
    <row r="2353" spans="4:11" x14ac:dyDescent="0.3">
      <c r="D2353">
        <v>2347</v>
      </c>
      <c r="E2353">
        <v>17</v>
      </c>
      <c r="F2353" s="4">
        <f>DATE(2020,12,3+INT(ROWS($1:150)/15))</f>
        <v>44178</v>
      </c>
      <c r="G2353" s="1" t="s">
        <v>167</v>
      </c>
      <c r="H2353">
        <v>-3</v>
      </c>
      <c r="I2353" s="5">
        <f>IF(G2353="nákup",VLOOKUP(E2353,Tabuľka6[#All],13,FALSE),IF(G2353="predaj",VLOOKUP(E2353,Tabuľka6[#All],12,FALSE),"zadany neplatny typ transakie"))</f>
        <v>14.46</v>
      </c>
      <c r="J2353">
        <f t="shared" si="36"/>
        <v>43.38</v>
      </c>
      <c r="K2353">
        <f>SUMIF($E$7:E2353,E2353,$H$7:H2353)</f>
        <v>150</v>
      </c>
    </row>
    <row r="2354" spans="4:11" x14ac:dyDescent="0.3">
      <c r="D2354">
        <v>2348</v>
      </c>
      <c r="E2354">
        <v>22</v>
      </c>
      <c r="F2354" s="4">
        <f>DATE(2020,12,3+INT(ROWS($1:151)/15))</f>
        <v>44178</v>
      </c>
      <c r="G2354" s="1" t="s">
        <v>167</v>
      </c>
      <c r="H2354">
        <v>-10</v>
      </c>
      <c r="I2354" s="5">
        <f>IF(G2354="nákup",VLOOKUP(E2354,Tabuľka6[#All],13,FALSE),IF(G2354="predaj",VLOOKUP(E2354,Tabuľka6[#All],12,FALSE),"zadany neplatny typ transakie"))</f>
        <v>22.58</v>
      </c>
      <c r="J2354">
        <f t="shared" si="36"/>
        <v>225.79999999999998</v>
      </c>
      <c r="K2354">
        <f>SUMIF($E$7:E2354,E2354,$H$7:H2354)</f>
        <v>301</v>
      </c>
    </row>
    <row r="2355" spans="4:11" x14ac:dyDescent="0.3">
      <c r="D2355">
        <v>2349</v>
      </c>
      <c r="E2355">
        <v>25</v>
      </c>
      <c r="F2355" s="4">
        <f>DATE(2020,12,3+INT(ROWS($1:152)/15))</f>
        <v>44178</v>
      </c>
      <c r="G2355" s="1" t="s">
        <v>167</v>
      </c>
      <c r="H2355">
        <v>-8</v>
      </c>
      <c r="I2355" s="5">
        <f>IF(G2355="nákup",VLOOKUP(E2355,Tabuľka6[#All],13,FALSE),IF(G2355="predaj",VLOOKUP(E2355,Tabuľka6[#All],12,FALSE),"zadany neplatny typ transakie"))</f>
        <v>14.95</v>
      </c>
      <c r="J2355">
        <f t="shared" si="36"/>
        <v>119.6</v>
      </c>
      <c r="K2355">
        <f>SUMIF($E$7:E2355,E2355,$H$7:H2355)</f>
        <v>44</v>
      </c>
    </row>
    <row r="2356" spans="4:11" x14ac:dyDescent="0.3">
      <c r="D2356">
        <v>2350</v>
      </c>
      <c r="E2356">
        <v>19</v>
      </c>
      <c r="F2356" s="4">
        <f>DATE(2020,12,3+INT(ROWS($1:153)/15))</f>
        <v>44178</v>
      </c>
      <c r="G2356" s="1" t="s">
        <v>167</v>
      </c>
      <c r="H2356">
        <v>-9</v>
      </c>
      <c r="I2356" s="5">
        <f>IF(G2356="nákup",VLOOKUP(E2356,Tabuľka6[#All],13,FALSE),IF(G2356="predaj",VLOOKUP(E2356,Tabuľka6[#All],12,FALSE),"zadany neplatny typ transakie"))</f>
        <v>14.17</v>
      </c>
      <c r="J2356">
        <f t="shared" si="36"/>
        <v>127.53</v>
      </c>
      <c r="K2356">
        <f>SUMIF($E$7:E2356,E2356,$H$7:H2356)</f>
        <v>299</v>
      </c>
    </row>
    <row r="2357" spans="4:11" x14ac:dyDescent="0.3">
      <c r="D2357">
        <v>2351</v>
      </c>
      <c r="E2357">
        <v>16</v>
      </c>
      <c r="F2357" s="4">
        <f>DATE(2020,12,3+INT(ROWS($1:154)/15))</f>
        <v>44178</v>
      </c>
      <c r="G2357" s="1" t="s">
        <v>167</v>
      </c>
      <c r="H2357">
        <v>-7</v>
      </c>
      <c r="I2357" s="5">
        <f>IF(G2357="nákup",VLOOKUP(E2357,Tabuľka6[#All],13,FALSE),IF(G2357="predaj",VLOOKUP(E2357,Tabuľka6[#All],12,FALSE),"zadany neplatny typ transakie"))</f>
        <v>14.49</v>
      </c>
      <c r="J2357">
        <f t="shared" si="36"/>
        <v>101.43</v>
      </c>
      <c r="K2357">
        <f>SUMIF($E$7:E2357,E2357,$H$7:H2357)</f>
        <v>193</v>
      </c>
    </row>
    <row r="2358" spans="4:11" x14ac:dyDescent="0.3">
      <c r="D2358">
        <v>2352</v>
      </c>
      <c r="E2358">
        <v>7</v>
      </c>
      <c r="F2358" s="4">
        <f>DATE(2020,12,3+INT(ROWS($1:155)/15))</f>
        <v>44178</v>
      </c>
      <c r="G2358" s="1" t="s">
        <v>167</v>
      </c>
      <c r="H2358">
        <v>-7</v>
      </c>
      <c r="I2358" s="5">
        <f>IF(G2358="nákup",VLOOKUP(E2358,Tabuľka6[#All],13,FALSE),IF(G2358="predaj",VLOOKUP(E2358,Tabuľka6[#All],12,FALSE),"zadany neplatny typ transakie"))</f>
        <v>14.75</v>
      </c>
      <c r="J2358">
        <f t="shared" si="36"/>
        <v>103.25</v>
      </c>
      <c r="K2358">
        <f>SUMIF($E$7:E2358,E2358,$H$7:H2358)</f>
        <v>37</v>
      </c>
    </row>
    <row r="2359" spans="4:11" x14ac:dyDescent="0.3">
      <c r="D2359">
        <v>2353</v>
      </c>
      <c r="E2359">
        <v>17</v>
      </c>
      <c r="F2359" s="4">
        <f>DATE(2020,12,3+INT(ROWS($1:156)/15))</f>
        <v>44178</v>
      </c>
      <c r="G2359" s="1" t="s">
        <v>167</v>
      </c>
      <c r="H2359">
        <v>-9</v>
      </c>
      <c r="I2359" s="5">
        <f>IF(G2359="nákup",VLOOKUP(E2359,Tabuľka6[#All],13,FALSE),IF(G2359="predaj",VLOOKUP(E2359,Tabuľka6[#All],12,FALSE),"zadany neplatny typ transakie"))</f>
        <v>14.46</v>
      </c>
      <c r="J2359">
        <f t="shared" si="36"/>
        <v>130.14000000000001</v>
      </c>
      <c r="K2359">
        <f>SUMIF($E$7:E2359,E2359,$H$7:H2359)</f>
        <v>141</v>
      </c>
    </row>
    <row r="2360" spans="4:11" x14ac:dyDescent="0.3">
      <c r="D2360">
        <v>2354</v>
      </c>
      <c r="E2360">
        <v>9</v>
      </c>
      <c r="F2360" s="4">
        <f>DATE(2020,12,3+INT(ROWS($1:157)/15))</f>
        <v>44178</v>
      </c>
      <c r="G2360" s="1" t="s">
        <v>167</v>
      </c>
      <c r="H2360">
        <v>-4</v>
      </c>
      <c r="I2360" s="5">
        <f>IF(G2360="nákup",VLOOKUP(E2360,Tabuľka6[#All],13,FALSE),IF(G2360="predaj",VLOOKUP(E2360,Tabuľka6[#All],12,FALSE),"zadany neplatny typ transakie"))</f>
        <v>41</v>
      </c>
      <c r="J2360">
        <f t="shared" si="36"/>
        <v>164</v>
      </c>
      <c r="K2360">
        <f>SUMIF($E$7:E2360,E2360,$H$7:H2360)</f>
        <v>48</v>
      </c>
    </row>
    <row r="2361" spans="4:11" x14ac:dyDescent="0.3">
      <c r="D2361">
        <v>2355</v>
      </c>
      <c r="E2361">
        <v>24</v>
      </c>
      <c r="F2361" s="4">
        <f>DATE(2020,12,3+INT(ROWS($1:158)/15))</f>
        <v>44178</v>
      </c>
      <c r="G2361" s="1" t="s">
        <v>167</v>
      </c>
      <c r="H2361">
        <v>-7</v>
      </c>
      <c r="I2361" s="5">
        <f>IF(G2361="nákup",VLOOKUP(E2361,Tabuľka6[#All],13,FALSE),IF(G2361="predaj",VLOOKUP(E2361,Tabuľka6[#All],12,FALSE),"zadany neplatny typ transakie"))</f>
        <v>18.98</v>
      </c>
      <c r="J2361">
        <f t="shared" si="36"/>
        <v>132.86000000000001</v>
      </c>
      <c r="K2361">
        <f>SUMIF($E$7:E2361,E2361,$H$7:H2361)</f>
        <v>218</v>
      </c>
    </row>
    <row r="2362" spans="4:11" x14ac:dyDescent="0.3">
      <c r="D2362">
        <v>2356</v>
      </c>
      <c r="E2362">
        <v>15</v>
      </c>
      <c r="F2362" s="4">
        <f>DATE(2020,12,3+INT(ROWS($1:159)/15))</f>
        <v>44178</v>
      </c>
      <c r="G2362" s="1" t="s">
        <v>167</v>
      </c>
      <c r="H2362">
        <v>-6</v>
      </c>
      <c r="I2362" s="5">
        <f>IF(G2362="nákup",VLOOKUP(E2362,Tabuľka6[#All],13,FALSE),IF(G2362="predaj",VLOOKUP(E2362,Tabuľka6[#All],12,FALSE),"zadany neplatny typ transakie"))</f>
        <v>9.65</v>
      </c>
      <c r="J2362">
        <f t="shared" si="36"/>
        <v>57.900000000000006</v>
      </c>
      <c r="K2362">
        <f>SUMIF($E$7:E2362,E2362,$H$7:H2362)</f>
        <v>176</v>
      </c>
    </row>
    <row r="2363" spans="4:11" x14ac:dyDescent="0.3">
      <c r="D2363">
        <v>2357</v>
      </c>
      <c r="E2363">
        <v>4</v>
      </c>
      <c r="F2363" s="4">
        <f>DATE(2020,12,3+INT(ROWS($1:160)/15))</f>
        <v>44178</v>
      </c>
      <c r="G2363" s="1" t="s">
        <v>167</v>
      </c>
      <c r="H2363">
        <v>-2</v>
      </c>
      <c r="I2363" s="5">
        <f>IF(G2363="nákup",VLOOKUP(E2363,Tabuľka6[#All],13,FALSE),IF(G2363="predaj",VLOOKUP(E2363,Tabuľka6[#All],12,FALSE),"zadany neplatny typ transakie"))</f>
        <v>16</v>
      </c>
      <c r="J2363">
        <f t="shared" si="36"/>
        <v>32</v>
      </c>
      <c r="K2363">
        <f>SUMIF($E$7:E2363,E2363,$H$7:H2363)</f>
        <v>146</v>
      </c>
    </row>
    <row r="2364" spans="4:11" x14ac:dyDescent="0.3">
      <c r="D2364">
        <v>2358</v>
      </c>
      <c r="E2364">
        <v>15</v>
      </c>
      <c r="F2364" s="4">
        <f>DATE(2020,12,3+INT(ROWS($1:161)/15))</f>
        <v>44178</v>
      </c>
      <c r="G2364" s="1" t="s">
        <v>167</v>
      </c>
      <c r="H2364">
        <v>-4</v>
      </c>
      <c r="I2364" s="5">
        <f>IF(G2364="nákup",VLOOKUP(E2364,Tabuľka6[#All],13,FALSE),IF(G2364="predaj",VLOOKUP(E2364,Tabuľka6[#All],12,FALSE),"zadany neplatny typ transakie"))</f>
        <v>9.65</v>
      </c>
      <c r="J2364">
        <f t="shared" si="36"/>
        <v>38.6</v>
      </c>
      <c r="K2364">
        <f>SUMIF($E$7:E2364,E2364,$H$7:H2364)</f>
        <v>172</v>
      </c>
    </row>
    <row r="2365" spans="4:11" x14ac:dyDescent="0.3">
      <c r="D2365">
        <v>2359</v>
      </c>
      <c r="E2365">
        <v>18</v>
      </c>
      <c r="F2365" s="4">
        <f>DATE(2020,12,3+INT(ROWS($1:162)/15))</f>
        <v>44178</v>
      </c>
      <c r="G2365" s="1" t="s">
        <v>167</v>
      </c>
      <c r="H2365">
        <v>-3</v>
      </c>
      <c r="I2365" s="5">
        <f>IF(G2365="nákup",VLOOKUP(E2365,Tabuľka6[#All],13,FALSE),IF(G2365="predaj",VLOOKUP(E2365,Tabuľka6[#All],12,FALSE),"zadany neplatny typ transakie"))</f>
        <v>13.99</v>
      </c>
      <c r="J2365">
        <f t="shared" si="36"/>
        <v>41.97</v>
      </c>
      <c r="K2365">
        <f>SUMIF($E$7:E2365,E2365,$H$7:H2365)</f>
        <v>2</v>
      </c>
    </row>
    <row r="2366" spans="4:11" x14ac:dyDescent="0.3">
      <c r="D2366">
        <v>2360</v>
      </c>
      <c r="E2366">
        <v>23</v>
      </c>
      <c r="F2366" s="4">
        <f>DATE(2020,12,3+INT(ROWS($1:163)/15))</f>
        <v>44178</v>
      </c>
      <c r="G2366" s="1" t="s">
        <v>167</v>
      </c>
      <c r="H2366">
        <v>-1</v>
      </c>
      <c r="I2366" s="5">
        <f>IF(G2366="nákup",VLOOKUP(E2366,Tabuľka6[#All],13,FALSE),IF(G2366="predaj",VLOOKUP(E2366,Tabuľka6[#All],12,FALSE),"zadany neplatny typ transakie"))</f>
        <v>22.55</v>
      </c>
      <c r="J2366">
        <f t="shared" si="36"/>
        <v>22.55</v>
      </c>
      <c r="K2366">
        <f>SUMIF($E$7:E2366,E2366,$H$7:H2366)</f>
        <v>87</v>
      </c>
    </row>
    <row r="2367" spans="4:11" x14ac:dyDescent="0.3">
      <c r="D2367">
        <v>2361</v>
      </c>
      <c r="E2367">
        <v>10</v>
      </c>
      <c r="F2367" s="4">
        <f>DATE(2020,12,3+INT(ROWS($1:164)/15))</f>
        <v>44178</v>
      </c>
      <c r="G2367" s="1" t="s">
        <v>167</v>
      </c>
      <c r="H2367">
        <v>-6</v>
      </c>
      <c r="I2367" s="5">
        <f>IF(G2367="nákup",VLOOKUP(E2367,Tabuľka6[#All],13,FALSE),IF(G2367="predaj",VLOOKUP(E2367,Tabuľka6[#All],12,FALSE),"zadany neplatny typ transakie"))</f>
        <v>18.5</v>
      </c>
      <c r="J2367">
        <f t="shared" si="36"/>
        <v>111</v>
      </c>
      <c r="K2367">
        <f>SUMIF($E$7:E2367,E2367,$H$7:H2367)</f>
        <v>70</v>
      </c>
    </row>
    <row r="2368" spans="4:11" x14ac:dyDescent="0.3">
      <c r="D2368">
        <v>2362</v>
      </c>
      <c r="E2368">
        <v>10</v>
      </c>
      <c r="F2368" s="4">
        <f>DATE(2020,12,3+INT(ROWS($1:165)/15))</f>
        <v>44179</v>
      </c>
      <c r="G2368" s="1" t="s">
        <v>167</v>
      </c>
      <c r="H2368">
        <v>-1</v>
      </c>
      <c r="I2368" s="5">
        <f>IF(G2368="nákup",VLOOKUP(E2368,Tabuľka6[#All],13,FALSE),IF(G2368="predaj",VLOOKUP(E2368,Tabuľka6[#All],12,FALSE),"zadany neplatny typ transakie"))</f>
        <v>18.5</v>
      </c>
      <c r="J2368">
        <f t="shared" si="36"/>
        <v>18.5</v>
      </c>
      <c r="K2368">
        <f>SUMIF($E$7:E2368,E2368,$H$7:H2368)</f>
        <v>69</v>
      </c>
    </row>
    <row r="2369" spans="4:11" x14ac:dyDescent="0.3">
      <c r="D2369">
        <v>2363</v>
      </c>
      <c r="E2369">
        <v>17</v>
      </c>
      <c r="F2369" s="4">
        <f>DATE(2020,12,3+INT(ROWS($1:166)/15))</f>
        <v>44179</v>
      </c>
      <c r="G2369" s="1" t="s">
        <v>167</v>
      </c>
      <c r="H2369">
        <v>-2</v>
      </c>
      <c r="I2369" s="5">
        <f>IF(G2369="nákup",VLOOKUP(E2369,Tabuľka6[#All],13,FALSE),IF(G2369="predaj",VLOOKUP(E2369,Tabuľka6[#All],12,FALSE),"zadany neplatny typ transakie"))</f>
        <v>14.46</v>
      </c>
      <c r="J2369">
        <f t="shared" si="36"/>
        <v>28.92</v>
      </c>
      <c r="K2369">
        <f>SUMIF($E$7:E2369,E2369,$H$7:H2369)</f>
        <v>139</v>
      </c>
    </row>
    <row r="2370" spans="4:11" x14ac:dyDescent="0.3">
      <c r="D2370">
        <v>2364</v>
      </c>
      <c r="E2370">
        <v>13</v>
      </c>
      <c r="F2370" s="4">
        <f>DATE(2020,12,3+INT(ROWS($1:167)/15))</f>
        <v>44179</v>
      </c>
      <c r="G2370" s="1" t="s">
        <v>167</v>
      </c>
      <c r="H2370">
        <v>-2</v>
      </c>
      <c r="I2370" s="5">
        <f>IF(G2370="nákup",VLOOKUP(E2370,Tabuľka6[#All],13,FALSE),IF(G2370="predaj",VLOOKUP(E2370,Tabuľka6[#All],12,FALSE),"zadany neplatny typ transakie"))</f>
        <v>14.95</v>
      </c>
      <c r="J2370">
        <f t="shared" si="36"/>
        <v>29.9</v>
      </c>
      <c r="K2370">
        <f>SUMIF($E$7:E2370,E2370,$H$7:H2370)</f>
        <v>23</v>
      </c>
    </row>
    <row r="2371" spans="4:11" x14ac:dyDescent="0.3">
      <c r="D2371">
        <v>2365</v>
      </c>
      <c r="E2371">
        <v>9</v>
      </c>
      <c r="F2371" s="4">
        <f>DATE(2020,12,3+INT(ROWS($1:168)/15))</f>
        <v>44179</v>
      </c>
      <c r="G2371" s="1" t="s">
        <v>167</v>
      </c>
      <c r="H2371">
        <v>-2</v>
      </c>
      <c r="I2371" s="5">
        <f>IF(G2371="nákup",VLOOKUP(E2371,Tabuľka6[#All],13,FALSE),IF(G2371="predaj",VLOOKUP(E2371,Tabuľka6[#All],12,FALSE),"zadany neplatny typ transakie"))</f>
        <v>41</v>
      </c>
      <c r="J2371">
        <f t="shared" si="36"/>
        <v>82</v>
      </c>
      <c r="K2371">
        <f>SUMIF($E$7:E2371,E2371,$H$7:H2371)</f>
        <v>46</v>
      </c>
    </row>
    <row r="2372" spans="4:11" x14ac:dyDescent="0.3">
      <c r="D2372">
        <v>2366</v>
      </c>
      <c r="E2372">
        <v>8</v>
      </c>
      <c r="F2372" s="4">
        <f>DATE(2020,12,3+INT(ROWS($1:169)/15))</f>
        <v>44179</v>
      </c>
      <c r="G2372" s="1" t="s">
        <v>167</v>
      </c>
      <c r="H2372">
        <v>-4</v>
      </c>
      <c r="I2372" s="5">
        <f>IF(G2372="nákup",VLOOKUP(E2372,Tabuľka6[#All],13,FALSE),IF(G2372="predaj",VLOOKUP(E2372,Tabuľka6[#All],12,FALSE),"zadany neplatny typ transakie"))</f>
        <v>17.89</v>
      </c>
      <c r="J2372">
        <f t="shared" si="36"/>
        <v>71.56</v>
      </c>
      <c r="K2372">
        <f>SUMIF($E$7:E2372,E2372,$H$7:H2372)</f>
        <v>123</v>
      </c>
    </row>
    <row r="2373" spans="4:11" x14ac:dyDescent="0.3">
      <c r="D2373">
        <v>2367</v>
      </c>
      <c r="E2373">
        <v>23</v>
      </c>
      <c r="F2373" s="4">
        <f>DATE(2020,12,3+INT(ROWS($1:170)/15))</f>
        <v>44179</v>
      </c>
      <c r="G2373" s="1" t="s">
        <v>167</v>
      </c>
      <c r="H2373">
        <v>-1</v>
      </c>
      <c r="I2373" s="5">
        <f>IF(G2373="nákup",VLOOKUP(E2373,Tabuľka6[#All],13,FALSE),IF(G2373="predaj",VLOOKUP(E2373,Tabuľka6[#All],12,FALSE),"zadany neplatny typ transakie"))</f>
        <v>22.55</v>
      </c>
      <c r="J2373">
        <f t="shared" si="36"/>
        <v>22.55</v>
      </c>
      <c r="K2373">
        <f>SUMIF($E$7:E2373,E2373,$H$7:H2373)</f>
        <v>86</v>
      </c>
    </row>
    <row r="2374" spans="4:11" x14ac:dyDescent="0.3">
      <c r="D2374">
        <v>2368</v>
      </c>
      <c r="E2374">
        <v>11</v>
      </c>
      <c r="F2374" s="4">
        <f>DATE(2020,12,3+INT(ROWS($1:171)/15))</f>
        <v>44179</v>
      </c>
      <c r="G2374" s="1" t="s">
        <v>167</v>
      </c>
      <c r="H2374">
        <v>-3</v>
      </c>
      <c r="I2374" s="5">
        <f>IF(G2374="nákup",VLOOKUP(E2374,Tabuľka6[#All],13,FALSE),IF(G2374="predaj",VLOOKUP(E2374,Tabuľka6[#All],12,FALSE),"zadany neplatny typ transakie"))</f>
        <v>5</v>
      </c>
      <c r="J2374">
        <f t="shared" si="36"/>
        <v>15</v>
      </c>
      <c r="K2374">
        <f>SUMIF($E$7:E2374,E2374,$H$7:H2374)</f>
        <v>2</v>
      </c>
    </row>
    <row r="2375" spans="4:11" x14ac:dyDescent="0.3">
      <c r="D2375">
        <v>2369</v>
      </c>
      <c r="E2375">
        <v>14</v>
      </c>
      <c r="F2375" s="4">
        <f>DATE(2020,12,3+INT(ROWS($1:172)/15))</f>
        <v>44179</v>
      </c>
      <c r="G2375" s="1" t="s">
        <v>167</v>
      </c>
      <c r="H2375">
        <v>-10</v>
      </c>
      <c r="I2375" s="5">
        <f>IF(G2375="nákup",VLOOKUP(E2375,Tabuľka6[#All],13,FALSE),IF(G2375="predaj",VLOOKUP(E2375,Tabuľka6[#All],12,FALSE),"zadany neplatny typ transakie"))</f>
        <v>7.8</v>
      </c>
      <c r="J2375">
        <f t="shared" si="36"/>
        <v>78</v>
      </c>
      <c r="K2375">
        <f>SUMIF($E$7:E2375,E2375,$H$7:H2375)</f>
        <v>89</v>
      </c>
    </row>
    <row r="2376" spans="4:11" x14ac:dyDescent="0.3">
      <c r="D2376">
        <v>2370</v>
      </c>
      <c r="E2376">
        <v>15</v>
      </c>
      <c r="F2376" s="4">
        <f>DATE(2020,12,3+INT(ROWS($1:173)/15))</f>
        <v>44179</v>
      </c>
      <c r="G2376" s="1" t="s">
        <v>167</v>
      </c>
      <c r="H2376">
        <v>-3</v>
      </c>
      <c r="I2376" s="5">
        <f>IF(G2376="nákup",VLOOKUP(E2376,Tabuľka6[#All],13,FALSE),IF(G2376="predaj",VLOOKUP(E2376,Tabuľka6[#All],12,FALSE),"zadany neplatny typ transakie"))</f>
        <v>9.65</v>
      </c>
      <c r="J2376">
        <f t="shared" ref="J2376:J2439" si="37">ABS(H2376*I2376)</f>
        <v>28.950000000000003</v>
      </c>
      <c r="K2376">
        <f>SUMIF($E$7:E2376,E2376,$H$7:H2376)</f>
        <v>169</v>
      </c>
    </row>
    <row r="2377" spans="4:11" x14ac:dyDescent="0.3">
      <c r="D2377">
        <v>2371</v>
      </c>
      <c r="E2377">
        <v>7</v>
      </c>
      <c r="F2377" s="4">
        <f>DATE(2020,12,3+INT(ROWS($1:174)/15))</f>
        <v>44179</v>
      </c>
      <c r="G2377" s="1" t="s">
        <v>167</v>
      </c>
      <c r="H2377">
        <v>-8</v>
      </c>
      <c r="I2377" s="5">
        <f>IF(G2377="nákup",VLOOKUP(E2377,Tabuľka6[#All],13,FALSE),IF(G2377="predaj",VLOOKUP(E2377,Tabuľka6[#All],12,FALSE),"zadany neplatny typ transakie"))</f>
        <v>14.75</v>
      </c>
      <c r="J2377">
        <f t="shared" si="37"/>
        <v>118</v>
      </c>
      <c r="K2377">
        <f>SUMIF($E$7:E2377,E2377,$H$7:H2377)</f>
        <v>29</v>
      </c>
    </row>
    <row r="2378" spans="4:11" x14ac:dyDescent="0.3">
      <c r="D2378">
        <v>2372</v>
      </c>
      <c r="E2378">
        <v>13</v>
      </c>
      <c r="F2378" s="4">
        <f>DATE(2020,12,3+INT(ROWS($1:175)/15))</f>
        <v>44179</v>
      </c>
      <c r="G2378" s="1" t="s">
        <v>167</v>
      </c>
      <c r="H2378">
        <v>-9</v>
      </c>
      <c r="I2378" s="5">
        <f>IF(G2378="nákup",VLOOKUP(E2378,Tabuľka6[#All],13,FALSE),IF(G2378="predaj",VLOOKUP(E2378,Tabuľka6[#All],12,FALSE),"zadany neplatny typ transakie"))</f>
        <v>14.95</v>
      </c>
      <c r="J2378">
        <f t="shared" si="37"/>
        <v>134.54999999999998</v>
      </c>
      <c r="K2378">
        <f>SUMIF($E$7:E2378,E2378,$H$7:H2378)</f>
        <v>14</v>
      </c>
    </row>
    <row r="2379" spans="4:11" x14ac:dyDescent="0.3">
      <c r="D2379">
        <v>2373</v>
      </c>
      <c r="E2379">
        <v>28</v>
      </c>
      <c r="F2379" s="4">
        <f>DATE(2020,12,3+INT(ROWS($1:176)/15))</f>
        <v>44179</v>
      </c>
      <c r="G2379" s="1" t="s">
        <v>167</v>
      </c>
      <c r="H2379">
        <v>-9</v>
      </c>
      <c r="I2379" s="5">
        <f>IF(G2379="nákup",VLOOKUP(E2379,Tabuľka6[#All],13,FALSE),IF(G2379="predaj",VLOOKUP(E2379,Tabuľka6[#All],12,FALSE),"zadany neplatny typ transakie"))</f>
        <v>14.38</v>
      </c>
      <c r="J2379">
        <f t="shared" si="37"/>
        <v>129.42000000000002</v>
      </c>
      <c r="K2379">
        <f>SUMIF($E$7:E2379,E2379,$H$7:H2379)</f>
        <v>39</v>
      </c>
    </row>
    <row r="2380" spans="4:11" x14ac:dyDescent="0.3">
      <c r="D2380">
        <v>2374</v>
      </c>
      <c r="E2380">
        <v>26</v>
      </c>
      <c r="F2380" s="4">
        <f>DATE(2020,12,3+INT(ROWS($1:177)/15))</f>
        <v>44179</v>
      </c>
      <c r="G2380" s="1" t="s">
        <v>167</v>
      </c>
      <c r="H2380">
        <v>-8</v>
      </c>
      <c r="I2380" s="5">
        <f>IF(G2380="nákup",VLOOKUP(E2380,Tabuľka6[#All],13,FALSE),IF(G2380="predaj",VLOOKUP(E2380,Tabuľka6[#All],12,FALSE),"zadany neplatny typ transakie"))</f>
        <v>12.85</v>
      </c>
      <c r="J2380">
        <f t="shared" si="37"/>
        <v>102.8</v>
      </c>
      <c r="K2380">
        <f>SUMIF($E$7:E2380,E2380,$H$7:H2380)</f>
        <v>193</v>
      </c>
    </row>
    <row r="2381" spans="4:11" x14ac:dyDescent="0.3">
      <c r="D2381">
        <v>2375</v>
      </c>
      <c r="E2381">
        <v>17</v>
      </c>
      <c r="F2381" s="4">
        <f>DATE(2020,12,3+INT(ROWS($1:178)/15))</f>
        <v>44179</v>
      </c>
      <c r="G2381" s="1" t="s">
        <v>167</v>
      </c>
      <c r="H2381">
        <v>-4</v>
      </c>
      <c r="I2381" s="5">
        <f>IF(G2381="nákup",VLOOKUP(E2381,Tabuľka6[#All],13,FALSE),IF(G2381="predaj",VLOOKUP(E2381,Tabuľka6[#All],12,FALSE),"zadany neplatny typ transakie"))</f>
        <v>14.46</v>
      </c>
      <c r="J2381">
        <f t="shared" si="37"/>
        <v>57.84</v>
      </c>
      <c r="K2381">
        <f>SUMIF($E$7:E2381,E2381,$H$7:H2381)</f>
        <v>135</v>
      </c>
    </row>
    <row r="2382" spans="4:11" x14ac:dyDescent="0.3">
      <c r="D2382">
        <v>2376</v>
      </c>
      <c r="E2382">
        <v>14</v>
      </c>
      <c r="F2382" s="4">
        <f>DATE(2020,12,3+INT(ROWS($1:179)/15))</f>
        <v>44179</v>
      </c>
      <c r="G2382" s="1" t="s">
        <v>167</v>
      </c>
      <c r="H2382">
        <v>-5</v>
      </c>
      <c r="I2382" s="5">
        <f>IF(G2382="nákup",VLOOKUP(E2382,Tabuľka6[#All],13,FALSE),IF(G2382="predaj",VLOOKUP(E2382,Tabuľka6[#All],12,FALSE),"zadany neplatny typ transakie"))</f>
        <v>7.8</v>
      </c>
      <c r="J2382">
        <f t="shared" si="37"/>
        <v>39</v>
      </c>
      <c r="K2382">
        <f>SUMIF($E$7:E2382,E2382,$H$7:H2382)</f>
        <v>84</v>
      </c>
    </row>
    <row r="2383" spans="4:11" x14ac:dyDescent="0.3">
      <c r="D2383">
        <v>2377</v>
      </c>
      <c r="E2383">
        <v>6</v>
      </c>
      <c r="F2383" s="4">
        <f>DATE(2020,12,3+INT(ROWS($1:180)/15))</f>
        <v>44180</v>
      </c>
      <c r="G2383" s="1" t="s">
        <v>167</v>
      </c>
      <c r="H2383">
        <v>-1</v>
      </c>
      <c r="I2383" s="5">
        <f>IF(G2383="nákup",VLOOKUP(E2383,Tabuľka6[#All],13,FALSE),IF(G2383="predaj",VLOOKUP(E2383,Tabuľka6[#All],12,FALSE),"zadany neplatny typ transakie"))</f>
        <v>13.24</v>
      </c>
      <c r="J2383">
        <f t="shared" si="37"/>
        <v>13.24</v>
      </c>
      <c r="K2383">
        <f>SUMIF($E$7:E2383,E2383,$H$7:H2383)</f>
        <v>235</v>
      </c>
    </row>
    <row r="2384" spans="4:11" x14ac:dyDescent="0.3">
      <c r="D2384">
        <v>2378</v>
      </c>
      <c r="E2384">
        <v>19</v>
      </c>
      <c r="F2384" s="4">
        <f>DATE(2020,12,3+INT(ROWS($1:181)/15))</f>
        <v>44180</v>
      </c>
      <c r="G2384" s="1" t="s">
        <v>167</v>
      </c>
      <c r="H2384">
        <v>-7</v>
      </c>
      <c r="I2384" s="5">
        <f>IF(G2384="nákup",VLOOKUP(E2384,Tabuľka6[#All],13,FALSE),IF(G2384="predaj",VLOOKUP(E2384,Tabuľka6[#All],12,FALSE),"zadany neplatny typ transakie"))</f>
        <v>14.17</v>
      </c>
      <c r="J2384">
        <f t="shared" si="37"/>
        <v>99.19</v>
      </c>
      <c r="K2384">
        <f>SUMIF($E$7:E2384,E2384,$H$7:H2384)</f>
        <v>292</v>
      </c>
    </row>
    <row r="2385" spans="4:11" x14ac:dyDescent="0.3">
      <c r="D2385">
        <v>2379</v>
      </c>
      <c r="E2385">
        <v>26</v>
      </c>
      <c r="F2385" s="4">
        <f>DATE(2020,12,3+INT(ROWS($1:182)/15))</f>
        <v>44180</v>
      </c>
      <c r="G2385" s="1" t="s">
        <v>167</v>
      </c>
      <c r="H2385">
        <v>-3</v>
      </c>
      <c r="I2385" s="5">
        <f>IF(G2385="nákup",VLOOKUP(E2385,Tabuľka6[#All],13,FALSE),IF(G2385="predaj",VLOOKUP(E2385,Tabuľka6[#All],12,FALSE),"zadany neplatny typ transakie"))</f>
        <v>12.85</v>
      </c>
      <c r="J2385">
        <f t="shared" si="37"/>
        <v>38.549999999999997</v>
      </c>
      <c r="K2385">
        <f>SUMIF($E$7:E2385,E2385,$H$7:H2385)</f>
        <v>190</v>
      </c>
    </row>
    <row r="2386" spans="4:11" x14ac:dyDescent="0.3">
      <c r="D2386">
        <v>2380</v>
      </c>
      <c r="E2386">
        <v>4</v>
      </c>
      <c r="F2386" s="4">
        <f>DATE(2020,12,3+INT(ROWS($1:183)/15))</f>
        <v>44180</v>
      </c>
      <c r="G2386" s="1" t="s">
        <v>167</v>
      </c>
      <c r="H2386">
        <v>-1</v>
      </c>
      <c r="I2386" s="5">
        <f>IF(G2386="nákup",VLOOKUP(E2386,Tabuľka6[#All],13,FALSE),IF(G2386="predaj",VLOOKUP(E2386,Tabuľka6[#All],12,FALSE),"zadany neplatny typ transakie"))</f>
        <v>16</v>
      </c>
      <c r="J2386">
        <f t="shared" si="37"/>
        <v>16</v>
      </c>
      <c r="K2386">
        <f>SUMIF($E$7:E2386,E2386,$H$7:H2386)</f>
        <v>145</v>
      </c>
    </row>
    <row r="2387" spans="4:11" x14ac:dyDescent="0.3">
      <c r="D2387">
        <v>2381</v>
      </c>
      <c r="E2387">
        <v>18</v>
      </c>
      <c r="F2387" s="4">
        <f>DATE(2020,12,3+INT(ROWS($1:184)/15))</f>
        <v>44180</v>
      </c>
      <c r="G2387" s="1" t="s">
        <v>166</v>
      </c>
      <c r="H2387">
        <v>20</v>
      </c>
      <c r="I2387" s="5">
        <f>IF(G2387="nákup",VLOOKUP(E2387,Tabuľka6[#All],13,FALSE),IF(G2387="predaj",VLOOKUP(E2387,Tabuľka6[#All],12,FALSE),"zadany neplatny typ transakie"))</f>
        <v>6.89</v>
      </c>
      <c r="J2387">
        <f t="shared" si="37"/>
        <v>137.79999999999998</v>
      </c>
      <c r="K2387">
        <f>SUMIF($E$7:E2387,E2387,$H$7:H2387)</f>
        <v>22</v>
      </c>
    </row>
    <row r="2388" spans="4:11" x14ac:dyDescent="0.3">
      <c r="D2388">
        <v>2382</v>
      </c>
      <c r="E2388">
        <v>25</v>
      </c>
      <c r="F2388" s="4">
        <f>DATE(2020,12,3+INT(ROWS($1:185)/15))</f>
        <v>44180</v>
      </c>
      <c r="G2388" s="1" t="s">
        <v>167</v>
      </c>
      <c r="H2388">
        <v>-1</v>
      </c>
      <c r="I2388" s="5">
        <f>IF(G2388="nákup",VLOOKUP(E2388,Tabuľka6[#All],13,FALSE),IF(G2388="predaj",VLOOKUP(E2388,Tabuľka6[#All],12,FALSE),"zadany neplatny typ transakie"))</f>
        <v>14.95</v>
      </c>
      <c r="J2388">
        <f t="shared" si="37"/>
        <v>14.95</v>
      </c>
      <c r="K2388">
        <f>SUMIF($E$7:E2388,E2388,$H$7:H2388)</f>
        <v>43</v>
      </c>
    </row>
    <row r="2389" spans="4:11" x14ac:dyDescent="0.3">
      <c r="D2389">
        <v>2383</v>
      </c>
      <c r="E2389">
        <v>17</v>
      </c>
      <c r="F2389" s="4">
        <f>DATE(2020,12,3+INT(ROWS($1:186)/15))</f>
        <v>44180</v>
      </c>
      <c r="G2389" s="1" t="s">
        <v>167</v>
      </c>
      <c r="H2389">
        <v>-5</v>
      </c>
      <c r="I2389" s="5">
        <f>IF(G2389="nákup",VLOOKUP(E2389,Tabuľka6[#All],13,FALSE),IF(G2389="predaj",VLOOKUP(E2389,Tabuľka6[#All],12,FALSE),"zadany neplatny typ transakie"))</f>
        <v>14.46</v>
      </c>
      <c r="J2389">
        <f t="shared" si="37"/>
        <v>72.300000000000011</v>
      </c>
      <c r="K2389">
        <f>SUMIF($E$7:E2389,E2389,$H$7:H2389)</f>
        <v>130</v>
      </c>
    </row>
    <row r="2390" spans="4:11" x14ac:dyDescent="0.3">
      <c r="D2390">
        <v>2384</v>
      </c>
      <c r="E2390">
        <v>28</v>
      </c>
      <c r="F2390" s="4">
        <f>DATE(2020,12,3+INT(ROWS($1:187)/15))</f>
        <v>44180</v>
      </c>
      <c r="G2390" s="1" t="s">
        <v>166</v>
      </c>
      <c r="H2390">
        <v>23</v>
      </c>
      <c r="I2390" s="5">
        <f>IF(G2390="nákup",VLOOKUP(E2390,Tabuľka6[#All],13,FALSE),IF(G2390="predaj",VLOOKUP(E2390,Tabuľka6[#All],12,FALSE),"zadany neplatny typ transakie"))</f>
        <v>6.9</v>
      </c>
      <c r="J2390">
        <f t="shared" si="37"/>
        <v>158.70000000000002</v>
      </c>
      <c r="K2390">
        <f>SUMIF($E$7:E2390,E2390,$H$7:H2390)</f>
        <v>62</v>
      </c>
    </row>
    <row r="2391" spans="4:11" x14ac:dyDescent="0.3">
      <c r="D2391">
        <v>2385</v>
      </c>
      <c r="E2391">
        <v>1</v>
      </c>
      <c r="F2391" s="4">
        <f>DATE(2020,12,3+INT(ROWS($1:188)/15))</f>
        <v>44180</v>
      </c>
      <c r="G2391" s="1" t="s">
        <v>166</v>
      </c>
      <c r="H2391">
        <v>36</v>
      </c>
      <c r="I2391" s="5">
        <f>IF(G2391="nákup",VLOOKUP(E2391,Tabuľka6[#All],13,FALSE),IF(G2391="predaj",VLOOKUP(E2391,Tabuľka6[#All],12,FALSE),"zadany neplatny typ transakie"))</f>
        <v>8.25</v>
      </c>
      <c r="J2391">
        <f t="shared" si="37"/>
        <v>297</v>
      </c>
      <c r="K2391">
        <f>SUMIF($E$7:E2391,E2391,$H$7:H2391)</f>
        <v>194</v>
      </c>
    </row>
    <row r="2392" spans="4:11" x14ac:dyDescent="0.3">
      <c r="D2392">
        <v>2386</v>
      </c>
      <c r="E2392">
        <v>2</v>
      </c>
      <c r="F2392" s="4">
        <f>DATE(2020,12,3+INT(ROWS($1:189)/15))</f>
        <v>44180</v>
      </c>
      <c r="G2392" s="1" t="s">
        <v>166</v>
      </c>
      <c r="H2392">
        <v>42</v>
      </c>
      <c r="I2392" s="5">
        <f>IF(G2392="nákup",VLOOKUP(E2392,Tabuľka6[#All],13,FALSE),IF(G2392="predaj",VLOOKUP(E2392,Tabuľka6[#All],12,FALSE),"zadany neplatny typ transakie"))</f>
        <v>10.25</v>
      </c>
      <c r="J2392">
        <f t="shared" si="37"/>
        <v>430.5</v>
      </c>
      <c r="K2392">
        <f>SUMIF($E$7:E2392,E2392,$H$7:H2392)</f>
        <v>226</v>
      </c>
    </row>
    <row r="2393" spans="4:11" x14ac:dyDescent="0.3">
      <c r="D2393">
        <v>2387</v>
      </c>
      <c r="E2393">
        <v>25</v>
      </c>
      <c r="F2393" s="4">
        <f>DATE(2020,12,3+INT(ROWS($1:190)/15))</f>
        <v>44180</v>
      </c>
      <c r="G2393" s="1" t="s">
        <v>166</v>
      </c>
      <c r="H2393">
        <v>35</v>
      </c>
      <c r="I2393" s="5" t="str">
        <f>IF(G2393="nákup",VLOOKUP(E2393,Tabuľka6[#All],13,FALSE),IF(G2393="predaj",VLOOKUP(E2393,Tabuľka6[#All],12,FALSE),"zadany neplatny typ transakie"))</f>
        <v>6,65</v>
      </c>
      <c r="J2393">
        <f t="shared" si="37"/>
        <v>232.75</v>
      </c>
      <c r="K2393">
        <f>SUMIF($E$7:E2393,E2393,$H$7:H2393)</f>
        <v>78</v>
      </c>
    </row>
    <row r="2394" spans="4:11" x14ac:dyDescent="0.3">
      <c r="D2394">
        <v>2388</v>
      </c>
      <c r="E2394">
        <v>18</v>
      </c>
      <c r="F2394" s="4">
        <f>DATE(2020,12,3+INT(ROWS($1:191)/15))</f>
        <v>44180</v>
      </c>
      <c r="G2394" s="1" t="s">
        <v>166</v>
      </c>
      <c r="H2394">
        <v>31</v>
      </c>
      <c r="I2394" s="5">
        <f>IF(G2394="nákup",VLOOKUP(E2394,Tabuľka6[#All],13,FALSE),IF(G2394="predaj",VLOOKUP(E2394,Tabuľka6[#All],12,FALSE),"zadany neplatny typ transakie"))</f>
        <v>6.89</v>
      </c>
      <c r="J2394">
        <f t="shared" si="37"/>
        <v>213.59</v>
      </c>
      <c r="K2394">
        <f>SUMIF($E$7:E2394,E2394,$H$7:H2394)</f>
        <v>53</v>
      </c>
    </row>
    <row r="2395" spans="4:11" x14ac:dyDescent="0.3">
      <c r="D2395">
        <v>2389</v>
      </c>
      <c r="E2395">
        <v>25</v>
      </c>
      <c r="F2395" s="4">
        <f>DATE(2020,12,3+INT(ROWS($1:192)/15))</f>
        <v>44180</v>
      </c>
      <c r="G2395" s="1" t="s">
        <v>166</v>
      </c>
      <c r="H2395">
        <v>35</v>
      </c>
      <c r="I2395" s="5" t="str">
        <f>IF(G2395="nákup",VLOOKUP(E2395,Tabuľka6[#All],13,FALSE),IF(G2395="predaj",VLOOKUP(E2395,Tabuľka6[#All],12,FALSE),"zadany neplatny typ transakie"))</f>
        <v>6,65</v>
      </c>
      <c r="J2395">
        <f t="shared" si="37"/>
        <v>232.75</v>
      </c>
      <c r="K2395">
        <f>SUMIF($E$7:E2395,E2395,$H$7:H2395)</f>
        <v>113</v>
      </c>
    </row>
    <row r="2396" spans="4:11" x14ac:dyDescent="0.3">
      <c r="D2396">
        <v>2390</v>
      </c>
      <c r="E2396">
        <v>7</v>
      </c>
      <c r="F2396" s="4">
        <f>DATE(2020,12,3+INT(ROWS($1:193)/15))</f>
        <v>44180</v>
      </c>
      <c r="G2396" s="1" t="s">
        <v>166</v>
      </c>
      <c r="H2396">
        <v>35</v>
      </c>
      <c r="I2396" s="5">
        <f>IF(G2396="nákup",VLOOKUP(E2396,Tabuľka6[#All],13,FALSE),IF(G2396="predaj",VLOOKUP(E2396,Tabuľka6[#All],12,FALSE),"zadany neplatny typ transakie"))</f>
        <v>8.56</v>
      </c>
      <c r="J2396">
        <f t="shared" si="37"/>
        <v>299.60000000000002</v>
      </c>
      <c r="K2396">
        <f>SUMIF($E$7:E2396,E2396,$H$7:H2396)</f>
        <v>64</v>
      </c>
    </row>
    <row r="2397" spans="4:11" x14ac:dyDescent="0.3">
      <c r="D2397">
        <v>2391</v>
      </c>
      <c r="E2397">
        <v>30</v>
      </c>
      <c r="F2397" s="4">
        <f>DATE(2020,12,3+INT(ROWS($1:194)/15))</f>
        <v>44180</v>
      </c>
      <c r="G2397" s="1" t="s">
        <v>166</v>
      </c>
      <c r="H2397">
        <v>32</v>
      </c>
      <c r="I2397" s="5" t="str">
        <f>IF(G2397="nákup",VLOOKUP(E2397,Tabuľka6[#All],13,FALSE),IF(G2397="predaj",VLOOKUP(E2397,Tabuľka6[#All],12,FALSE),"zadany neplatny typ transakie"))</f>
        <v>4,36</v>
      </c>
      <c r="J2397">
        <f t="shared" si="37"/>
        <v>139.52000000000001</v>
      </c>
      <c r="K2397">
        <f>SUMIF($E$7:E2397,E2397,$H$7:H2397)</f>
        <v>176</v>
      </c>
    </row>
    <row r="2398" spans="4:11" x14ac:dyDescent="0.3">
      <c r="D2398">
        <v>2392</v>
      </c>
      <c r="E2398">
        <v>22</v>
      </c>
      <c r="F2398" s="4">
        <f>DATE(2020,12,3+INT(ROWS($1:195)/15))</f>
        <v>44181</v>
      </c>
      <c r="G2398" s="1" t="s">
        <v>166</v>
      </c>
      <c r="H2398">
        <v>39</v>
      </c>
      <c r="I2398" s="5">
        <f>IF(G2398="nákup",VLOOKUP(E2398,Tabuľka6[#All],13,FALSE),IF(G2398="predaj",VLOOKUP(E2398,Tabuľka6[#All],12,FALSE),"zadany neplatny typ transakie"))</f>
        <v>12.56</v>
      </c>
      <c r="J2398">
        <f t="shared" si="37"/>
        <v>489.84000000000003</v>
      </c>
      <c r="K2398">
        <f>SUMIF($E$7:E2398,E2398,$H$7:H2398)</f>
        <v>340</v>
      </c>
    </row>
    <row r="2399" spans="4:11" x14ac:dyDescent="0.3">
      <c r="D2399">
        <v>2393</v>
      </c>
      <c r="E2399">
        <v>18</v>
      </c>
      <c r="F2399" s="4">
        <f>DATE(2020,12,3+INT(ROWS($1:196)/15))</f>
        <v>44181</v>
      </c>
      <c r="G2399" s="1" t="s">
        <v>166</v>
      </c>
      <c r="H2399">
        <v>38</v>
      </c>
      <c r="I2399" s="5">
        <f>IF(G2399="nákup",VLOOKUP(E2399,Tabuľka6[#All],13,FALSE),IF(G2399="predaj",VLOOKUP(E2399,Tabuľka6[#All],12,FALSE),"zadany neplatny typ transakie"))</f>
        <v>6.89</v>
      </c>
      <c r="J2399">
        <f t="shared" si="37"/>
        <v>261.82</v>
      </c>
      <c r="K2399">
        <f>SUMIF($E$7:E2399,E2399,$H$7:H2399)</f>
        <v>91</v>
      </c>
    </row>
    <row r="2400" spans="4:11" x14ac:dyDescent="0.3">
      <c r="D2400">
        <v>2394</v>
      </c>
      <c r="E2400">
        <v>27</v>
      </c>
      <c r="F2400" s="4">
        <f>DATE(2020,12,3+INT(ROWS($1:197)/15))</f>
        <v>44181</v>
      </c>
      <c r="G2400" s="1" t="s">
        <v>166</v>
      </c>
      <c r="H2400">
        <v>22</v>
      </c>
      <c r="I2400" s="5">
        <f>IF(G2400="nákup",VLOOKUP(E2400,Tabuľka6[#All],13,FALSE),IF(G2400="predaj",VLOOKUP(E2400,Tabuľka6[#All],12,FALSE),"zadany neplatny typ transakie"))</f>
        <v>8.89</v>
      </c>
      <c r="J2400">
        <f t="shared" si="37"/>
        <v>195.58</v>
      </c>
      <c r="K2400">
        <f>SUMIF($E$7:E2400,E2400,$H$7:H2400)</f>
        <v>60</v>
      </c>
    </row>
    <row r="2401" spans="4:11" x14ac:dyDescent="0.3">
      <c r="D2401">
        <v>2395</v>
      </c>
      <c r="E2401">
        <v>21</v>
      </c>
      <c r="F2401" s="4">
        <f>DATE(2020,12,3+INT(ROWS($1:198)/15))</f>
        <v>44181</v>
      </c>
      <c r="G2401" s="1" t="s">
        <v>166</v>
      </c>
      <c r="H2401">
        <v>34</v>
      </c>
      <c r="I2401" s="5">
        <f>IF(G2401="nákup",VLOOKUP(E2401,Tabuľka6[#All],13,FALSE),IF(G2401="predaj",VLOOKUP(E2401,Tabuľka6[#All],12,FALSE),"zadany neplatny typ transakie"))</f>
        <v>14.17</v>
      </c>
      <c r="J2401">
        <f t="shared" si="37"/>
        <v>481.78</v>
      </c>
      <c r="K2401">
        <f>SUMIF($E$7:E2401,E2401,$H$7:H2401)</f>
        <v>140</v>
      </c>
    </row>
    <row r="2402" spans="4:11" x14ac:dyDescent="0.3">
      <c r="D2402">
        <v>2396</v>
      </c>
      <c r="E2402">
        <v>10</v>
      </c>
      <c r="F2402" s="4">
        <f>DATE(2020,12,3+INT(ROWS($1:199)/15))</f>
        <v>44181</v>
      </c>
      <c r="G2402" s="1" t="s">
        <v>166</v>
      </c>
      <c r="H2402">
        <v>26</v>
      </c>
      <c r="I2402" s="5">
        <f>IF(G2402="nákup",VLOOKUP(E2402,Tabuľka6[#All],13,FALSE),IF(G2402="predaj",VLOOKUP(E2402,Tabuľka6[#All],12,FALSE),"zadany neplatny typ transakie"))</f>
        <v>11.89</v>
      </c>
      <c r="J2402">
        <f t="shared" si="37"/>
        <v>309.14</v>
      </c>
      <c r="K2402">
        <f>SUMIF($E$7:E2402,E2402,$H$7:H2402)</f>
        <v>95</v>
      </c>
    </row>
    <row r="2403" spans="4:11" x14ac:dyDescent="0.3">
      <c r="D2403">
        <v>2397</v>
      </c>
      <c r="E2403">
        <v>20</v>
      </c>
      <c r="F2403" s="4">
        <f>DATE(2020,12,3+INT(ROWS($1:200)/15))</f>
        <v>44181</v>
      </c>
      <c r="G2403" s="1" t="s">
        <v>166</v>
      </c>
      <c r="H2403">
        <v>20</v>
      </c>
      <c r="I2403" s="5">
        <f>IF(G2403="nákup",VLOOKUP(E2403,Tabuľka6[#All],13,FALSE),IF(G2403="predaj",VLOOKUP(E2403,Tabuľka6[#All],12,FALSE),"zadany neplatny typ transakie"))</f>
        <v>6.29</v>
      </c>
      <c r="J2403">
        <f t="shared" si="37"/>
        <v>125.8</v>
      </c>
      <c r="K2403">
        <f>SUMIF($E$7:E2403,E2403,$H$7:H2403)</f>
        <v>122</v>
      </c>
    </row>
    <row r="2404" spans="4:11" x14ac:dyDescent="0.3">
      <c r="D2404">
        <v>2398</v>
      </c>
      <c r="E2404">
        <v>10</v>
      </c>
      <c r="F2404" s="4">
        <f>DATE(2020,12,3+INT(ROWS($1:201)/15))</f>
        <v>44181</v>
      </c>
      <c r="G2404" s="1" t="s">
        <v>166</v>
      </c>
      <c r="H2404">
        <v>36</v>
      </c>
      <c r="I2404" s="5">
        <f>IF(G2404="nákup",VLOOKUP(E2404,Tabuľka6[#All],13,FALSE),IF(G2404="predaj",VLOOKUP(E2404,Tabuľka6[#All],12,FALSE),"zadany neplatny typ transakie"))</f>
        <v>11.89</v>
      </c>
      <c r="J2404">
        <f t="shared" si="37"/>
        <v>428.04</v>
      </c>
      <c r="K2404">
        <f>SUMIF($E$7:E2404,E2404,$H$7:H2404)</f>
        <v>131</v>
      </c>
    </row>
    <row r="2405" spans="4:11" x14ac:dyDescent="0.3">
      <c r="D2405">
        <v>2399</v>
      </c>
      <c r="E2405">
        <v>11</v>
      </c>
      <c r="F2405" s="4">
        <f>DATE(2020,12,3+INT(ROWS($1:202)/15))</f>
        <v>44181</v>
      </c>
      <c r="G2405" s="1" t="s">
        <v>166</v>
      </c>
      <c r="H2405">
        <v>21</v>
      </c>
      <c r="I2405" s="5">
        <f>IF(G2405="nákup",VLOOKUP(E2405,Tabuľka6[#All],13,FALSE),IF(G2405="predaj",VLOOKUP(E2405,Tabuľka6[#All],12,FALSE),"zadany neplatny typ transakie"))</f>
        <v>3.26</v>
      </c>
      <c r="J2405">
        <f t="shared" si="37"/>
        <v>68.459999999999994</v>
      </c>
      <c r="K2405">
        <f>SUMIF($E$7:E2405,E2405,$H$7:H2405)</f>
        <v>23</v>
      </c>
    </row>
    <row r="2406" spans="4:11" x14ac:dyDescent="0.3">
      <c r="D2406">
        <v>2400</v>
      </c>
      <c r="E2406">
        <v>3</v>
      </c>
      <c r="F2406" s="4">
        <f>DATE(2020,12,3+INT(ROWS($1:203)/15))</f>
        <v>44181</v>
      </c>
      <c r="G2406" s="1" t="s">
        <v>166</v>
      </c>
      <c r="H2406">
        <v>25</v>
      </c>
      <c r="I2406" s="5">
        <f>IF(G2406="nákup",VLOOKUP(E2406,Tabuľka6[#All],13,FALSE),IF(G2406="predaj",VLOOKUP(E2406,Tabuľka6[#All],12,FALSE),"zadany neplatny typ transakie"))</f>
        <v>6.24</v>
      </c>
      <c r="J2406">
        <f t="shared" si="37"/>
        <v>156</v>
      </c>
      <c r="K2406">
        <f>SUMIF($E$7:E2406,E2406,$H$7:H2406)</f>
        <v>39</v>
      </c>
    </row>
    <row r="2407" spans="4:11" x14ac:dyDescent="0.3">
      <c r="D2407">
        <v>2401</v>
      </c>
      <c r="E2407">
        <v>25</v>
      </c>
      <c r="F2407" s="4">
        <f>DATE(2020,12,3+INT(ROWS($1:204)/15))</f>
        <v>44181</v>
      </c>
      <c r="G2407" s="1" t="s">
        <v>166</v>
      </c>
      <c r="H2407">
        <v>39</v>
      </c>
      <c r="I2407" s="5" t="str">
        <f>IF(G2407="nákup",VLOOKUP(E2407,Tabuľka6[#All],13,FALSE),IF(G2407="predaj",VLOOKUP(E2407,Tabuľka6[#All],12,FALSE),"zadany neplatny typ transakie"))</f>
        <v>6,65</v>
      </c>
      <c r="J2407">
        <f t="shared" si="37"/>
        <v>259.35000000000002</v>
      </c>
      <c r="K2407">
        <f>SUMIF($E$7:E2407,E2407,$H$7:H2407)</f>
        <v>152</v>
      </c>
    </row>
    <row r="2408" spans="4:11" x14ac:dyDescent="0.3">
      <c r="D2408">
        <v>2402</v>
      </c>
      <c r="E2408">
        <v>11</v>
      </c>
      <c r="F2408" s="4">
        <f>DATE(2020,12,3+INT(ROWS($1:205)/15))</f>
        <v>44181</v>
      </c>
      <c r="G2408" s="1" t="s">
        <v>166</v>
      </c>
      <c r="H2408">
        <v>40</v>
      </c>
      <c r="I2408" s="5">
        <f>IF(G2408="nákup",VLOOKUP(E2408,Tabuľka6[#All],13,FALSE),IF(G2408="predaj",VLOOKUP(E2408,Tabuľka6[#All],12,FALSE),"zadany neplatny typ transakie"))</f>
        <v>3.26</v>
      </c>
      <c r="J2408">
        <f t="shared" si="37"/>
        <v>130.39999999999998</v>
      </c>
      <c r="K2408">
        <f>SUMIF($E$7:E2408,E2408,$H$7:H2408)</f>
        <v>63</v>
      </c>
    </row>
    <row r="2409" spans="4:11" x14ac:dyDescent="0.3">
      <c r="D2409">
        <v>2403</v>
      </c>
      <c r="E2409">
        <v>18</v>
      </c>
      <c r="F2409" s="4">
        <f>DATE(2020,12,3+INT(ROWS($1:206)/15))</f>
        <v>44181</v>
      </c>
      <c r="G2409" s="1" t="s">
        <v>166</v>
      </c>
      <c r="H2409">
        <v>35</v>
      </c>
      <c r="I2409" s="5">
        <f>IF(G2409="nákup",VLOOKUP(E2409,Tabuľka6[#All],13,FALSE),IF(G2409="predaj",VLOOKUP(E2409,Tabuľka6[#All],12,FALSE),"zadany neplatny typ transakie"))</f>
        <v>6.89</v>
      </c>
      <c r="J2409">
        <f t="shared" si="37"/>
        <v>241.14999999999998</v>
      </c>
      <c r="K2409">
        <f>SUMIF($E$7:E2409,E2409,$H$7:H2409)</f>
        <v>126</v>
      </c>
    </row>
    <row r="2410" spans="4:11" x14ac:dyDescent="0.3">
      <c r="D2410">
        <v>2404</v>
      </c>
      <c r="E2410">
        <v>23</v>
      </c>
      <c r="F2410" s="4">
        <f>DATE(2020,12,3+INT(ROWS($1:207)/15))</f>
        <v>44181</v>
      </c>
      <c r="G2410" s="1" t="s">
        <v>166</v>
      </c>
      <c r="H2410">
        <v>43</v>
      </c>
      <c r="I2410" s="5">
        <f>IF(G2410="nákup",VLOOKUP(E2410,Tabuľka6[#All],13,FALSE),IF(G2410="predaj",VLOOKUP(E2410,Tabuľka6[#All],12,FALSE),"zadany neplatny typ transakie"))</f>
        <v>9.65</v>
      </c>
      <c r="J2410">
        <f t="shared" si="37"/>
        <v>414.95</v>
      </c>
      <c r="K2410">
        <f>SUMIF($E$7:E2410,E2410,$H$7:H2410)</f>
        <v>129</v>
      </c>
    </row>
    <row r="2411" spans="4:11" x14ac:dyDescent="0.3">
      <c r="D2411">
        <v>2405</v>
      </c>
      <c r="E2411">
        <v>25</v>
      </c>
      <c r="F2411" s="4">
        <f>DATE(2020,12,3+INT(ROWS($1:208)/15))</f>
        <v>44181</v>
      </c>
      <c r="G2411" s="1" t="s">
        <v>166</v>
      </c>
      <c r="H2411">
        <v>24</v>
      </c>
      <c r="I2411" s="5" t="str">
        <f>IF(G2411="nákup",VLOOKUP(E2411,Tabuľka6[#All],13,FALSE),IF(G2411="predaj",VLOOKUP(E2411,Tabuľka6[#All],12,FALSE),"zadany neplatny typ transakie"))</f>
        <v>6,65</v>
      </c>
      <c r="J2411">
        <f t="shared" si="37"/>
        <v>159.60000000000002</v>
      </c>
      <c r="K2411">
        <f>SUMIF($E$7:E2411,E2411,$H$7:H2411)</f>
        <v>176</v>
      </c>
    </row>
    <row r="2412" spans="4:11" x14ac:dyDescent="0.3">
      <c r="D2412">
        <v>2406</v>
      </c>
      <c r="E2412">
        <v>22</v>
      </c>
      <c r="F2412" s="4">
        <f>DATE(2020,12,3+INT(ROWS($1:209)/15))</f>
        <v>44181</v>
      </c>
      <c r="G2412" s="1" t="s">
        <v>167</v>
      </c>
      <c r="H2412">
        <v>-80</v>
      </c>
      <c r="I2412" s="5">
        <f>IF(G2412="nákup",VLOOKUP(E2412,Tabuľka6[#All],13,FALSE),IF(G2412="predaj",VLOOKUP(E2412,Tabuľka6[#All],12,FALSE),"zadany neplatny typ transakie"))</f>
        <v>22.58</v>
      </c>
      <c r="J2412">
        <f t="shared" si="37"/>
        <v>1806.3999999999999</v>
      </c>
      <c r="K2412">
        <f>SUMIF($E$7:E2412,E2412,$H$7:H2412)</f>
        <v>260</v>
      </c>
    </row>
    <row r="2413" spans="4:11" x14ac:dyDescent="0.3">
      <c r="D2413">
        <v>2407</v>
      </c>
      <c r="E2413">
        <v>29</v>
      </c>
      <c r="F2413" s="4">
        <f>DATE(2020,12,3+INT(ROWS($1:210)/15))</f>
        <v>44182</v>
      </c>
      <c r="G2413" s="1" t="s">
        <v>166</v>
      </c>
      <c r="H2413">
        <v>33</v>
      </c>
      <c r="I2413" s="5" t="str">
        <f>IF(G2413="nákup",VLOOKUP(E2413,Tabuľka6[#All],13,FALSE),IF(G2413="predaj",VLOOKUP(E2413,Tabuľka6[#All],12,FALSE),"zadany neplatny typ transakie"))</f>
        <v>14,98</v>
      </c>
      <c r="J2413">
        <f t="shared" si="37"/>
        <v>494.34000000000003</v>
      </c>
      <c r="K2413">
        <f>SUMIF($E$7:E2413,E2413,$H$7:H2413)</f>
        <v>226</v>
      </c>
    </row>
    <row r="2414" spans="4:11" x14ac:dyDescent="0.3">
      <c r="D2414">
        <v>2408</v>
      </c>
      <c r="E2414">
        <v>28</v>
      </c>
      <c r="F2414" s="4">
        <f>DATE(2020,12,3+INT(ROWS($1:211)/15))</f>
        <v>44182</v>
      </c>
      <c r="G2414" s="1" t="s">
        <v>166</v>
      </c>
      <c r="H2414">
        <v>50</v>
      </c>
      <c r="I2414" s="5">
        <f>IF(G2414="nákup",VLOOKUP(E2414,Tabuľka6[#All],13,FALSE),IF(G2414="predaj",VLOOKUP(E2414,Tabuľka6[#All],12,FALSE),"zadany neplatny typ transakie"))</f>
        <v>6.9</v>
      </c>
      <c r="J2414">
        <f t="shared" si="37"/>
        <v>345</v>
      </c>
      <c r="K2414">
        <f>SUMIF($E$7:E2414,E2414,$H$7:H2414)</f>
        <v>112</v>
      </c>
    </row>
    <row r="2415" spans="4:11" x14ac:dyDescent="0.3">
      <c r="D2415">
        <v>2409</v>
      </c>
      <c r="E2415">
        <v>20</v>
      </c>
      <c r="F2415" s="4">
        <f>DATE(2020,12,3+INT(ROWS($1:212)/15))</f>
        <v>44182</v>
      </c>
      <c r="G2415" s="1" t="s">
        <v>166</v>
      </c>
      <c r="H2415">
        <v>44</v>
      </c>
      <c r="I2415" s="5">
        <f>IF(G2415="nákup",VLOOKUP(E2415,Tabuľka6[#All],13,FALSE),IF(G2415="predaj",VLOOKUP(E2415,Tabuľka6[#All],12,FALSE),"zadany neplatny typ transakie"))</f>
        <v>6.29</v>
      </c>
      <c r="J2415">
        <f t="shared" si="37"/>
        <v>276.76</v>
      </c>
      <c r="K2415">
        <f>SUMIF($E$7:E2415,E2415,$H$7:H2415)</f>
        <v>166</v>
      </c>
    </row>
    <row r="2416" spans="4:11" x14ac:dyDescent="0.3">
      <c r="D2416">
        <v>2410</v>
      </c>
      <c r="E2416">
        <v>9</v>
      </c>
      <c r="F2416" s="4">
        <f>DATE(2020,12,3+INT(ROWS($1:213)/15))</f>
        <v>44182</v>
      </c>
      <c r="G2416" s="1" t="s">
        <v>166</v>
      </c>
      <c r="H2416">
        <v>42</v>
      </c>
      <c r="I2416" s="5">
        <f>IF(G2416="nákup",VLOOKUP(E2416,Tabuľka6[#All],13,FALSE),IF(G2416="predaj",VLOOKUP(E2416,Tabuľka6[#All],12,FALSE),"zadany neplatny typ transakie"))</f>
        <v>25.99</v>
      </c>
      <c r="J2416">
        <f t="shared" si="37"/>
        <v>1091.58</v>
      </c>
      <c r="K2416">
        <f>SUMIF($E$7:E2416,E2416,$H$7:H2416)</f>
        <v>88</v>
      </c>
    </row>
    <row r="2417" spans="4:11" x14ac:dyDescent="0.3">
      <c r="D2417">
        <v>2411</v>
      </c>
      <c r="E2417">
        <v>18</v>
      </c>
      <c r="F2417" s="4">
        <f>DATE(2020,12,3+INT(ROWS($1:214)/15))</f>
        <v>44182</v>
      </c>
      <c r="G2417" s="1" t="s">
        <v>166</v>
      </c>
      <c r="H2417">
        <v>44</v>
      </c>
      <c r="I2417" s="5">
        <f>IF(G2417="nákup",VLOOKUP(E2417,Tabuľka6[#All],13,FALSE),IF(G2417="predaj",VLOOKUP(E2417,Tabuľka6[#All],12,FALSE),"zadany neplatny typ transakie"))</f>
        <v>6.89</v>
      </c>
      <c r="J2417">
        <f t="shared" si="37"/>
        <v>303.15999999999997</v>
      </c>
      <c r="K2417">
        <f>SUMIF($E$7:E2417,E2417,$H$7:H2417)</f>
        <v>170</v>
      </c>
    </row>
    <row r="2418" spans="4:11" x14ac:dyDescent="0.3">
      <c r="D2418">
        <v>2412</v>
      </c>
      <c r="E2418">
        <v>14</v>
      </c>
      <c r="F2418" s="4">
        <f>DATE(2020,12,3+INT(ROWS($1:215)/15))</f>
        <v>44182</v>
      </c>
      <c r="G2418" s="1" t="s">
        <v>166</v>
      </c>
      <c r="H2418">
        <v>21</v>
      </c>
      <c r="I2418" s="5">
        <f>IF(G2418="nákup",VLOOKUP(E2418,Tabuľka6[#All],13,FALSE),IF(G2418="predaj",VLOOKUP(E2418,Tabuľka6[#All],12,FALSE),"zadany neplatny typ transakie"))</f>
        <v>5.68</v>
      </c>
      <c r="J2418">
        <f t="shared" si="37"/>
        <v>119.28</v>
      </c>
      <c r="K2418">
        <f>SUMIF($E$7:E2418,E2418,$H$7:H2418)</f>
        <v>105</v>
      </c>
    </row>
    <row r="2419" spans="4:11" x14ac:dyDescent="0.3">
      <c r="D2419">
        <v>2413</v>
      </c>
      <c r="E2419">
        <v>30</v>
      </c>
      <c r="F2419" s="4">
        <f>DATE(2020,12,3+INT(ROWS($1:216)/15))</f>
        <v>44182</v>
      </c>
      <c r="G2419" s="1" t="s">
        <v>166</v>
      </c>
      <c r="H2419">
        <v>35</v>
      </c>
      <c r="I2419" s="5" t="str">
        <f>IF(G2419="nákup",VLOOKUP(E2419,Tabuľka6[#All],13,FALSE),IF(G2419="predaj",VLOOKUP(E2419,Tabuľka6[#All],12,FALSE),"zadany neplatny typ transakie"))</f>
        <v>4,36</v>
      </c>
      <c r="J2419">
        <f t="shared" si="37"/>
        <v>152.60000000000002</v>
      </c>
      <c r="K2419">
        <f>SUMIF($E$7:E2419,E2419,$H$7:H2419)</f>
        <v>211</v>
      </c>
    </row>
    <row r="2420" spans="4:11" x14ac:dyDescent="0.3">
      <c r="D2420">
        <v>2414</v>
      </c>
      <c r="E2420">
        <v>4</v>
      </c>
      <c r="F2420" s="4">
        <f>DATE(2020,12,3+INT(ROWS($1:217)/15))</f>
        <v>44182</v>
      </c>
      <c r="G2420" s="1" t="s">
        <v>166</v>
      </c>
      <c r="H2420">
        <v>31</v>
      </c>
      <c r="I2420" s="5">
        <f>IF(G2420="nákup",VLOOKUP(E2420,Tabuľka6[#All],13,FALSE),IF(G2420="predaj",VLOOKUP(E2420,Tabuľka6[#All],12,FALSE),"zadany neplatny typ transakie"))</f>
        <v>8.36</v>
      </c>
      <c r="J2420">
        <f t="shared" si="37"/>
        <v>259.15999999999997</v>
      </c>
      <c r="K2420">
        <f>SUMIF($E$7:E2420,E2420,$H$7:H2420)</f>
        <v>176</v>
      </c>
    </row>
    <row r="2421" spans="4:11" x14ac:dyDescent="0.3">
      <c r="D2421">
        <v>2415</v>
      </c>
      <c r="E2421">
        <v>3</v>
      </c>
      <c r="F2421" s="4">
        <f>DATE(2020,12,3+INT(ROWS($1:218)/15))</f>
        <v>44182</v>
      </c>
      <c r="G2421" s="1" t="s">
        <v>166</v>
      </c>
      <c r="H2421">
        <v>41</v>
      </c>
      <c r="I2421" s="5">
        <f>IF(G2421="nákup",VLOOKUP(E2421,Tabuľka6[#All],13,FALSE),IF(G2421="predaj",VLOOKUP(E2421,Tabuľka6[#All],12,FALSE),"zadany neplatny typ transakie"))</f>
        <v>6.24</v>
      </c>
      <c r="J2421">
        <f t="shared" si="37"/>
        <v>255.84</v>
      </c>
      <c r="K2421">
        <f>SUMIF($E$7:E2421,E2421,$H$7:H2421)</f>
        <v>80</v>
      </c>
    </row>
    <row r="2422" spans="4:11" x14ac:dyDescent="0.3">
      <c r="D2422">
        <v>2416</v>
      </c>
      <c r="E2422">
        <v>24</v>
      </c>
      <c r="F2422" s="4">
        <f>DATE(2020,12,3+INT(ROWS($1:219)/15))</f>
        <v>44182</v>
      </c>
      <c r="G2422" s="1" t="s">
        <v>166</v>
      </c>
      <c r="H2422">
        <v>27</v>
      </c>
      <c r="I2422" s="5" t="str">
        <f>IF(G2422="nákup",VLOOKUP(E2422,Tabuľka6[#All],13,FALSE),IF(G2422="predaj",VLOOKUP(E2422,Tabuľka6[#All],12,FALSE),"zadany neplatny typ transakie"))</f>
        <v>8,78</v>
      </c>
      <c r="J2422">
        <f t="shared" si="37"/>
        <v>237.05999999999997</v>
      </c>
      <c r="K2422">
        <f>SUMIF($E$7:E2422,E2422,$H$7:H2422)</f>
        <v>245</v>
      </c>
    </row>
    <row r="2423" spans="4:11" x14ac:dyDescent="0.3">
      <c r="D2423">
        <v>2417</v>
      </c>
      <c r="E2423">
        <v>22</v>
      </c>
      <c r="F2423" s="4">
        <f>DATE(2020,12,3+INT(ROWS($1:220)/15))</f>
        <v>44182</v>
      </c>
      <c r="G2423" s="1" t="s">
        <v>166</v>
      </c>
      <c r="H2423">
        <v>22</v>
      </c>
      <c r="I2423" s="5">
        <f>IF(G2423="nákup",VLOOKUP(E2423,Tabuľka6[#All],13,FALSE),IF(G2423="predaj",VLOOKUP(E2423,Tabuľka6[#All],12,FALSE),"zadany neplatny typ transakie"))</f>
        <v>12.56</v>
      </c>
      <c r="J2423">
        <f t="shared" si="37"/>
        <v>276.32</v>
      </c>
      <c r="K2423">
        <f>SUMIF($E$7:E2423,E2423,$H$7:H2423)</f>
        <v>282</v>
      </c>
    </row>
    <row r="2424" spans="4:11" x14ac:dyDescent="0.3">
      <c r="D2424">
        <v>2418</v>
      </c>
      <c r="E2424">
        <v>21</v>
      </c>
      <c r="F2424" s="4">
        <f>DATE(2020,12,3+INT(ROWS($1:221)/15))</f>
        <v>44182</v>
      </c>
      <c r="G2424" s="1" t="s">
        <v>166</v>
      </c>
      <c r="H2424">
        <v>25</v>
      </c>
      <c r="I2424" s="5">
        <f>IF(G2424="nákup",VLOOKUP(E2424,Tabuľka6[#All],13,FALSE),IF(G2424="predaj",VLOOKUP(E2424,Tabuľka6[#All],12,FALSE),"zadany neplatny typ transakie"))</f>
        <v>14.17</v>
      </c>
      <c r="J2424">
        <f t="shared" si="37"/>
        <v>354.25</v>
      </c>
      <c r="K2424">
        <f>SUMIF($E$7:E2424,E2424,$H$7:H2424)</f>
        <v>165</v>
      </c>
    </row>
    <row r="2425" spans="4:11" x14ac:dyDescent="0.3">
      <c r="D2425">
        <v>2419</v>
      </c>
      <c r="E2425">
        <v>14</v>
      </c>
      <c r="F2425" s="4">
        <f>DATE(2020,12,3+INT(ROWS($1:222)/15))</f>
        <v>44182</v>
      </c>
      <c r="G2425" s="1" t="s">
        <v>166</v>
      </c>
      <c r="H2425">
        <v>38</v>
      </c>
      <c r="I2425" s="5">
        <f>IF(G2425="nákup",VLOOKUP(E2425,Tabuľka6[#All],13,FALSE),IF(G2425="predaj",VLOOKUP(E2425,Tabuľka6[#All],12,FALSE),"zadany neplatny typ transakie"))</f>
        <v>5.68</v>
      </c>
      <c r="J2425">
        <f t="shared" si="37"/>
        <v>215.83999999999997</v>
      </c>
      <c r="K2425">
        <f>SUMIF($E$7:E2425,E2425,$H$7:H2425)</f>
        <v>143</v>
      </c>
    </row>
    <row r="2426" spans="4:11" x14ac:dyDescent="0.3">
      <c r="D2426">
        <v>2420</v>
      </c>
      <c r="E2426">
        <v>3</v>
      </c>
      <c r="F2426" s="4">
        <f>DATE(2020,12,3+INT(ROWS($1:223)/15))</f>
        <v>44182</v>
      </c>
      <c r="G2426" s="1" t="s">
        <v>166</v>
      </c>
      <c r="H2426">
        <v>29</v>
      </c>
      <c r="I2426" s="5">
        <f>IF(G2426="nákup",VLOOKUP(E2426,Tabuľka6[#All],13,FALSE),IF(G2426="predaj",VLOOKUP(E2426,Tabuľka6[#All],12,FALSE),"zadany neplatny typ transakie"))</f>
        <v>6.24</v>
      </c>
      <c r="J2426">
        <f t="shared" si="37"/>
        <v>180.96</v>
      </c>
      <c r="K2426">
        <f>SUMIF($E$7:E2426,E2426,$H$7:H2426)</f>
        <v>109</v>
      </c>
    </row>
    <row r="2427" spans="4:11" x14ac:dyDescent="0.3">
      <c r="D2427">
        <v>2421</v>
      </c>
      <c r="E2427">
        <v>12</v>
      </c>
      <c r="F2427" s="4">
        <f>DATE(2020,12,3+INT(ROWS($1:224)/15))</f>
        <v>44182</v>
      </c>
      <c r="G2427" s="1" t="s">
        <v>166</v>
      </c>
      <c r="H2427">
        <v>31</v>
      </c>
      <c r="I2427" s="5">
        <f>IF(G2427="nákup",VLOOKUP(E2427,Tabuľka6[#All],13,FALSE),IF(G2427="predaj",VLOOKUP(E2427,Tabuľka6[#All],12,FALSE),"zadany neplatny typ transakie"))</f>
        <v>7.69</v>
      </c>
      <c r="J2427">
        <f t="shared" si="37"/>
        <v>238.39000000000001</v>
      </c>
      <c r="K2427">
        <f>SUMIF($E$7:E2427,E2427,$H$7:H2427)</f>
        <v>253</v>
      </c>
    </row>
    <row r="2428" spans="4:11" x14ac:dyDescent="0.3">
      <c r="D2428">
        <v>2422</v>
      </c>
      <c r="E2428">
        <v>18</v>
      </c>
      <c r="F2428" s="4">
        <f>DATE(2020,12,3+INT(ROWS($1:225)/15))</f>
        <v>44183</v>
      </c>
      <c r="G2428" s="1" t="s">
        <v>166</v>
      </c>
      <c r="H2428">
        <v>27</v>
      </c>
      <c r="I2428" s="5">
        <f>IF(G2428="nákup",VLOOKUP(E2428,Tabuľka6[#All],13,FALSE),IF(G2428="predaj",VLOOKUP(E2428,Tabuľka6[#All],12,FALSE),"zadany neplatny typ transakie"))</f>
        <v>6.89</v>
      </c>
      <c r="J2428">
        <f t="shared" si="37"/>
        <v>186.03</v>
      </c>
      <c r="K2428">
        <f>SUMIF($E$7:E2428,E2428,$H$7:H2428)</f>
        <v>197</v>
      </c>
    </row>
    <row r="2429" spans="4:11" x14ac:dyDescent="0.3">
      <c r="D2429">
        <v>2423</v>
      </c>
      <c r="E2429">
        <v>15</v>
      </c>
      <c r="F2429" s="4">
        <f>DATE(2020,12,3+INT(ROWS($1:226)/15))</f>
        <v>44183</v>
      </c>
      <c r="G2429" s="1" t="s">
        <v>166</v>
      </c>
      <c r="H2429">
        <v>43</v>
      </c>
      <c r="I2429" s="5">
        <f>IF(G2429="nákup",VLOOKUP(E2429,Tabuľka6[#All],13,FALSE),IF(G2429="predaj",VLOOKUP(E2429,Tabuľka6[#All],12,FALSE),"zadany neplatny typ transakie"))</f>
        <v>4.5</v>
      </c>
      <c r="J2429">
        <f t="shared" si="37"/>
        <v>193.5</v>
      </c>
      <c r="K2429">
        <f>SUMIF($E$7:E2429,E2429,$H$7:H2429)</f>
        <v>212</v>
      </c>
    </row>
    <row r="2430" spans="4:11" x14ac:dyDescent="0.3">
      <c r="D2430">
        <v>2424</v>
      </c>
      <c r="E2430">
        <v>27</v>
      </c>
      <c r="F2430" s="4">
        <f>DATE(2020,12,3+INT(ROWS($1:227)/15))</f>
        <v>44183</v>
      </c>
      <c r="G2430" s="1" t="s">
        <v>166</v>
      </c>
      <c r="H2430">
        <v>22</v>
      </c>
      <c r="I2430" s="5">
        <f>IF(G2430="nákup",VLOOKUP(E2430,Tabuľka6[#All],13,FALSE),IF(G2430="predaj",VLOOKUP(E2430,Tabuľka6[#All],12,FALSE),"zadany neplatny typ transakie"))</f>
        <v>8.89</v>
      </c>
      <c r="J2430">
        <f t="shared" si="37"/>
        <v>195.58</v>
      </c>
      <c r="K2430">
        <f>SUMIF($E$7:E2430,E2430,$H$7:H2430)</f>
        <v>82</v>
      </c>
    </row>
    <row r="2431" spans="4:11" x14ac:dyDescent="0.3">
      <c r="D2431">
        <v>2425</v>
      </c>
      <c r="E2431">
        <v>16</v>
      </c>
      <c r="F2431" s="4">
        <f>DATE(2020,12,3+INT(ROWS($1:228)/15))</f>
        <v>44183</v>
      </c>
      <c r="G2431" s="1" t="s">
        <v>166</v>
      </c>
      <c r="H2431">
        <v>48</v>
      </c>
      <c r="I2431" s="5">
        <f>IF(G2431="nákup",VLOOKUP(E2431,Tabuľka6[#All],13,FALSE),IF(G2431="predaj",VLOOKUP(E2431,Tabuľka6[#All],12,FALSE),"zadany neplatny typ transakie"))</f>
        <v>7.68</v>
      </c>
      <c r="J2431">
        <f t="shared" si="37"/>
        <v>368.64</v>
      </c>
      <c r="K2431">
        <f>SUMIF($E$7:E2431,E2431,$H$7:H2431)</f>
        <v>241</v>
      </c>
    </row>
    <row r="2432" spans="4:11" x14ac:dyDescent="0.3">
      <c r="D2432">
        <v>2426</v>
      </c>
      <c r="E2432">
        <v>30</v>
      </c>
      <c r="F2432" s="4">
        <f>DATE(2020,12,3+INT(ROWS($1:229)/15))</f>
        <v>44183</v>
      </c>
      <c r="G2432" s="1" t="s">
        <v>166</v>
      </c>
      <c r="H2432">
        <v>48</v>
      </c>
      <c r="I2432" s="5" t="str">
        <f>IF(G2432="nákup",VLOOKUP(E2432,Tabuľka6[#All],13,FALSE),IF(G2432="predaj",VLOOKUP(E2432,Tabuľka6[#All],12,FALSE),"zadany neplatny typ transakie"))</f>
        <v>4,36</v>
      </c>
      <c r="J2432">
        <f t="shared" si="37"/>
        <v>209.28000000000003</v>
      </c>
      <c r="K2432">
        <f>SUMIF($E$7:E2432,E2432,$H$7:H2432)</f>
        <v>259</v>
      </c>
    </row>
    <row r="2433" spans="4:11" x14ac:dyDescent="0.3">
      <c r="D2433">
        <v>2427</v>
      </c>
      <c r="E2433">
        <v>22</v>
      </c>
      <c r="F2433" s="4">
        <f>DATE(2020,12,3+INT(ROWS($1:230)/15))</f>
        <v>44183</v>
      </c>
      <c r="G2433" s="1" t="s">
        <v>166</v>
      </c>
      <c r="H2433">
        <v>24</v>
      </c>
      <c r="I2433" s="5">
        <f>IF(G2433="nákup",VLOOKUP(E2433,Tabuľka6[#All],13,FALSE),IF(G2433="predaj",VLOOKUP(E2433,Tabuľka6[#All],12,FALSE),"zadany neplatny typ transakie"))</f>
        <v>12.56</v>
      </c>
      <c r="J2433">
        <f t="shared" si="37"/>
        <v>301.44</v>
      </c>
      <c r="K2433">
        <f>SUMIF($E$7:E2433,E2433,$H$7:H2433)</f>
        <v>306</v>
      </c>
    </row>
    <row r="2434" spans="4:11" x14ac:dyDescent="0.3">
      <c r="D2434">
        <v>2428</v>
      </c>
      <c r="E2434">
        <v>8</v>
      </c>
      <c r="F2434" s="4">
        <f>DATE(2020,12,3+INT(ROWS($1:231)/15))</f>
        <v>44183</v>
      </c>
      <c r="G2434" s="1" t="s">
        <v>166</v>
      </c>
      <c r="H2434">
        <v>23</v>
      </c>
      <c r="I2434" s="5">
        <f>IF(G2434="nákup",VLOOKUP(E2434,Tabuľka6[#All],13,FALSE),IF(G2434="predaj",VLOOKUP(E2434,Tabuľka6[#All],12,FALSE),"zadany neplatny typ transakie"))</f>
        <v>10.99</v>
      </c>
      <c r="J2434">
        <f t="shared" si="37"/>
        <v>252.77</v>
      </c>
      <c r="K2434">
        <f>SUMIF($E$7:E2434,E2434,$H$7:H2434)</f>
        <v>146</v>
      </c>
    </row>
    <row r="2435" spans="4:11" x14ac:dyDescent="0.3">
      <c r="D2435">
        <v>2429</v>
      </c>
      <c r="E2435">
        <v>3</v>
      </c>
      <c r="F2435" s="4">
        <f>DATE(2020,12,3+INT(ROWS($1:232)/15))</f>
        <v>44183</v>
      </c>
      <c r="G2435" s="1" t="s">
        <v>166</v>
      </c>
      <c r="H2435">
        <v>40</v>
      </c>
      <c r="I2435" s="5">
        <f>IF(G2435="nákup",VLOOKUP(E2435,Tabuľka6[#All],13,FALSE),IF(G2435="predaj",VLOOKUP(E2435,Tabuľka6[#All],12,FALSE),"zadany neplatny typ transakie"))</f>
        <v>6.24</v>
      </c>
      <c r="J2435">
        <f t="shared" si="37"/>
        <v>249.60000000000002</v>
      </c>
      <c r="K2435">
        <f>SUMIF($E$7:E2435,E2435,$H$7:H2435)</f>
        <v>149</v>
      </c>
    </row>
    <row r="2436" spans="4:11" x14ac:dyDescent="0.3">
      <c r="D2436">
        <v>2430</v>
      </c>
      <c r="E2436">
        <v>22</v>
      </c>
      <c r="F2436" s="4">
        <f>DATE(2020,12,3+INT(ROWS($1:233)/15))</f>
        <v>44183</v>
      </c>
      <c r="G2436" s="1" t="s">
        <v>166</v>
      </c>
      <c r="H2436">
        <v>34</v>
      </c>
      <c r="I2436" s="5">
        <f>IF(G2436="nákup",VLOOKUP(E2436,Tabuľka6[#All],13,FALSE),IF(G2436="predaj",VLOOKUP(E2436,Tabuľka6[#All],12,FALSE),"zadany neplatny typ transakie"))</f>
        <v>12.56</v>
      </c>
      <c r="J2436">
        <f t="shared" si="37"/>
        <v>427.04</v>
      </c>
      <c r="K2436">
        <f>SUMIF($E$7:E2436,E2436,$H$7:H2436)</f>
        <v>340</v>
      </c>
    </row>
    <row r="2437" spans="4:11" x14ac:dyDescent="0.3">
      <c r="D2437">
        <v>2431</v>
      </c>
      <c r="E2437">
        <v>22</v>
      </c>
      <c r="F2437" s="4">
        <f>DATE(2020,12,3+INT(ROWS($1:234)/15))</f>
        <v>44183</v>
      </c>
      <c r="G2437" s="1" t="s">
        <v>166</v>
      </c>
      <c r="H2437">
        <v>29</v>
      </c>
      <c r="I2437" s="5">
        <f>IF(G2437="nákup",VLOOKUP(E2437,Tabuľka6[#All],13,FALSE),IF(G2437="predaj",VLOOKUP(E2437,Tabuľka6[#All],12,FALSE),"zadany neplatny typ transakie"))</f>
        <v>12.56</v>
      </c>
      <c r="J2437">
        <f t="shared" si="37"/>
        <v>364.24</v>
      </c>
      <c r="K2437">
        <f>SUMIF($E$7:E2437,E2437,$H$7:H2437)</f>
        <v>369</v>
      </c>
    </row>
    <row r="2438" spans="4:11" x14ac:dyDescent="0.3">
      <c r="D2438">
        <v>2432</v>
      </c>
      <c r="E2438">
        <v>22</v>
      </c>
      <c r="F2438" s="4">
        <f>DATE(2020,12,3+INT(ROWS($1:235)/15))</f>
        <v>44183</v>
      </c>
      <c r="G2438" s="1" t="s">
        <v>167</v>
      </c>
      <c r="H2438">
        <v>-90</v>
      </c>
      <c r="I2438" s="5">
        <f>IF(G2438="nákup",VLOOKUP(E2438,Tabuľka6[#All],13,FALSE),IF(G2438="predaj",VLOOKUP(E2438,Tabuľka6[#All],12,FALSE),"zadany neplatny typ transakie"))</f>
        <v>22.58</v>
      </c>
      <c r="J2438">
        <f t="shared" si="37"/>
        <v>2032.1999999999998</v>
      </c>
      <c r="K2438">
        <f>SUMIF($E$7:E2438,E2438,$H$7:H2438)</f>
        <v>279</v>
      </c>
    </row>
    <row r="2439" spans="4:11" x14ac:dyDescent="0.3">
      <c r="D2439">
        <v>2433</v>
      </c>
      <c r="E2439">
        <v>7</v>
      </c>
      <c r="F2439" s="4">
        <f>DATE(2020,12,3+INT(ROWS($1:236)/15))</f>
        <v>44183</v>
      </c>
      <c r="G2439" s="1" t="s">
        <v>166</v>
      </c>
      <c r="H2439">
        <v>26</v>
      </c>
      <c r="I2439" s="5">
        <f>IF(G2439="nákup",VLOOKUP(E2439,Tabuľka6[#All],13,FALSE),IF(G2439="predaj",VLOOKUP(E2439,Tabuľka6[#All],12,FALSE),"zadany neplatny typ transakie"))</f>
        <v>8.56</v>
      </c>
      <c r="J2439">
        <f t="shared" si="37"/>
        <v>222.56</v>
      </c>
      <c r="K2439">
        <f>SUMIF($E$7:E2439,E2439,$H$7:H2439)</f>
        <v>90</v>
      </c>
    </row>
    <row r="2440" spans="4:11" x14ac:dyDescent="0.3">
      <c r="D2440">
        <v>2434</v>
      </c>
      <c r="E2440">
        <v>10</v>
      </c>
      <c r="F2440" s="4">
        <f>DATE(2020,12,3+INT(ROWS($1:237)/15))</f>
        <v>44183</v>
      </c>
      <c r="G2440" s="1" t="s">
        <v>166</v>
      </c>
      <c r="H2440">
        <v>30</v>
      </c>
      <c r="I2440" s="5">
        <f>IF(G2440="nákup",VLOOKUP(E2440,Tabuľka6[#All],13,FALSE),IF(G2440="predaj",VLOOKUP(E2440,Tabuľka6[#All],12,FALSE),"zadany neplatny typ transakie"))</f>
        <v>11.89</v>
      </c>
      <c r="J2440">
        <f t="shared" ref="J2440:J2503" si="38">ABS(H2440*I2440)</f>
        <v>356.70000000000005</v>
      </c>
      <c r="K2440">
        <f>SUMIF($E$7:E2440,E2440,$H$7:H2440)</f>
        <v>161</v>
      </c>
    </row>
    <row r="2441" spans="4:11" x14ac:dyDescent="0.3">
      <c r="D2441">
        <v>2435</v>
      </c>
      <c r="E2441">
        <v>19</v>
      </c>
      <c r="F2441" s="4">
        <f>DATE(2020,12,3+INT(ROWS($1:238)/15))</f>
        <v>44183</v>
      </c>
      <c r="G2441" s="1" t="s">
        <v>166</v>
      </c>
      <c r="H2441">
        <v>39</v>
      </c>
      <c r="I2441" s="5">
        <f>IF(G2441="nákup",VLOOKUP(E2441,Tabuľka6[#All],13,FALSE),IF(G2441="predaj",VLOOKUP(E2441,Tabuľka6[#All],12,FALSE),"zadany neplatny typ transakie"))</f>
        <v>9.16</v>
      </c>
      <c r="J2441">
        <f t="shared" si="38"/>
        <v>357.24</v>
      </c>
      <c r="K2441">
        <f>SUMIF($E$7:E2441,E2441,$H$7:H2441)</f>
        <v>331</v>
      </c>
    </row>
    <row r="2442" spans="4:11" x14ac:dyDescent="0.3">
      <c r="D2442">
        <v>2436</v>
      </c>
      <c r="E2442">
        <v>18</v>
      </c>
      <c r="F2442" s="4">
        <f>DATE(2020,12,3+INT(ROWS($1:239)/15))</f>
        <v>44183</v>
      </c>
      <c r="G2442" s="1" t="s">
        <v>166</v>
      </c>
      <c r="H2442">
        <v>30</v>
      </c>
      <c r="I2442" s="5">
        <f>IF(G2442="nákup",VLOOKUP(E2442,Tabuľka6[#All],13,FALSE),IF(G2442="predaj",VLOOKUP(E2442,Tabuľka6[#All],12,FALSE),"zadany neplatny typ transakie"))</f>
        <v>6.89</v>
      </c>
      <c r="J2442">
        <f t="shared" si="38"/>
        <v>206.7</v>
      </c>
      <c r="K2442">
        <f>SUMIF($E$7:E2442,E2442,$H$7:H2442)</f>
        <v>227</v>
      </c>
    </row>
    <row r="2443" spans="4:11" x14ac:dyDescent="0.3">
      <c r="D2443">
        <v>2437</v>
      </c>
      <c r="E2443">
        <v>4</v>
      </c>
      <c r="F2443" s="4">
        <f>DATE(2020,12,3+INT(ROWS($1:240)/15))</f>
        <v>44184</v>
      </c>
      <c r="G2443" s="1" t="s">
        <v>166</v>
      </c>
      <c r="H2443">
        <v>36</v>
      </c>
      <c r="I2443" s="5">
        <f>IF(G2443="nákup",VLOOKUP(E2443,Tabuľka6[#All],13,FALSE),IF(G2443="predaj",VLOOKUP(E2443,Tabuľka6[#All],12,FALSE),"zadany neplatny typ transakie"))</f>
        <v>8.36</v>
      </c>
      <c r="J2443">
        <f t="shared" si="38"/>
        <v>300.95999999999998</v>
      </c>
      <c r="K2443">
        <f>SUMIF($E$7:E2443,E2443,$H$7:H2443)</f>
        <v>212</v>
      </c>
    </row>
    <row r="2444" spans="4:11" x14ac:dyDescent="0.3">
      <c r="D2444">
        <v>2438</v>
      </c>
      <c r="E2444">
        <v>8</v>
      </c>
      <c r="F2444" s="4">
        <f>DATE(2020,12,3+INT(ROWS($1:241)/15))</f>
        <v>44184</v>
      </c>
      <c r="G2444" s="1" t="s">
        <v>166</v>
      </c>
      <c r="H2444">
        <v>39</v>
      </c>
      <c r="I2444" s="5">
        <f>IF(G2444="nákup",VLOOKUP(E2444,Tabuľka6[#All],13,FALSE),IF(G2444="predaj",VLOOKUP(E2444,Tabuľka6[#All],12,FALSE),"zadany neplatny typ transakie"))</f>
        <v>10.99</v>
      </c>
      <c r="J2444">
        <f t="shared" si="38"/>
        <v>428.61</v>
      </c>
      <c r="K2444">
        <f>SUMIF($E$7:E2444,E2444,$H$7:H2444)</f>
        <v>185</v>
      </c>
    </row>
    <row r="2445" spans="4:11" x14ac:dyDescent="0.3">
      <c r="D2445">
        <v>2439</v>
      </c>
      <c r="E2445">
        <v>16</v>
      </c>
      <c r="F2445" s="4">
        <f>DATE(2020,12,3+INT(ROWS($1:242)/15))</f>
        <v>44184</v>
      </c>
      <c r="G2445" s="1" t="s">
        <v>166</v>
      </c>
      <c r="H2445">
        <v>20</v>
      </c>
      <c r="I2445" s="5">
        <f>IF(G2445="nákup",VLOOKUP(E2445,Tabuľka6[#All],13,FALSE),IF(G2445="predaj",VLOOKUP(E2445,Tabuľka6[#All],12,FALSE),"zadany neplatny typ transakie"))</f>
        <v>7.68</v>
      </c>
      <c r="J2445">
        <f t="shared" si="38"/>
        <v>153.6</v>
      </c>
      <c r="K2445">
        <f>SUMIF($E$7:E2445,E2445,$H$7:H2445)</f>
        <v>261</v>
      </c>
    </row>
    <row r="2446" spans="4:11" x14ac:dyDescent="0.3">
      <c r="D2446">
        <v>2440</v>
      </c>
      <c r="E2446">
        <v>8</v>
      </c>
      <c r="F2446" s="4">
        <f>DATE(2020,12,3+INT(ROWS($1:243)/15))</f>
        <v>44184</v>
      </c>
      <c r="G2446" s="1" t="s">
        <v>166</v>
      </c>
      <c r="H2446">
        <v>24</v>
      </c>
      <c r="I2446" s="5">
        <f>IF(G2446="nákup",VLOOKUP(E2446,Tabuľka6[#All],13,FALSE),IF(G2446="predaj",VLOOKUP(E2446,Tabuľka6[#All],12,FALSE),"zadany neplatny typ transakie"))</f>
        <v>10.99</v>
      </c>
      <c r="J2446">
        <f t="shared" si="38"/>
        <v>263.76</v>
      </c>
      <c r="K2446">
        <f>SUMIF($E$7:E2446,E2446,$H$7:H2446)</f>
        <v>209</v>
      </c>
    </row>
    <row r="2447" spans="4:11" x14ac:dyDescent="0.3">
      <c r="D2447">
        <v>2441</v>
      </c>
      <c r="E2447">
        <v>28</v>
      </c>
      <c r="F2447" s="4">
        <f>DATE(2020,12,3+INT(ROWS($1:244)/15))</f>
        <v>44184</v>
      </c>
      <c r="G2447" s="1" t="s">
        <v>166</v>
      </c>
      <c r="H2447">
        <v>29</v>
      </c>
      <c r="I2447" s="5">
        <f>IF(G2447="nákup",VLOOKUP(E2447,Tabuľka6[#All],13,FALSE),IF(G2447="predaj",VLOOKUP(E2447,Tabuľka6[#All],12,FALSE),"zadany neplatny typ transakie"))</f>
        <v>6.9</v>
      </c>
      <c r="J2447">
        <f t="shared" si="38"/>
        <v>200.10000000000002</v>
      </c>
      <c r="K2447">
        <f>SUMIF($E$7:E2447,E2447,$H$7:H2447)</f>
        <v>141</v>
      </c>
    </row>
    <row r="2448" spans="4:11" x14ac:dyDescent="0.3">
      <c r="D2448">
        <v>2442</v>
      </c>
      <c r="E2448">
        <v>22</v>
      </c>
      <c r="F2448" s="4">
        <f>DATE(2020,12,3+INT(ROWS($1:245)/15))</f>
        <v>44184</v>
      </c>
      <c r="G2448" s="1" t="s">
        <v>167</v>
      </c>
      <c r="H2448">
        <v>-90</v>
      </c>
      <c r="I2448" s="5">
        <f>IF(G2448="nákup",VLOOKUP(E2448,Tabuľka6[#All],13,FALSE),IF(G2448="predaj",VLOOKUP(E2448,Tabuľka6[#All],12,FALSE),"zadany neplatny typ transakie"))</f>
        <v>22.58</v>
      </c>
      <c r="J2448">
        <f t="shared" si="38"/>
        <v>2032.1999999999998</v>
      </c>
      <c r="K2448">
        <f>SUMIF($E$7:E2448,E2448,$H$7:H2448)</f>
        <v>189</v>
      </c>
    </row>
    <row r="2449" spans="4:11" x14ac:dyDescent="0.3">
      <c r="D2449">
        <v>2443</v>
      </c>
      <c r="E2449">
        <v>27</v>
      </c>
      <c r="F2449" s="4">
        <f>DATE(2020,12,3+INT(ROWS($1:246)/15))</f>
        <v>44184</v>
      </c>
      <c r="G2449" s="1" t="s">
        <v>166</v>
      </c>
      <c r="H2449">
        <v>35</v>
      </c>
      <c r="I2449" s="5">
        <f>IF(G2449="nákup",VLOOKUP(E2449,Tabuľka6[#All],13,FALSE),IF(G2449="predaj",VLOOKUP(E2449,Tabuľka6[#All],12,FALSE),"zadany neplatny typ transakie"))</f>
        <v>8.89</v>
      </c>
      <c r="J2449">
        <f t="shared" si="38"/>
        <v>311.15000000000003</v>
      </c>
      <c r="K2449">
        <f>SUMIF($E$7:E2449,E2449,$H$7:H2449)</f>
        <v>117</v>
      </c>
    </row>
    <row r="2450" spans="4:11" x14ac:dyDescent="0.3">
      <c r="D2450">
        <v>2444</v>
      </c>
      <c r="E2450">
        <v>15</v>
      </c>
      <c r="F2450" s="4">
        <f>DATE(2020,12,3+INT(ROWS($1:247)/15))</f>
        <v>44184</v>
      </c>
      <c r="G2450" s="1" t="s">
        <v>166</v>
      </c>
      <c r="H2450">
        <v>22</v>
      </c>
      <c r="I2450" s="5">
        <f>IF(G2450="nákup",VLOOKUP(E2450,Tabuľka6[#All],13,FALSE),IF(G2450="predaj",VLOOKUP(E2450,Tabuľka6[#All],12,FALSE),"zadany neplatny typ transakie"))</f>
        <v>4.5</v>
      </c>
      <c r="J2450">
        <f t="shared" si="38"/>
        <v>99</v>
      </c>
      <c r="K2450">
        <f>SUMIF($E$7:E2450,E2450,$H$7:H2450)</f>
        <v>234</v>
      </c>
    </row>
    <row r="2451" spans="4:11" x14ac:dyDescent="0.3">
      <c r="D2451">
        <v>2445</v>
      </c>
      <c r="E2451">
        <v>3</v>
      </c>
      <c r="F2451" s="4">
        <f>DATE(2020,12,3+INT(ROWS($1:248)/15))</f>
        <v>44184</v>
      </c>
      <c r="G2451" s="1" t="s">
        <v>166</v>
      </c>
      <c r="H2451">
        <v>27</v>
      </c>
      <c r="I2451" s="5">
        <f>IF(G2451="nákup",VLOOKUP(E2451,Tabuľka6[#All],13,FALSE),IF(G2451="predaj",VLOOKUP(E2451,Tabuľka6[#All],12,FALSE),"zadany neplatny typ transakie"))</f>
        <v>6.24</v>
      </c>
      <c r="J2451">
        <f t="shared" si="38"/>
        <v>168.48000000000002</v>
      </c>
      <c r="K2451">
        <f>SUMIF($E$7:E2451,E2451,$H$7:H2451)</f>
        <v>176</v>
      </c>
    </row>
    <row r="2452" spans="4:11" x14ac:dyDescent="0.3">
      <c r="D2452">
        <v>2446</v>
      </c>
      <c r="E2452">
        <v>28</v>
      </c>
      <c r="F2452" s="4">
        <f>DATE(2020,12,3+INT(ROWS($1:249)/15))</f>
        <v>44184</v>
      </c>
      <c r="G2452" s="1" t="s">
        <v>166</v>
      </c>
      <c r="H2452">
        <v>25</v>
      </c>
      <c r="I2452" s="5">
        <f>IF(G2452="nákup",VLOOKUP(E2452,Tabuľka6[#All],13,FALSE),IF(G2452="predaj",VLOOKUP(E2452,Tabuľka6[#All],12,FALSE),"zadany neplatny typ transakie"))</f>
        <v>6.9</v>
      </c>
      <c r="J2452">
        <f t="shared" si="38"/>
        <v>172.5</v>
      </c>
      <c r="K2452">
        <f>SUMIF($E$7:E2452,E2452,$H$7:H2452)</f>
        <v>166</v>
      </c>
    </row>
    <row r="2453" spans="4:11" x14ac:dyDescent="0.3">
      <c r="D2453">
        <v>2447</v>
      </c>
      <c r="E2453">
        <v>7</v>
      </c>
      <c r="F2453" s="4">
        <f>DATE(2020,12,3+INT(ROWS($1:250)/15))</f>
        <v>44184</v>
      </c>
      <c r="G2453" s="1" t="s">
        <v>166</v>
      </c>
      <c r="H2453">
        <v>42</v>
      </c>
      <c r="I2453" s="5">
        <f>IF(G2453="nákup",VLOOKUP(E2453,Tabuľka6[#All],13,FALSE),IF(G2453="predaj",VLOOKUP(E2453,Tabuľka6[#All],12,FALSE),"zadany neplatny typ transakie"))</f>
        <v>8.56</v>
      </c>
      <c r="J2453">
        <f t="shared" si="38"/>
        <v>359.52000000000004</v>
      </c>
      <c r="K2453">
        <f>SUMIF($E$7:E2453,E2453,$H$7:H2453)</f>
        <v>132</v>
      </c>
    </row>
    <row r="2454" spans="4:11" x14ac:dyDescent="0.3">
      <c r="D2454">
        <v>2448</v>
      </c>
      <c r="E2454">
        <v>4</v>
      </c>
      <c r="F2454" s="4">
        <f>DATE(2020,12,3+INT(ROWS($1:251)/15))</f>
        <v>44184</v>
      </c>
      <c r="G2454" s="1" t="s">
        <v>166</v>
      </c>
      <c r="H2454">
        <v>48</v>
      </c>
      <c r="I2454" s="5">
        <f>IF(G2454="nákup",VLOOKUP(E2454,Tabuľka6[#All],13,FALSE),IF(G2454="predaj",VLOOKUP(E2454,Tabuľka6[#All],12,FALSE),"zadany neplatny typ transakie"))</f>
        <v>8.36</v>
      </c>
      <c r="J2454">
        <f t="shared" si="38"/>
        <v>401.28</v>
      </c>
      <c r="K2454">
        <f>SUMIF($E$7:E2454,E2454,$H$7:H2454)</f>
        <v>260</v>
      </c>
    </row>
    <row r="2455" spans="4:11" x14ac:dyDescent="0.3">
      <c r="D2455">
        <v>2449</v>
      </c>
      <c r="E2455">
        <v>27</v>
      </c>
      <c r="F2455" s="4">
        <f>DATE(2020,12,3+INT(ROWS($1:252)/15))</f>
        <v>44184</v>
      </c>
      <c r="G2455" s="1" t="s">
        <v>166</v>
      </c>
      <c r="H2455">
        <v>42</v>
      </c>
      <c r="I2455" s="5">
        <f>IF(G2455="nákup",VLOOKUP(E2455,Tabuľka6[#All],13,FALSE),IF(G2455="predaj",VLOOKUP(E2455,Tabuľka6[#All],12,FALSE),"zadany neplatny typ transakie"))</f>
        <v>8.89</v>
      </c>
      <c r="J2455">
        <f t="shared" si="38"/>
        <v>373.38</v>
      </c>
      <c r="K2455">
        <f>SUMIF($E$7:E2455,E2455,$H$7:H2455)</f>
        <v>159</v>
      </c>
    </row>
    <row r="2456" spans="4:11" x14ac:dyDescent="0.3">
      <c r="D2456">
        <v>2450</v>
      </c>
      <c r="E2456">
        <v>29</v>
      </c>
      <c r="F2456" s="4">
        <f>DATE(2020,12,3+INT(ROWS($1:253)/15))</f>
        <v>44184</v>
      </c>
      <c r="G2456" s="1" t="s">
        <v>166</v>
      </c>
      <c r="H2456">
        <v>42</v>
      </c>
      <c r="I2456" s="5" t="str">
        <f>IF(G2456="nákup",VLOOKUP(E2456,Tabuľka6[#All],13,FALSE),IF(G2456="predaj",VLOOKUP(E2456,Tabuľka6[#All],12,FALSE),"zadany neplatny typ transakie"))</f>
        <v>14,98</v>
      </c>
      <c r="J2456">
        <f t="shared" si="38"/>
        <v>629.16</v>
      </c>
      <c r="K2456">
        <f>SUMIF($E$7:E2456,E2456,$H$7:H2456)</f>
        <v>268</v>
      </c>
    </row>
    <row r="2457" spans="4:11" x14ac:dyDescent="0.3">
      <c r="D2457">
        <v>2451</v>
      </c>
      <c r="E2457">
        <v>11</v>
      </c>
      <c r="F2457" s="4">
        <f>DATE(2020,12,3+INT(ROWS($1:254)/15))</f>
        <v>44184</v>
      </c>
      <c r="G2457" s="1" t="s">
        <v>166</v>
      </c>
      <c r="H2457">
        <v>43</v>
      </c>
      <c r="I2457" s="5">
        <f>IF(G2457="nákup",VLOOKUP(E2457,Tabuľka6[#All],13,FALSE),IF(G2457="predaj",VLOOKUP(E2457,Tabuľka6[#All],12,FALSE),"zadany neplatny typ transakie"))</f>
        <v>3.26</v>
      </c>
      <c r="J2457">
        <f t="shared" si="38"/>
        <v>140.17999999999998</v>
      </c>
      <c r="K2457">
        <f>SUMIF($E$7:E2457,E2457,$H$7:H2457)</f>
        <v>106</v>
      </c>
    </row>
    <row r="2458" spans="4:11" x14ac:dyDescent="0.3">
      <c r="D2458">
        <v>2452</v>
      </c>
      <c r="E2458">
        <v>9</v>
      </c>
      <c r="F2458" s="4">
        <f>DATE(2020,12,3+INT(ROWS($1:255)/15))</f>
        <v>44185</v>
      </c>
      <c r="G2458" s="1" t="s">
        <v>166</v>
      </c>
      <c r="H2458">
        <v>33</v>
      </c>
      <c r="I2458" s="5">
        <f>IF(G2458="nákup",VLOOKUP(E2458,Tabuľka6[#All],13,FALSE),IF(G2458="predaj",VLOOKUP(E2458,Tabuľka6[#All],12,FALSE),"zadany neplatny typ transakie"))</f>
        <v>25.99</v>
      </c>
      <c r="J2458">
        <f t="shared" si="38"/>
        <v>857.67</v>
      </c>
      <c r="K2458">
        <f>SUMIF($E$7:E2458,E2458,$H$7:H2458)</f>
        <v>121</v>
      </c>
    </row>
    <row r="2459" spans="4:11" x14ac:dyDescent="0.3">
      <c r="D2459">
        <v>2453</v>
      </c>
      <c r="E2459">
        <v>25</v>
      </c>
      <c r="F2459" s="4">
        <f>DATE(2020,12,3+INT(ROWS($1:256)/15))</f>
        <v>44185</v>
      </c>
      <c r="G2459" s="1" t="s">
        <v>166</v>
      </c>
      <c r="H2459">
        <v>42</v>
      </c>
      <c r="I2459" s="5" t="str">
        <f>IF(G2459="nákup",VLOOKUP(E2459,Tabuľka6[#All],13,FALSE),IF(G2459="predaj",VLOOKUP(E2459,Tabuľka6[#All],12,FALSE),"zadany neplatny typ transakie"))</f>
        <v>6,65</v>
      </c>
      <c r="J2459">
        <f t="shared" si="38"/>
        <v>279.3</v>
      </c>
      <c r="K2459">
        <f>SUMIF($E$7:E2459,E2459,$H$7:H2459)</f>
        <v>218</v>
      </c>
    </row>
    <row r="2460" spans="4:11" x14ac:dyDescent="0.3">
      <c r="D2460">
        <v>2454</v>
      </c>
      <c r="E2460">
        <v>24</v>
      </c>
      <c r="F2460" s="4">
        <f>DATE(2020,12,3+INT(ROWS($1:257)/15))</f>
        <v>44185</v>
      </c>
      <c r="G2460" s="1" t="s">
        <v>166</v>
      </c>
      <c r="H2460">
        <v>22</v>
      </c>
      <c r="I2460" s="5" t="str">
        <f>IF(G2460="nákup",VLOOKUP(E2460,Tabuľka6[#All],13,FALSE),IF(G2460="predaj",VLOOKUP(E2460,Tabuľka6[#All],12,FALSE),"zadany neplatny typ transakie"))</f>
        <v>8,78</v>
      </c>
      <c r="J2460">
        <f t="shared" si="38"/>
        <v>193.16</v>
      </c>
      <c r="K2460">
        <f>SUMIF($E$7:E2460,E2460,$H$7:H2460)</f>
        <v>267</v>
      </c>
    </row>
    <row r="2461" spans="4:11" x14ac:dyDescent="0.3">
      <c r="D2461">
        <v>2455</v>
      </c>
      <c r="E2461">
        <v>4</v>
      </c>
      <c r="F2461" s="4">
        <f>DATE(2020,12,3+INT(ROWS($1:258)/15))</f>
        <v>44185</v>
      </c>
      <c r="G2461" s="1" t="s">
        <v>166</v>
      </c>
      <c r="H2461">
        <v>36</v>
      </c>
      <c r="I2461" s="5">
        <f>IF(G2461="nákup",VLOOKUP(E2461,Tabuľka6[#All],13,FALSE),IF(G2461="predaj",VLOOKUP(E2461,Tabuľka6[#All],12,FALSE),"zadany neplatny typ transakie"))</f>
        <v>8.36</v>
      </c>
      <c r="J2461">
        <f t="shared" si="38"/>
        <v>300.95999999999998</v>
      </c>
      <c r="K2461">
        <f>SUMIF($E$7:E2461,E2461,$H$7:H2461)</f>
        <v>296</v>
      </c>
    </row>
    <row r="2462" spans="4:11" x14ac:dyDescent="0.3">
      <c r="D2462">
        <v>2456</v>
      </c>
      <c r="E2462">
        <v>3</v>
      </c>
      <c r="F2462" s="4">
        <f>DATE(2020,12,3+INT(ROWS($1:259)/15))</f>
        <v>44185</v>
      </c>
      <c r="G2462" s="1" t="s">
        <v>166</v>
      </c>
      <c r="H2462">
        <v>44</v>
      </c>
      <c r="I2462" s="5">
        <f>IF(G2462="nákup",VLOOKUP(E2462,Tabuľka6[#All],13,FALSE),IF(G2462="predaj",VLOOKUP(E2462,Tabuľka6[#All],12,FALSE),"zadany neplatny typ transakie"))</f>
        <v>6.24</v>
      </c>
      <c r="J2462">
        <f t="shared" si="38"/>
        <v>274.56</v>
      </c>
      <c r="K2462">
        <f>SUMIF($E$7:E2462,E2462,$H$7:H2462)</f>
        <v>220</v>
      </c>
    </row>
    <row r="2463" spans="4:11" x14ac:dyDescent="0.3">
      <c r="D2463">
        <v>2457</v>
      </c>
      <c r="E2463">
        <v>22</v>
      </c>
      <c r="F2463" s="4">
        <f>DATE(2020,12,3+INT(ROWS($1:260)/15))</f>
        <v>44185</v>
      </c>
      <c r="G2463" s="1" t="s">
        <v>167</v>
      </c>
      <c r="H2463">
        <v>-120</v>
      </c>
      <c r="I2463" s="5">
        <f>IF(G2463="nákup",VLOOKUP(E2463,Tabuľka6[#All],13,FALSE),IF(G2463="predaj",VLOOKUP(E2463,Tabuľka6[#All],12,FALSE),"zadany neplatny typ transakie"))</f>
        <v>22.58</v>
      </c>
      <c r="J2463">
        <f t="shared" si="38"/>
        <v>2709.6</v>
      </c>
      <c r="K2463">
        <f>SUMIF($E$7:E2463,E2463,$H$7:H2463)</f>
        <v>69</v>
      </c>
    </row>
    <row r="2464" spans="4:11" x14ac:dyDescent="0.3">
      <c r="D2464">
        <v>2458</v>
      </c>
      <c r="E2464">
        <v>24</v>
      </c>
      <c r="F2464" s="4">
        <f>DATE(2020,12,3+INT(ROWS($1:261)/15))</f>
        <v>44185</v>
      </c>
      <c r="G2464" s="1" t="s">
        <v>167</v>
      </c>
      <c r="H2464">
        <v>-8</v>
      </c>
      <c r="I2464" s="5">
        <f>IF(G2464="nákup",VLOOKUP(E2464,Tabuľka6[#All],13,FALSE),IF(G2464="predaj",VLOOKUP(E2464,Tabuľka6[#All],12,FALSE),"zadany neplatny typ transakie"))</f>
        <v>18.98</v>
      </c>
      <c r="J2464">
        <f t="shared" si="38"/>
        <v>151.84</v>
      </c>
      <c r="K2464">
        <f>SUMIF($E$7:E2464,E2464,$H$7:H2464)</f>
        <v>259</v>
      </c>
    </row>
    <row r="2465" spans="4:11" x14ac:dyDescent="0.3">
      <c r="D2465">
        <v>2459</v>
      </c>
      <c r="E2465">
        <v>4</v>
      </c>
      <c r="F2465" s="4">
        <f>DATE(2020,12,3+INT(ROWS($1:262)/15))</f>
        <v>44185</v>
      </c>
      <c r="G2465" s="1" t="s">
        <v>167</v>
      </c>
      <c r="H2465">
        <v>-60</v>
      </c>
      <c r="I2465" s="5">
        <f>IF(G2465="nákup",VLOOKUP(E2465,Tabuľka6[#All],13,FALSE),IF(G2465="predaj",VLOOKUP(E2465,Tabuľka6[#All],12,FALSE),"zadany neplatny typ transakie"))</f>
        <v>16</v>
      </c>
      <c r="J2465">
        <f t="shared" si="38"/>
        <v>960</v>
      </c>
      <c r="K2465">
        <f>SUMIF($E$7:E2465,E2465,$H$7:H2465)</f>
        <v>236</v>
      </c>
    </row>
    <row r="2466" spans="4:11" x14ac:dyDescent="0.3">
      <c r="D2466">
        <v>2460</v>
      </c>
      <c r="E2466">
        <v>18</v>
      </c>
      <c r="F2466" s="4">
        <f>DATE(2020,12,3+INT(ROWS($1:263)/15))</f>
        <v>44185</v>
      </c>
      <c r="G2466" s="1" t="s">
        <v>167</v>
      </c>
      <c r="H2466">
        <v>-9</v>
      </c>
      <c r="I2466" s="5">
        <f>IF(G2466="nákup",VLOOKUP(E2466,Tabuľka6[#All],13,FALSE),IF(G2466="predaj",VLOOKUP(E2466,Tabuľka6[#All],12,FALSE),"zadany neplatny typ transakie"))</f>
        <v>13.99</v>
      </c>
      <c r="J2466">
        <f t="shared" si="38"/>
        <v>125.91</v>
      </c>
      <c r="K2466">
        <f>SUMIF($E$7:E2466,E2466,$H$7:H2466)</f>
        <v>218</v>
      </c>
    </row>
    <row r="2467" spans="4:11" x14ac:dyDescent="0.3">
      <c r="D2467">
        <v>2461</v>
      </c>
      <c r="E2467">
        <v>9</v>
      </c>
      <c r="F2467" s="4">
        <f>DATE(2020,12,3+INT(ROWS($1:264)/15))</f>
        <v>44185</v>
      </c>
      <c r="G2467" s="1" t="s">
        <v>167</v>
      </c>
      <c r="H2467">
        <v>-5</v>
      </c>
      <c r="I2467" s="5">
        <f>IF(G2467="nákup",VLOOKUP(E2467,Tabuľka6[#All],13,FALSE),IF(G2467="predaj",VLOOKUP(E2467,Tabuľka6[#All],12,FALSE),"zadany neplatny typ transakie"))</f>
        <v>41</v>
      </c>
      <c r="J2467">
        <f t="shared" si="38"/>
        <v>205</v>
      </c>
      <c r="K2467">
        <f>SUMIF($E$7:E2467,E2467,$H$7:H2467)</f>
        <v>116</v>
      </c>
    </row>
    <row r="2468" spans="4:11" x14ac:dyDescent="0.3">
      <c r="D2468">
        <v>2462</v>
      </c>
      <c r="E2468">
        <v>14</v>
      </c>
      <c r="F2468" s="4">
        <f>DATE(2020,12,3+INT(ROWS($1:265)/15))</f>
        <v>44185</v>
      </c>
      <c r="G2468" s="1" t="s">
        <v>167</v>
      </c>
      <c r="H2468">
        <v>-2</v>
      </c>
      <c r="I2468" s="5">
        <f>IF(G2468="nákup",VLOOKUP(E2468,Tabuľka6[#All],13,FALSE),IF(G2468="predaj",VLOOKUP(E2468,Tabuľka6[#All],12,FALSE),"zadany neplatny typ transakie"))</f>
        <v>7.8</v>
      </c>
      <c r="J2468">
        <f t="shared" si="38"/>
        <v>15.6</v>
      </c>
      <c r="K2468">
        <f>SUMIF($E$7:E2468,E2468,$H$7:H2468)</f>
        <v>141</v>
      </c>
    </row>
    <row r="2469" spans="4:11" x14ac:dyDescent="0.3">
      <c r="D2469">
        <v>2463</v>
      </c>
      <c r="E2469">
        <v>22</v>
      </c>
      <c r="F2469" s="4">
        <f>DATE(2020,12,3+INT(ROWS($1:266)/15))</f>
        <v>44185</v>
      </c>
      <c r="G2469" s="1" t="s">
        <v>167</v>
      </c>
      <c r="H2469">
        <v>-60</v>
      </c>
      <c r="I2469" s="5">
        <f>IF(G2469="nákup",VLOOKUP(E2469,Tabuľka6[#All],13,FALSE),IF(G2469="predaj",VLOOKUP(E2469,Tabuľka6[#All],12,FALSE),"zadany neplatny typ transakie"))</f>
        <v>22.58</v>
      </c>
      <c r="J2469">
        <f t="shared" si="38"/>
        <v>1354.8</v>
      </c>
      <c r="K2469">
        <f>SUMIF($E$7:E2469,E2469,$H$7:H2469)</f>
        <v>9</v>
      </c>
    </row>
    <row r="2470" spans="4:11" x14ac:dyDescent="0.3">
      <c r="D2470">
        <v>2464</v>
      </c>
      <c r="E2470">
        <v>15</v>
      </c>
      <c r="F2470" s="4">
        <f>DATE(2020,12,3+INT(ROWS($1:267)/15))</f>
        <v>44185</v>
      </c>
      <c r="G2470" s="1" t="s">
        <v>167</v>
      </c>
      <c r="H2470">
        <v>-5</v>
      </c>
      <c r="I2470" s="5">
        <f>IF(G2470="nákup",VLOOKUP(E2470,Tabuľka6[#All],13,FALSE),IF(G2470="predaj",VLOOKUP(E2470,Tabuľka6[#All],12,FALSE),"zadany neplatny typ transakie"))</f>
        <v>9.65</v>
      </c>
      <c r="J2470">
        <f t="shared" si="38"/>
        <v>48.25</v>
      </c>
      <c r="K2470">
        <f>SUMIF($E$7:E2470,E2470,$H$7:H2470)</f>
        <v>229</v>
      </c>
    </row>
    <row r="2471" spans="4:11" x14ac:dyDescent="0.3">
      <c r="D2471">
        <v>2465</v>
      </c>
      <c r="E2471">
        <v>26</v>
      </c>
      <c r="F2471" s="4">
        <f>DATE(2020,12,3+INT(ROWS($1:268)/15))</f>
        <v>44185</v>
      </c>
      <c r="G2471" s="1" t="s">
        <v>167</v>
      </c>
      <c r="H2471">
        <v>-2</v>
      </c>
      <c r="I2471" s="5">
        <f>IF(G2471="nákup",VLOOKUP(E2471,Tabuľka6[#All],13,FALSE),IF(G2471="predaj",VLOOKUP(E2471,Tabuľka6[#All],12,FALSE),"zadany neplatny typ transakie"))</f>
        <v>12.85</v>
      </c>
      <c r="J2471">
        <f t="shared" si="38"/>
        <v>25.7</v>
      </c>
      <c r="K2471">
        <f>SUMIF($E$7:E2471,E2471,$H$7:H2471)</f>
        <v>188</v>
      </c>
    </row>
    <row r="2472" spans="4:11" x14ac:dyDescent="0.3">
      <c r="D2472">
        <v>2466</v>
      </c>
      <c r="E2472">
        <v>18</v>
      </c>
      <c r="F2472" s="4">
        <f>DATE(2020,12,3+INT(ROWS($1:269)/15))</f>
        <v>44185</v>
      </c>
      <c r="G2472" s="1" t="s">
        <v>167</v>
      </c>
      <c r="H2472">
        <v>-8</v>
      </c>
      <c r="I2472" s="5">
        <f>IF(G2472="nákup",VLOOKUP(E2472,Tabuľka6[#All],13,FALSE),IF(G2472="predaj",VLOOKUP(E2472,Tabuľka6[#All],12,FALSE),"zadany neplatny typ transakie"))</f>
        <v>13.99</v>
      </c>
      <c r="J2472">
        <f t="shared" si="38"/>
        <v>111.92</v>
      </c>
      <c r="K2472">
        <f>SUMIF($E$7:E2472,E2472,$H$7:H2472)</f>
        <v>210</v>
      </c>
    </row>
    <row r="2473" spans="4:11" x14ac:dyDescent="0.3">
      <c r="D2473">
        <v>2467</v>
      </c>
      <c r="E2473">
        <v>3</v>
      </c>
      <c r="F2473" s="4">
        <f>DATE(2020,12,3+INT(ROWS($1:270)/15))</f>
        <v>44186</v>
      </c>
      <c r="G2473" s="1" t="s">
        <v>167</v>
      </c>
      <c r="H2473">
        <v>-3</v>
      </c>
      <c r="I2473" s="5">
        <f>IF(G2473="nákup",VLOOKUP(E2473,Tabuľka6[#All],13,FALSE),IF(G2473="predaj",VLOOKUP(E2473,Tabuľka6[#All],12,FALSE),"zadany neplatny typ transakie"))</f>
        <v>9.64</v>
      </c>
      <c r="J2473">
        <f t="shared" si="38"/>
        <v>28.92</v>
      </c>
      <c r="K2473">
        <f>SUMIF($E$7:E2473,E2473,$H$7:H2473)</f>
        <v>217</v>
      </c>
    </row>
    <row r="2474" spans="4:11" x14ac:dyDescent="0.3">
      <c r="D2474">
        <v>2468</v>
      </c>
      <c r="E2474">
        <v>4</v>
      </c>
      <c r="F2474" s="4">
        <f>DATE(2020,12,3+INT(ROWS($1:271)/15))</f>
        <v>44186</v>
      </c>
      <c r="G2474" s="1" t="s">
        <v>167</v>
      </c>
      <c r="H2474">
        <v>-5</v>
      </c>
      <c r="I2474" s="5">
        <f>IF(G2474="nákup",VLOOKUP(E2474,Tabuľka6[#All],13,FALSE),IF(G2474="predaj",VLOOKUP(E2474,Tabuľka6[#All],12,FALSE),"zadany neplatny typ transakie"))</f>
        <v>16</v>
      </c>
      <c r="J2474">
        <f t="shared" si="38"/>
        <v>80</v>
      </c>
      <c r="K2474">
        <f>SUMIF($E$7:E2474,E2474,$H$7:H2474)</f>
        <v>231</v>
      </c>
    </row>
    <row r="2475" spans="4:11" x14ac:dyDescent="0.3">
      <c r="D2475">
        <v>2469</v>
      </c>
      <c r="E2475">
        <v>20</v>
      </c>
      <c r="F2475" s="4">
        <f>DATE(2020,12,3+INT(ROWS($1:272)/15))</f>
        <v>44186</v>
      </c>
      <c r="G2475" s="1" t="s">
        <v>167</v>
      </c>
      <c r="H2475">
        <v>-1</v>
      </c>
      <c r="I2475" s="5">
        <f>IF(G2475="nákup",VLOOKUP(E2475,Tabuľka6[#All],13,FALSE),IF(G2475="predaj",VLOOKUP(E2475,Tabuľka6[#All],12,FALSE),"zadany neplatny typ transakie"))</f>
        <v>10.050000000000001</v>
      </c>
      <c r="J2475">
        <f t="shared" si="38"/>
        <v>10.050000000000001</v>
      </c>
      <c r="K2475">
        <f>SUMIF($E$7:E2475,E2475,$H$7:H2475)</f>
        <v>165</v>
      </c>
    </row>
    <row r="2476" spans="4:11" x14ac:dyDescent="0.3">
      <c r="D2476">
        <v>2470</v>
      </c>
      <c r="E2476">
        <v>9</v>
      </c>
      <c r="F2476" s="4">
        <f>DATE(2020,12,3+INT(ROWS($1:273)/15))</f>
        <v>44186</v>
      </c>
      <c r="G2476" s="1" t="s">
        <v>167</v>
      </c>
      <c r="H2476">
        <v>-9</v>
      </c>
      <c r="I2476" s="5">
        <f>IF(G2476="nákup",VLOOKUP(E2476,Tabuľka6[#All],13,FALSE),IF(G2476="predaj",VLOOKUP(E2476,Tabuľka6[#All],12,FALSE),"zadany neplatny typ transakie"))</f>
        <v>41</v>
      </c>
      <c r="J2476">
        <f t="shared" si="38"/>
        <v>369</v>
      </c>
      <c r="K2476">
        <f>SUMIF($E$7:E2476,E2476,$H$7:H2476)</f>
        <v>107</v>
      </c>
    </row>
    <row r="2477" spans="4:11" x14ac:dyDescent="0.3">
      <c r="D2477">
        <v>2471</v>
      </c>
      <c r="E2477">
        <v>3</v>
      </c>
      <c r="F2477" s="4">
        <f>DATE(2020,12,3+INT(ROWS($1:274)/15))</f>
        <v>44186</v>
      </c>
      <c r="G2477" s="1" t="s">
        <v>167</v>
      </c>
      <c r="H2477">
        <v>-3</v>
      </c>
      <c r="I2477" s="5">
        <f>IF(G2477="nákup",VLOOKUP(E2477,Tabuľka6[#All],13,FALSE),IF(G2477="predaj",VLOOKUP(E2477,Tabuľka6[#All],12,FALSE),"zadany neplatny typ transakie"))</f>
        <v>9.64</v>
      </c>
      <c r="J2477">
        <f t="shared" si="38"/>
        <v>28.92</v>
      </c>
      <c r="K2477">
        <f>SUMIF($E$7:E2477,E2477,$H$7:H2477)</f>
        <v>214</v>
      </c>
    </row>
    <row r="2478" spans="4:11" x14ac:dyDescent="0.3">
      <c r="D2478">
        <v>2472</v>
      </c>
      <c r="E2478">
        <v>10</v>
      </c>
      <c r="F2478" s="4">
        <f>DATE(2020,12,3+INT(ROWS($1:275)/15))</f>
        <v>44186</v>
      </c>
      <c r="G2478" s="1" t="s">
        <v>167</v>
      </c>
      <c r="H2478">
        <v>-7</v>
      </c>
      <c r="I2478" s="5">
        <f>IF(G2478="nákup",VLOOKUP(E2478,Tabuľka6[#All],13,FALSE),IF(G2478="predaj",VLOOKUP(E2478,Tabuľka6[#All],12,FALSE),"zadany neplatny typ transakie"))</f>
        <v>18.5</v>
      </c>
      <c r="J2478">
        <f t="shared" si="38"/>
        <v>129.5</v>
      </c>
      <c r="K2478">
        <f>SUMIF($E$7:E2478,E2478,$H$7:H2478)</f>
        <v>154</v>
      </c>
    </row>
    <row r="2479" spans="4:11" x14ac:dyDescent="0.3">
      <c r="D2479">
        <v>2473</v>
      </c>
      <c r="E2479">
        <v>20</v>
      </c>
      <c r="F2479" s="4">
        <f>DATE(2020,12,3+INT(ROWS($1:276)/15))</f>
        <v>44186</v>
      </c>
      <c r="G2479" s="1" t="s">
        <v>167</v>
      </c>
      <c r="H2479">
        <v>-9</v>
      </c>
      <c r="I2479" s="5">
        <f>IF(G2479="nákup",VLOOKUP(E2479,Tabuľka6[#All],13,FALSE),IF(G2479="predaj",VLOOKUP(E2479,Tabuľka6[#All],12,FALSE),"zadany neplatny typ transakie"))</f>
        <v>10.050000000000001</v>
      </c>
      <c r="J2479">
        <f t="shared" si="38"/>
        <v>90.45</v>
      </c>
      <c r="K2479">
        <f>SUMIF($E$7:E2479,E2479,$H$7:H2479)</f>
        <v>156</v>
      </c>
    </row>
    <row r="2480" spans="4:11" x14ac:dyDescent="0.3">
      <c r="D2480">
        <v>2474</v>
      </c>
      <c r="E2480">
        <v>16</v>
      </c>
      <c r="F2480" s="4">
        <f>DATE(2020,12,3+INT(ROWS($1:277)/15))</f>
        <v>44186</v>
      </c>
      <c r="G2480" s="1" t="s">
        <v>167</v>
      </c>
      <c r="H2480">
        <v>-5</v>
      </c>
      <c r="I2480" s="5">
        <f>IF(G2480="nákup",VLOOKUP(E2480,Tabuľka6[#All],13,FALSE),IF(G2480="predaj",VLOOKUP(E2480,Tabuľka6[#All],12,FALSE),"zadany neplatny typ transakie"))</f>
        <v>14.49</v>
      </c>
      <c r="J2480">
        <f t="shared" si="38"/>
        <v>72.45</v>
      </c>
      <c r="K2480">
        <f>SUMIF($E$7:E2480,E2480,$H$7:H2480)</f>
        <v>256</v>
      </c>
    </row>
    <row r="2481" spans="4:11" x14ac:dyDescent="0.3">
      <c r="D2481">
        <v>2475</v>
      </c>
      <c r="E2481">
        <v>24</v>
      </c>
      <c r="F2481" s="4">
        <f>DATE(2020,12,3+INT(ROWS($1:278)/15))</f>
        <v>44186</v>
      </c>
      <c r="G2481" s="1" t="s">
        <v>167</v>
      </c>
      <c r="H2481">
        <v>-100</v>
      </c>
      <c r="I2481" s="5">
        <f>IF(G2481="nákup",VLOOKUP(E2481,Tabuľka6[#All],13,FALSE),IF(G2481="predaj",VLOOKUP(E2481,Tabuľka6[#All],12,FALSE),"zadany neplatny typ transakie"))</f>
        <v>18.98</v>
      </c>
      <c r="J2481">
        <f t="shared" si="38"/>
        <v>1898</v>
      </c>
      <c r="K2481">
        <f>SUMIF($E$7:E2481,E2481,$H$7:H2481)</f>
        <v>159</v>
      </c>
    </row>
    <row r="2482" spans="4:11" x14ac:dyDescent="0.3">
      <c r="D2482">
        <v>2476</v>
      </c>
      <c r="E2482">
        <v>13</v>
      </c>
      <c r="F2482" s="4">
        <f>DATE(2020,12,3+INT(ROWS($1:279)/15))</f>
        <v>44186</v>
      </c>
      <c r="G2482" s="1" t="s">
        <v>167</v>
      </c>
      <c r="H2482">
        <v>-5</v>
      </c>
      <c r="I2482" s="5">
        <f>IF(G2482="nákup",VLOOKUP(E2482,Tabuľka6[#All],13,FALSE),IF(G2482="predaj",VLOOKUP(E2482,Tabuľka6[#All],12,FALSE),"zadany neplatny typ transakie"))</f>
        <v>14.95</v>
      </c>
      <c r="J2482">
        <f t="shared" si="38"/>
        <v>74.75</v>
      </c>
      <c r="K2482">
        <f>SUMIF($E$7:E2482,E2482,$H$7:H2482)</f>
        <v>9</v>
      </c>
    </row>
    <row r="2483" spans="4:11" x14ac:dyDescent="0.3">
      <c r="D2483">
        <v>2477</v>
      </c>
      <c r="E2483">
        <v>2</v>
      </c>
      <c r="F2483" s="4">
        <f>DATE(2020,12,3+INT(ROWS($1:280)/15))</f>
        <v>44186</v>
      </c>
      <c r="G2483" s="1" t="s">
        <v>167</v>
      </c>
      <c r="H2483">
        <v>-4</v>
      </c>
      <c r="I2483" s="5">
        <f>IF(G2483="nákup",VLOOKUP(E2483,Tabuľka6[#All],13,FALSE),IF(G2483="predaj",VLOOKUP(E2483,Tabuľka6[#All],12,FALSE),"zadany neplatny typ transakie"))</f>
        <v>16.11</v>
      </c>
      <c r="J2483">
        <f t="shared" si="38"/>
        <v>64.44</v>
      </c>
      <c r="K2483">
        <f>SUMIF($E$7:E2483,E2483,$H$7:H2483)</f>
        <v>222</v>
      </c>
    </row>
    <row r="2484" spans="4:11" x14ac:dyDescent="0.3">
      <c r="D2484">
        <v>2478</v>
      </c>
      <c r="E2484">
        <v>30</v>
      </c>
      <c r="F2484" s="4">
        <f>DATE(2020,12,3+INT(ROWS($1:281)/15))</f>
        <v>44186</v>
      </c>
      <c r="G2484" s="1" t="s">
        <v>167</v>
      </c>
      <c r="H2484">
        <v>-7</v>
      </c>
      <c r="I2484" s="5">
        <f>IF(G2484="nákup",VLOOKUP(E2484,Tabuľka6[#All],13,FALSE),IF(G2484="predaj",VLOOKUP(E2484,Tabuľka6[#All],12,FALSE),"zadany neplatny typ transakie"))</f>
        <v>11.5</v>
      </c>
      <c r="J2484">
        <f t="shared" si="38"/>
        <v>80.5</v>
      </c>
      <c r="K2484">
        <f>SUMIF($E$7:E2484,E2484,$H$7:H2484)</f>
        <v>252</v>
      </c>
    </row>
    <row r="2485" spans="4:11" x14ac:dyDescent="0.3">
      <c r="D2485">
        <v>2479</v>
      </c>
      <c r="E2485">
        <v>2</v>
      </c>
      <c r="F2485" s="4">
        <f>DATE(2020,12,3+INT(ROWS($1:282)/15))</f>
        <v>44186</v>
      </c>
      <c r="G2485" s="1" t="s">
        <v>167</v>
      </c>
      <c r="H2485">
        <v>-8</v>
      </c>
      <c r="I2485" s="5">
        <f>IF(G2485="nákup",VLOOKUP(E2485,Tabuľka6[#All],13,FALSE),IF(G2485="predaj",VLOOKUP(E2485,Tabuľka6[#All],12,FALSE),"zadany neplatny typ transakie"))</f>
        <v>16.11</v>
      </c>
      <c r="J2485">
        <f t="shared" si="38"/>
        <v>128.88</v>
      </c>
      <c r="K2485">
        <f>SUMIF($E$7:E2485,E2485,$H$7:H2485)</f>
        <v>214</v>
      </c>
    </row>
    <row r="2486" spans="4:11" x14ac:dyDescent="0.3">
      <c r="D2486">
        <v>2480</v>
      </c>
      <c r="E2486">
        <v>30</v>
      </c>
      <c r="F2486" s="4">
        <f>DATE(2020,12,3+INT(ROWS($1:283)/15))</f>
        <v>44186</v>
      </c>
      <c r="G2486" s="1" t="s">
        <v>167</v>
      </c>
      <c r="H2486">
        <v>-3</v>
      </c>
      <c r="I2486" s="5">
        <f>IF(G2486="nákup",VLOOKUP(E2486,Tabuľka6[#All],13,FALSE),IF(G2486="predaj",VLOOKUP(E2486,Tabuľka6[#All],12,FALSE),"zadany neplatny typ transakie"))</f>
        <v>11.5</v>
      </c>
      <c r="J2486">
        <f t="shared" si="38"/>
        <v>34.5</v>
      </c>
      <c r="K2486">
        <f>SUMIF($E$7:E2486,E2486,$H$7:H2486)</f>
        <v>249</v>
      </c>
    </row>
    <row r="2487" spans="4:11" x14ac:dyDescent="0.3">
      <c r="D2487">
        <v>2481</v>
      </c>
      <c r="E2487">
        <v>28</v>
      </c>
      <c r="F2487" s="4">
        <f>DATE(2020,12,3+INT(ROWS($1:284)/15))</f>
        <v>44186</v>
      </c>
      <c r="G2487" s="1" t="s">
        <v>167</v>
      </c>
      <c r="H2487">
        <v>-10</v>
      </c>
      <c r="I2487" s="5">
        <f>IF(G2487="nákup",VLOOKUP(E2487,Tabuľka6[#All],13,FALSE),IF(G2487="predaj",VLOOKUP(E2487,Tabuľka6[#All],12,FALSE),"zadany neplatny typ transakie"))</f>
        <v>14.38</v>
      </c>
      <c r="J2487">
        <f t="shared" si="38"/>
        <v>143.80000000000001</v>
      </c>
      <c r="K2487">
        <f>SUMIF($E$7:E2487,E2487,$H$7:H2487)</f>
        <v>156</v>
      </c>
    </row>
    <row r="2488" spans="4:11" x14ac:dyDescent="0.3">
      <c r="D2488">
        <v>2482</v>
      </c>
      <c r="E2488">
        <v>14</v>
      </c>
      <c r="F2488" s="4">
        <f>DATE(2020,12,3+INT(ROWS($1:285)/15))</f>
        <v>44187</v>
      </c>
      <c r="G2488" s="1" t="s">
        <v>167</v>
      </c>
      <c r="H2488">
        <v>-2</v>
      </c>
      <c r="I2488" s="5">
        <f>IF(G2488="nákup",VLOOKUP(E2488,Tabuľka6[#All],13,FALSE),IF(G2488="predaj",VLOOKUP(E2488,Tabuľka6[#All],12,FALSE),"zadany neplatny typ transakie"))</f>
        <v>7.8</v>
      </c>
      <c r="J2488">
        <f t="shared" si="38"/>
        <v>15.6</v>
      </c>
      <c r="K2488">
        <f>SUMIF($E$7:E2488,E2488,$H$7:H2488)</f>
        <v>139</v>
      </c>
    </row>
    <row r="2489" spans="4:11" x14ac:dyDescent="0.3">
      <c r="D2489">
        <v>2483</v>
      </c>
      <c r="E2489">
        <v>13</v>
      </c>
      <c r="F2489" s="4">
        <f>DATE(2020,12,3+INT(ROWS($1:286)/15))</f>
        <v>44187</v>
      </c>
      <c r="G2489" s="1" t="s">
        <v>166</v>
      </c>
      <c r="H2489">
        <v>20</v>
      </c>
      <c r="I2489" s="5">
        <f>IF(G2489="nákup",VLOOKUP(E2489,Tabuľka6[#All],13,FALSE),IF(G2489="predaj",VLOOKUP(E2489,Tabuľka6[#All],12,FALSE),"zadany neplatny typ transakie"))</f>
        <v>8.89</v>
      </c>
      <c r="J2489">
        <f t="shared" si="38"/>
        <v>177.8</v>
      </c>
      <c r="K2489">
        <f>SUMIF($E$7:E2489,E2489,$H$7:H2489)</f>
        <v>29</v>
      </c>
    </row>
    <row r="2490" spans="4:11" x14ac:dyDescent="0.3">
      <c r="D2490">
        <v>2484</v>
      </c>
      <c r="E2490">
        <v>27</v>
      </c>
      <c r="F2490" s="4">
        <f>DATE(2020,12,3+INT(ROWS($1:287)/15))</f>
        <v>44187</v>
      </c>
      <c r="G2490" s="1" t="s">
        <v>167</v>
      </c>
      <c r="H2490">
        <v>-3</v>
      </c>
      <c r="I2490" s="5">
        <f>IF(G2490="nákup",VLOOKUP(E2490,Tabuľka6[#All],13,FALSE),IF(G2490="predaj",VLOOKUP(E2490,Tabuľka6[#All],12,FALSE),"zadany neplatny typ transakie"))</f>
        <v>16.36</v>
      </c>
      <c r="J2490">
        <f t="shared" si="38"/>
        <v>49.08</v>
      </c>
      <c r="K2490">
        <f>SUMIF($E$7:E2490,E2490,$H$7:H2490)</f>
        <v>156</v>
      </c>
    </row>
    <row r="2491" spans="4:11" x14ac:dyDescent="0.3">
      <c r="D2491">
        <v>2485</v>
      </c>
      <c r="E2491">
        <v>26</v>
      </c>
      <c r="F2491" s="4">
        <f>DATE(2020,12,3+INT(ROWS($1:288)/15))</f>
        <v>44187</v>
      </c>
      <c r="G2491" s="1" t="s">
        <v>167</v>
      </c>
      <c r="H2491">
        <v>-3</v>
      </c>
      <c r="I2491" s="5">
        <f>IF(G2491="nákup",VLOOKUP(E2491,Tabuľka6[#All],13,FALSE),IF(G2491="predaj",VLOOKUP(E2491,Tabuľka6[#All],12,FALSE),"zadany neplatny typ transakie"))</f>
        <v>12.85</v>
      </c>
      <c r="J2491">
        <f t="shared" si="38"/>
        <v>38.549999999999997</v>
      </c>
      <c r="K2491">
        <f>SUMIF($E$7:E2491,E2491,$H$7:H2491)</f>
        <v>185</v>
      </c>
    </row>
    <row r="2492" spans="4:11" x14ac:dyDescent="0.3">
      <c r="D2492">
        <v>2486</v>
      </c>
      <c r="E2492">
        <v>30</v>
      </c>
      <c r="F2492" s="4">
        <f>DATE(2020,12,3+INT(ROWS($1:289)/15))</f>
        <v>44187</v>
      </c>
      <c r="G2492" s="1" t="s">
        <v>167</v>
      </c>
      <c r="H2492">
        <v>-5</v>
      </c>
      <c r="I2492" s="5">
        <f>IF(G2492="nákup",VLOOKUP(E2492,Tabuľka6[#All],13,FALSE),IF(G2492="predaj",VLOOKUP(E2492,Tabuľka6[#All],12,FALSE),"zadany neplatny typ transakie"))</f>
        <v>11.5</v>
      </c>
      <c r="J2492">
        <f t="shared" si="38"/>
        <v>57.5</v>
      </c>
      <c r="K2492">
        <f>SUMIF($E$7:E2492,E2492,$H$7:H2492)</f>
        <v>244</v>
      </c>
    </row>
    <row r="2493" spans="4:11" x14ac:dyDescent="0.3">
      <c r="D2493">
        <v>2487</v>
      </c>
      <c r="E2493">
        <v>22</v>
      </c>
      <c r="F2493" s="4">
        <f>DATE(2020,12,3+INT(ROWS($1:290)/15))</f>
        <v>44187</v>
      </c>
      <c r="G2493" s="1" t="s">
        <v>167</v>
      </c>
      <c r="H2493">
        <v>-3</v>
      </c>
      <c r="I2493" s="5">
        <f>IF(G2493="nákup",VLOOKUP(E2493,Tabuľka6[#All],13,FALSE),IF(G2493="predaj",VLOOKUP(E2493,Tabuľka6[#All],12,FALSE),"zadany neplatny typ transakie"))</f>
        <v>22.58</v>
      </c>
      <c r="J2493">
        <f t="shared" si="38"/>
        <v>67.739999999999995</v>
      </c>
      <c r="K2493">
        <f>SUMIF($E$7:E2493,E2493,$H$7:H2493)</f>
        <v>6</v>
      </c>
    </row>
    <row r="2494" spans="4:11" x14ac:dyDescent="0.3">
      <c r="D2494">
        <v>2488</v>
      </c>
      <c r="E2494">
        <v>14</v>
      </c>
      <c r="F2494" s="4">
        <f>DATE(2020,12,3+INT(ROWS($1:291)/15))</f>
        <v>44187</v>
      </c>
      <c r="G2494" s="1" t="s">
        <v>167</v>
      </c>
      <c r="H2494">
        <v>-5</v>
      </c>
      <c r="I2494" s="5">
        <f>IF(G2494="nákup",VLOOKUP(E2494,Tabuľka6[#All],13,FALSE),IF(G2494="predaj",VLOOKUP(E2494,Tabuľka6[#All],12,FALSE),"zadany neplatny typ transakie"))</f>
        <v>7.8</v>
      </c>
      <c r="J2494">
        <f t="shared" si="38"/>
        <v>39</v>
      </c>
      <c r="K2494">
        <f>SUMIF($E$7:E2494,E2494,$H$7:H2494)</f>
        <v>134</v>
      </c>
    </row>
    <row r="2495" spans="4:11" x14ac:dyDescent="0.3">
      <c r="D2495">
        <v>2489</v>
      </c>
      <c r="E2495">
        <v>8</v>
      </c>
      <c r="F2495" s="4">
        <f>DATE(2020,12,3+INT(ROWS($1:292)/15))</f>
        <v>44187</v>
      </c>
      <c r="G2495" s="1" t="s">
        <v>167</v>
      </c>
      <c r="H2495">
        <v>-10</v>
      </c>
      <c r="I2495" s="5">
        <f>IF(G2495="nákup",VLOOKUP(E2495,Tabuľka6[#All],13,FALSE),IF(G2495="predaj",VLOOKUP(E2495,Tabuľka6[#All],12,FALSE),"zadany neplatny typ transakie"))</f>
        <v>17.89</v>
      </c>
      <c r="J2495">
        <f t="shared" si="38"/>
        <v>178.9</v>
      </c>
      <c r="K2495">
        <f>SUMIF($E$7:E2495,E2495,$H$7:H2495)</f>
        <v>199</v>
      </c>
    </row>
    <row r="2496" spans="4:11" x14ac:dyDescent="0.3">
      <c r="D2496">
        <v>2490</v>
      </c>
      <c r="E2496">
        <v>13</v>
      </c>
      <c r="F2496" s="4">
        <f>DATE(2020,12,3+INT(ROWS($1:293)/15))</f>
        <v>44187</v>
      </c>
      <c r="G2496" s="1" t="s">
        <v>167</v>
      </c>
      <c r="H2496">
        <v>-9</v>
      </c>
      <c r="I2496" s="5">
        <f>IF(G2496="nákup",VLOOKUP(E2496,Tabuľka6[#All],13,FALSE),IF(G2496="predaj",VLOOKUP(E2496,Tabuľka6[#All],12,FALSE),"zadany neplatny typ transakie"))</f>
        <v>14.95</v>
      </c>
      <c r="J2496">
        <f t="shared" si="38"/>
        <v>134.54999999999998</v>
      </c>
      <c r="K2496">
        <f>SUMIF($E$7:E2496,E2496,$H$7:H2496)</f>
        <v>20</v>
      </c>
    </row>
    <row r="2497" spans="4:11" x14ac:dyDescent="0.3">
      <c r="D2497">
        <v>2491</v>
      </c>
      <c r="E2497">
        <v>10</v>
      </c>
      <c r="F2497" s="4">
        <f>DATE(2020,12,3+INT(ROWS($1:294)/15))</f>
        <v>44187</v>
      </c>
      <c r="G2497" s="1" t="s">
        <v>167</v>
      </c>
      <c r="H2497">
        <v>-9</v>
      </c>
      <c r="I2497" s="5">
        <f>IF(G2497="nákup",VLOOKUP(E2497,Tabuľka6[#All],13,FALSE),IF(G2497="predaj",VLOOKUP(E2497,Tabuľka6[#All],12,FALSE),"zadany neplatny typ transakie"))</f>
        <v>18.5</v>
      </c>
      <c r="J2497">
        <f t="shared" si="38"/>
        <v>166.5</v>
      </c>
      <c r="K2497">
        <f>SUMIF($E$7:E2497,E2497,$H$7:H2497)</f>
        <v>145</v>
      </c>
    </row>
    <row r="2498" spans="4:11" x14ac:dyDescent="0.3">
      <c r="D2498">
        <v>2492</v>
      </c>
      <c r="E2498">
        <v>4</v>
      </c>
      <c r="F2498" s="4">
        <f>DATE(2020,12,3+INT(ROWS($1:295)/15))</f>
        <v>44187</v>
      </c>
      <c r="G2498" s="1" t="s">
        <v>167</v>
      </c>
      <c r="H2498">
        <v>-4</v>
      </c>
      <c r="I2498" s="5">
        <f>IF(G2498="nákup",VLOOKUP(E2498,Tabuľka6[#All],13,FALSE),IF(G2498="predaj",VLOOKUP(E2498,Tabuľka6[#All],12,FALSE),"zadany neplatny typ transakie"))</f>
        <v>16</v>
      </c>
      <c r="J2498">
        <f t="shared" si="38"/>
        <v>64</v>
      </c>
      <c r="K2498">
        <f>SUMIF($E$7:E2498,E2498,$H$7:H2498)</f>
        <v>227</v>
      </c>
    </row>
    <row r="2499" spans="4:11" x14ac:dyDescent="0.3">
      <c r="D2499">
        <v>2493</v>
      </c>
      <c r="E2499">
        <v>1</v>
      </c>
      <c r="F2499" s="4">
        <f>DATE(2020,12,3+INT(ROWS($1:296)/15))</f>
        <v>44187</v>
      </c>
      <c r="G2499" s="1" t="s">
        <v>167</v>
      </c>
      <c r="H2499">
        <v>-4</v>
      </c>
      <c r="I2499" s="5">
        <f>IF(G2499="nákup",VLOOKUP(E2499,Tabuľka6[#All],13,FALSE),IF(G2499="predaj",VLOOKUP(E2499,Tabuľka6[#All],12,FALSE),"zadany neplatny typ transakie"))</f>
        <v>11.9</v>
      </c>
      <c r="J2499">
        <f t="shared" si="38"/>
        <v>47.6</v>
      </c>
      <c r="K2499">
        <f>SUMIF($E$7:E2499,E2499,$H$7:H2499)</f>
        <v>190</v>
      </c>
    </row>
    <row r="2500" spans="4:11" x14ac:dyDescent="0.3">
      <c r="D2500">
        <v>2494</v>
      </c>
      <c r="E2500">
        <v>16</v>
      </c>
      <c r="F2500" s="4">
        <f>DATE(2020,12,3+INT(ROWS($1:297)/15))</f>
        <v>44187</v>
      </c>
      <c r="G2500" s="1" t="s">
        <v>167</v>
      </c>
      <c r="H2500">
        <v>-7</v>
      </c>
      <c r="I2500" s="5">
        <f>IF(G2500="nákup",VLOOKUP(E2500,Tabuľka6[#All],13,FALSE),IF(G2500="predaj",VLOOKUP(E2500,Tabuľka6[#All],12,FALSE),"zadany neplatny typ transakie"))</f>
        <v>14.49</v>
      </c>
      <c r="J2500">
        <f t="shared" si="38"/>
        <v>101.43</v>
      </c>
      <c r="K2500">
        <f>SUMIF($E$7:E2500,E2500,$H$7:H2500)</f>
        <v>249</v>
      </c>
    </row>
    <row r="2501" spans="4:11" x14ac:dyDescent="0.3">
      <c r="D2501">
        <v>2495</v>
      </c>
      <c r="E2501">
        <v>16</v>
      </c>
      <c r="F2501" s="4">
        <f>DATE(2020,12,3+INT(ROWS($1:298)/15))</f>
        <v>44187</v>
      </c>
      <c r="G2501" s="1" t="s">
        <v>167</v>
      </c>
      <c r="H2501">
        <v>-5</v>
      </c>
      <c r="I2501" s="5">
        <f>IF(G2501="nákup",VLOOKUP(E2501,Tabuľka6[#All],13,FALSE),IF(G2501="predaj",VLOOKUP(E2501,Tabuľka6[#All],12,FALSE),"zadany neplatny typ transakie"))</f>
        <v>14.49</v>
      </c>
      <c r="J2501">
        <f t="shared" si="38"/>
        <v>72.45</v>
      </c>
      <c r="K2501">
        <f>SUMIF($E$7:E2501,E2501,$H$7:H2501)</f>
        <v>244</v>
      </c>
    </row>
    <row r="2502" spans="4:11" x14ac:dyDescent="0.3">
      <c r="D2502">
        <v>2496</v>
      </c>
      <c r="E2502">
        <v>5</v>
      </c>
      <c r="F2502" s="4">
        <f>DATE(2020,12,3+INT(ROWS($1:299)/15))</f>
        <v>44187</v>
      </c>
      <c r="G2502" s="1" t="s">
        <v>167</v>
      </c>
      <c r="H2502">
        <v>-5</v>
      </c>
      <c r="I2502" s="5">
        <f>IF(G2502="nákup",VLOOKUP(E2502,Tabuľka6[#All],13,FALSE),IF(G2502="predaj",VLOOKUP(E2502,Tabuľka6[#All],12,FALSE),"zadany neplatny typ transakie"))</f>
        <v>15.56</v>
      </c>
      <c r="J2502">
        <f t="shared" si="38"/>
        <v>77.8</v>
      </c>
      <c r="K2502">
        <f>SUMIF($E$7:E2502,E2502,$H$7:H2502)</f>
        <v>36</v>
      </c>
    </row>
    <row r="2503" spans="4:11" x14ac:dyDescent="0.3">
      <c r="D2503">
        <v>2497</v>
      </c>
      <c r="E2503">
        <v>12</v>
      </c>
      <c r="F2503" s="4">
        <f>DATE(2020,12,3+INT(ROWS($1:300)/15))</f>
        <v>44188</v>
      </c>
      <c r="G2503" s="1" t="s">
        <v>167</v>
      </c>
      <c r="H2503">
        <v>-8</v>
      </c>
      <c r="I2503" s="5">
        <f>IF(G2503="nákup",VLOOKUP(E2503,Tabuľka6[#All],13,FALSE),IF(G2503="predaj",VLOOKUP(E2503,Tabuľka6[#All],12,FALSE),"zadany neplatny typ transakie"))</f>
        <v>13.25</v>
      </c>
      <c r="J2503">
        <f t="shared" si="38"/>
        <v>106</v>
      </c>
      <c r="K2503">
        <f>SUMIF($E$7:E2503,E2503,$H$7:H2503)</f>
        <v>245</v>
      </c>
    </row>
    <row r="2504" spans="4:11" x14ac:dyDescent="0.3">
      <c r="D2504">
        <v>2498</v>
      </c>
      <c r="E2504">
        <v>14</v>
      </c>
      <c r="F2504" s="4">
        <f>DATE(2020,12,3+INT(ROWS($1:301)/15))</f>
        <v>44188</v>
      </c>
      <c r="G2504" s="1" t="s">
        <v>167</v>
      </c>
      <c r="H2504">
        <v>-10</v>
      </c>
      <c r="I2504" s="5">
        <f>IF(G2504="nákup",VLOOKUP(E2504,Tabuľka6[#All],13,FALSE),IF(G2504="predaj",VLOOKUP(E2504,Tabuľka6[#All],12,FALSE),"zadany neplatny typ transakie"))</f>
        <v>7.8</v>
      </c>
      <c r="J2504">
        <f t="shared" ref="J2504:J2567" si="39">ABS(H2504*I2504)</f>
        <v>78</v>
      </c>
      <c r="K2504">
        <f>SUMIF($E$7:E2504,E2504,$H$7:H2504)</f>
        <v>124</v>
      </c>
    </row>
    <row r="2505" spans="4:11" x14ac:dyDescent="0.3">
      <c r="D2505">
        <v>2499</v>
      </c>
      <c r="E2505">
        <v>12</v>
      </c>
      <c r="F2505" s="4">
        <f>DATE(2020,12,3+INT(ROWS($1:302)/15))</f>
        <v>44188</v>
      </c>
      <c r="G2505" s="1" t="s">
        <v>167</v>
      </c>
      <c r="H2505">
        <v>-4</v>
      </c>
      <c r="I2505" s="5">
        <f>IF(G2505="nákup",VLOOKUP(E2505,Tabuľka6[#All],13,FALSE),IF(G2505="predaj",VLOOKUP(E2505,Tabuľka6[#All],12,FALSE),"zadany neplatny typ transakie"))</f>
        <v>13.25</v>
      </c>
      <c r="J2505">
        <f t="shared" si="39"/>
        <v>53</v>
      </c>
      <c r="K2505">
        <f>SUMIF($E$7:E2505,E2505,$H$7:H2505)</f>
        <v>241</v>
      </c>
    </row>
    <row r="2506" spans="4:11" x14ac:dyDescent="0.3">
      <c r="D2506">
        <v>2500</v>
      </c>
      <c r="E2506">
        <v>29</v>
      </c>
      <c r="F2506" s="4">
        <f>DATE(2020,12,3+INT(ROWS($1:303)/15))</f>
        <v>44188</v>
      </c>
      <c r="G2506" s="1" t="s">
        <v>167</v>
      </c>
      <c r="H2506">
        <v>-1</v>
      </c>
      <c r="I2506" s="5">
        <f>IF(G2506="nákup",VLOOKUP(E2506,Tabuľka6[#All],13,FALSE),IF(G2506="predaj",VLOOKUP(E2506,Tabuľka6[#All],12,FALSE),"zadany neplatny typ transakie"))</f>
        <v>24.99</v>
      </c>
      <c r="J2506">
        <f t="shared" si="39"/>
        <v>24.99</v>
      </c>
      <c r="K2506">
        <f>SUMIF($E$7:E2506,E2506,$H$7:H2506)</f>
        <v>267</v>
      </c>
    </row>
    <row r="2507" spans="4:11" x14ac:dyDescent="0.3">
      <c r="D2507">
        <v>2501</v>
      </c>
      <c r="E2507">
        <v>11</v>
      </c>
      <c r="F2507" s="4">
        <f>DATE(2020,12,3+INT(ROWS($1:304)/15))</f>
        <v>44188</v>
      </c>
      <c r="G2507" s="1" t="s">
        <v>167</v>
      </c>
      <c r="H2507">
        <v>-3</v>
      </c>
      <c r="I2507" s="5">
        <f>IF(G2507="nákup",VLOOKUP(E2507,Tabuľka6[#All],13,FALSE),IF(G2507="predaj",VLOOKUP(E2507,Tabuľka6[#All],12,FALSE),"zadany neplatny typ transakie"))</f>
        <v>5</v>
      </c>
      <c r="J2507">
        <f t="shared" si="39"/>
        <v>15</v>
      </c>
      <c r="K2507">
        <f>SUMIF($E$7:E2507,E2507,$H$7:H2507)</f>
        <v>103</v>
      </c>
    </row>
    <row r="2508" spans="4:11" x14ac:dyDescent="0.3">
      <c r="D2508">
        <v>2502</v>
      </c>
      <c r="E2508">
        <v>1</v>
      </c>
      <c r="F2508" s="4">
        <f>DATE(2020,12,3+INT(ROWS($1:305)/15))</f>
        <v>44188</v>
      </c>
      <c r="G2508" s="1" t="s">
        <v>167</v>
      </c>
      <c r="H2508">
        <v>-3</v>
      </c>
      <c r="I2508" s="5">
        <f>IF(G2508="nákup",VLOOKUP(E2508,Tabuľka6[#All],13,FALSE),IF(G2508="predaj",VLOOKUP(E2508,Tabuľka6[#All],12,FALSE),"zadany neplatny typ transakie"))</f>
        <v>11.9</v>
      </c>
      <c r="J2508">
        <f t="shared" si="39"/>
        <v>35.700000000000003</v>
      </c>
      <c r="K2508">
        <f>SUMIF($E$7:E2508,E2508,$H$7:H2508)</f>
        <v>187</v>
      </c>
    </row>
    <row r="2509" spans="4:11" x14ac:dyDescent="0.3">
      <c r="D2509">
        <v>2503</v>
      </c>
      <c r="E2509">
        <v>7</v>
      </c>
      <c r="F2509" s="4">
        <f>DATE(2020,12,3+INT(ROWS($1:306)/15))</f>
        <v>44188</v>
      </c>
      <c r="G2509" s="1" t="s">
        <v>167</v>
      </c>
      <c r="H2509">
        <v>-1</v>
      </c>
      <c r="I2509" s="5">
        <f>IF(G2509="nákup",VLOOKUP(E2509,Tabuľka6[#All],13,FALSE),IF(G2509="predaj",VLOOKUP(E2509,Tabuľka6[#All],12,FALSE),"zadany neplatny typ transakie"))</f>
        <v>14.75</v>
      </c>
      <c r="J2509">
        <f t="shared" si="39"/>
        <v>14.75</v>
      </c>
      <c r="K2509">
        <f>SUMIF($E$7:E2509,E2509,$H$7:H2509)</f>
        <v>131</v>
      </c>
    </row>
    <row r="2510" spans="4:11" x14ac:dyDescent="0.3">
      <c r="D2510">
        <v>2504</v>
      </c>
      <c r="E2510">
        <v>25</v>
      </c>
      <c r="F2510" s="4">
        <f>DATE(2020,12,3+INT(ROWS($1:307)/15))</f>
        <v>44188</v>
      </c>
      <c r="G2510" s="1" t="s">
        <v>167</v>
      </c>
      <c r="H2510">
        <v>-4</v>
      </c>
      <c r="I2510" s="5">
        <f>IF(G2510="nákup",VLOOKUP(E2510,Tabuľka6[#All],13,FALSE),IF(G2510="predaj",VLOOKUP(E2510,Tabuľka6[#All],12,FALSE),"zadany neplatny typ transakie"))</f>
        <v>14.95</v>
      </c>
      <c r="J2510">
        <f t="shared" si="39"/>
        <v>59.8</v>
      </c>
      <c r="K2510">
        <f>SUMIF($E$7:E2510,E2510,$H$7:H2510)</f>
        <v>214</v>
      </c>
    </row>
    <row r="2511" spans="4:11" x14ac:dyDescent="0.3">
      <c r="D2511">
        <v>2505</v>
      </c>
      <c r="E2511">
        <v>24</v>
      </c>
      <c r="F2511" s="4">
        <f>DATE(2020,12,3+INT(ROWS($1:308)/15))</f>
        <v>44188</v>
      </c>
      <c r="G2511" s="1" t="s">
        <v>167</v>
      </c>
      <c r="H2511">
        <v>-2</v>
      </c>
      <c r="I2511" s="5">
        <f>IF(G2511="nákup",VLOOKUP(E2511,Tabuľka6[#All],13,FALSE),IF(G2511="predaj",VLOOKUP(E2511,Tabuľka6[#All],12,FALSE),"zadany neplatny typ transakie"))</f>
        <v>18.98</v>
      </c>
      <c r="J2511">
        <f t="shared" si="39"/>
        <v>37.96</v>
      </c>
      <c r="K2511">
        <f>SUMIF($E$7:E2511,E2511,$H$7:H2511)</f>
        <v>157</v>
      </c>
    </row>
    <row r="2512" spans="4:11" x14ac:dyDescent="0.3">
      <c r="D2512">
        <v>2506</v>
      </c>
      <c r="E2512">
        <v>25</v>
      </c>
      <c r="F2512" s="4">
        <f>DATE(2020,12,3+INT(ROWS($1:309)/15))</f>
        <v>44188</v>
      </c>
      <c r="G2512" s="1" t="s">
        <v>167</v>
      </c>
      <c r="H2512">
        <v>-4</v>
      </c>
      <c r="I2512" s="5">
        <f>IF(G2512="nákup",VLOOKUP(E2512,Tabuľka6[#All],13,FALSE),IF(G2512="predaj",VLOOKUP(E2512,Tabuľka6[#All],12,FALSE),"zadany neplatny typ transakie"))</f>
        <v>14.95</v>
      </c>
      <c r="J2512">
        <f t="shared" si="39"/>
        <v>59.8</v>
      </c>
      <c r="K2512">
        <f>SUMIF($E$7:E2512,E2512,$H$7:H2512)</f>
        <v>210</v>
      </c>
    </row>
    <row r="2513" spans="4:11" x14ac:dyDescent="0.3">
      <c r="D2513">
        <v>2507</v>
      </c>
      <c r="E2513">
        <v>6</v>
      </c>
      <c r="F2513" s="4">
        <f>DATE(2020,12,3+INT(ROWS($1:310)/15))</f>
        <v>44188</v>
      </c>
      <c r="G2513" s="1" t="s">
        <v>167</v>
      </c>
      <c r="H2513">
        <v>-10</v>
      </c>
      <c r="I2513" s="5">
        <f>IF(G2513="nákup",VLOOKUP(E2513,Tabuľka6[#All],13,FALSE),IF(G2513="predaj",VLOOKUP(E2513,Tabuľka6[#All],12,FALSE),"zadany neplatny typ transakie"))</f>
        <v>13.24</v>
      </c>
      <c r="J2513">
        <f t="shared" si="39"/>
        <v>132.4</v>
      </c>
      <c r="K2513">
        <f>SUMIF($E$7:E2513,E2513,$H$7:H2513)</f>
        <v>225</v>
      </c>
    </row>
    <row r="2514" spans="4:11" x14ac:dyDescent="0.3">
      <c r="D2514">
        <v>2508</v>
      </c>
      <c r="E2514">
        <v>23</v>
      </c>
      <c r="F2514" s="4">
        <f>DATE(2020,12,3+INT(ROWS($1:311)/15))</f>
        <v>44188</v>
      </c>
      <c r="G2514" s="1" t="s">
        <v>167</v>
      </c>
      <c r="H2514">
        <v>-7</v>
      </c>
      <c r="I2514" s="5">
        <f>IF(G2514="nákup",VLOOKUP(E2514,Tabuľka6[#All],13,FALSE),IF(G2514="predaj",VLOOKUP(E2514,Tabuľka6[#All],12,FALSE),"zadany neplatny typ transakie"))</f>
        <v>22.55</v>
      </c>
      <c r="J2514">
        <f t="shared" si="39"/>
        <v>157.85</v>
      </c>
      <c r="K2514">
        <f>SUMIF($E$7:E2514,E2514,$H$7:H2514)</f>
        <v>122</v>
      </c>
    </row>
    <row r="2515" spans="4:11" x14ac:dyDescent="0.3">
      <c r="D2515">
        <v>2509</v>
      </c>
      <c r="E2515">
        <v>6</v>
      </c>
      <c r="F2515" s="4">
        <f>DATE(2020,12,3+INT(ROWS($1:312)/15))</f>
        <v>44188</v>
      </c>
      <c r="G2515" s="1" t="s">
        <v>167</v>
      </c>
      <c r="H2515">
        <v>-7</v>
      </c>
      <c r="I2515" s="5">
        <f>IF(G2515="nákup",VLOOKUP(E2515,Tabuľka6[#All],13,FALSE),IF(G2515="predaj",VLOOKUP(E2515,Tabuľka6[#All],12,FALSE),"zadany neplatny typ transakie"))</f>
        <v>13.24</v>
      </c>
      <c r="J2515">
        <f t="shared" si="39"/>
        <v>92.68</v>
      </c>
      <c r="K2515">
        <f>SUMIF($E$7:E2515,E2515,$H$7:H2515)</f>
        <v>218</v>
      </c>
    </row>
    <row r="2516" spans="4:11" x14ac:dyDescent="0.3">
      <c r="D2516">
        <v>2510</v>
      </c>
      <c r="E2516">
        <v>9</v>
      </c>
      <c r="F2516" s="4">
        <f>DATE(2020,12,3+INT(ROWS($1:313)/15))</f>
        <v>44188</v>
      </c>
      <c r="G2516" s="1" t="s">
        <v>167</v>
      </c>
      <c r="H2516">
        <v>-10</v>
      </c>
      <c r="I2516" s="5">
        <f>IF(G2516="nákup",VLOOKUP(E2516,Tabuľka6[#All],13,FALSE),IF(G2516="predaj",VLOOKUP(E2516,Tabuľka6[#All],12,FALSE),"zadany neplatny typ transakie"))</f>
        <v>41</v>
      </c>
      <c r="J2516">
        <f t="shared" si="39"/>
        <v>410</v>
      </c>
      <c r="K2516">
        <f>SUMIF($E$7:E2516,E2516,$H$7:H2516)</f>
        <v>97</v>
      </c>
    </row>
    <row r="2517" spans="4:11" x14ac:dyDescent="0.3">
      <c r="D2517">
        <v>2511</v>
      </c>
      <c r="E2517">
        <v>13</v>
      </c>
      <c r="F2517" s="4">
        <f>DATE(2020,12,3+INT(ROWS($1:314)/15))</f>
        <v>44188</v>
      </c>
      <c r="G2517" s="1" t="s">
        <v>167</v>
      </c>
      <c r="H2517">
        <v>-8</v>
      </c>
      <c r="I2517" s="5">
        <f>IF(G2517="nákup",VLOOKUP(E2517,Tabuľka6[#All],13,FALSE),IF(G2517="predaj",VLOOKUP(E2517,Tabuľka6[#All],12,FALSE),"zadany neplatny typ transakie"))</f>
        <v>14.95</v>
      </c>
      <c r="J2517">
        <f t="shared" si="39"/>
        <v>119.6</v>
      </c>
      <c r="K2517">
        <f>SUMIF($E$7:E2517,E2517,$H$7:H2517)</f>
        <v>12</v>
      </c>
    </row>
    <row r="2518" spans="4:11" x14ac:dyDescent="0.3">
      <c r="D2518">
        <v>2512</v>
      </c>
      <c r="E2518">
        <v>8</v>
      </c>
      <c r="F2518" s="4">
        <f>DATE(2020,12,3+INT(ROWS($1:315)/15))</f>
        <v>44189</v>
      </c>
      <c r="G2518" s="1" t="s">
        <v>167</v>
      </c>
      <c r="H2518">
        <v>-9</v>
      </c>
      <c r="I2518" s="5">
        <f>IF(G2518="nákup",VLOOKUP(E2518,Tabuľka6[#All],13,FALSE),IF(G2518="predaj",VLOOKUP(E2518,Tabuľka6[#All],12,FALSE),"zadany neplatny typ transakie"))</f>
        <v>17.89</v>
      </c>
      <c r="J2518">
        <f t="shared" si="39"/>
        <v>161.01</v>
      </c>
      <c r="K2518">
        <f>SUMIF($E$7:E2518,E2518,$H$7:H2518)</f>
        <v>190</v>
      </c>
    </row>
    <row r="2519" spans="4:11" x14ac:dyDescent="0.3">
      <c r="D2519">
        <v>2513</v>
      </c>
      <c r="E2519">
        <v>30</v>
      </c>
      <c r="F2519" s="4">
        <f>DATE(2020,12,3+INT(ROWS($1:316)/15))</f>
        <v>44189</v>
      </c>
      <c r="G2519" s="1" t="s">
        <v>167</v>
      </c>
      <c r="H2519">
        <v>-4</v>
      </c>
      <c r="I2519" s="5">
        <f>IF(G2519="nákup",VLOOKUP(E2519,Tabuľka6[#All],13,FALSE),IF(G2519="predaj",VLOOKUP(E2519,Tabuľka6[#All],12,FALSE),"zadany neplatny typ transakie"))</f>
        <v>11.5</v>
      </c>
      <c r="J2519">
        <f t="shared" si="39"/>
        <v>46</v>
      </c>
      <c r="K2519">
        <f>SUMIF($E$7:E2519,E2519,$H$7:H2519)</f>
        <v>240</v>
      </c>
    </row>
    <row r="2520" spans="4:11" x14ac:dyDescent="0.3">
      <c r="D2520">
        <v>2514</v>
      </c>
      <c r="E2520">
        <v>21</v>
      </c>
      <c r="F2520" s="4">
        <f>DATE(2020,12,3+INT(ROWS($1:317)/15))</f>
        <v>44189</v>
      </c>
      <c r="G2520" s="1" t="s">
        <v>167</v>
      </c>
      <c r="H2520">
        <v>-3</v>
      </c>
      <c r="I2520" s="5">
        <f>IF(G2520="nákup",VLOOKUP(E2520,Tabuľka6[#All],13,FALSE),IF(G2520="predaj",VLOOKUP(E2520,Tabuľka6[#All],12,FALSE),"zadany neplatny typ transakie"))</f>
        <v>22.5</v>
      </c>
      <c r="J2520">
        <f t="shared" si="39"/>
        <v>67.5</v>
      </c>
      <c r="K2520">
        <f>SUMIF($E$7:E2520,E2520,$H$7:H2520)</f>
        <v>162</v>
      </c>
    </row>
    <row r="2521" spans="4:11" x14ac:dyDescent="0.3">
      <c r="D2521">
        <v>2515</v>
      </c>
      <c r="E2521">
        <v>6</v>
      </c>
      <c r="F2521" s="4">
        <f>DATE(2020,12,3+INT(ROWS($1:318)/15))</f>
        <v>44189</v>
      </c>
      <c r="G2521" s="1" t="s">
        <v>167</v>
      </c>
      <c r="H2521">
        <v>-5</v>
      </c>
      <c r="I2521" s="5">
        <f>IF(G2521="nákup",VLOOKUP(E2521,Tabuľka6[#All],13,FALSE),IF(G2521="predaj",VLOOKUP(E2521,Tabuľka6[#All],12,FALSE),"zadany neplatny typ transakie"))</f>
        <v>13.24</v>
      </c>
      <c r="J2521">
        <f t="shared" si="39"/>
        <v>66.2</v>
      </c>
      <c r="K2521">
        <f>SUMIF($E$7:E2521,E2521,$H$7:H2521)</f>
        <v>213</v>
      </c>
    </row>
    <row r="2522" spans="4:11" x14ac:dyDescent="0.3">
      <c r="D2522">
        <v>2516</v>
      </c>
      <c r="E2522">
        <v>14</v>
      </c>
      <c r="F2522" s="4">
        <f>DATE(2020,12,3+INT(ROWS($1:319)/15))</f>
        <v>44189</v>
      </c>
      <c r="G2522" s="1" t="s">
        <v>167</v>
      </c>
      <c r="H2522">
        <v>-4</v>
      </c>
      <c r="I2522" s="5">
        <f>IF(G2522="nákup",VLOOKUP(E2522,Tabuľka6[#All],13,FALSE),IF(G2522="predaj",VLOOKUP(E2522,Tabuľka6[#All],12,FALSE),"zadany neplatny typ transakie"))</f>
        <v>7.8</v>
      </c>
      <c r="J2522">
        <f t="shared" si="39"/>
        <v>31.2</v>
      </c>
      <c r="K2522">
        <f>SUMIF($E$7:E2522,E2522,$H$7:H2522)</f>
        <v>120</v>
      </c>
    </row>
    <row r="2523" spans="4:11" x14ac:dyDescent="0.3">
      <c r="D2523">
        <v>2517</v>
      </c>
      <c r="E2523">
        <v>13</v>
      </c>
      <c r="F2523" s="4">
        <f>DATE(2020,12,3+INT(ROWS($1:320)/15))</f>
        <v>44189</v>
      </c>
      <c r="G2523" s="1" t="s">
        <v>167</v>
      </c>
      <c r="H2523">
        <v>-7</v>
      </c>
      <c r="I2523" s="5">
        <f>IF(G2523="nákup",VLOOKUP(E2523,Tabuľka6[#All],13,FALSE),IF(G2523="predaj",VLOOKUP(E2523,Tabuľka6[#All],12,FALSE),"zadany neplatny typ transakie"))</f>
        <v>14.95</v>
      </c>
      <c r="J2523">
        <f t="shared" si="39"/>
        <v>104.64999999999999</v>
      </c>
      <c r="K2523">
        <f>SUMIF($E$7:E2523,E2523,$H$7:H2523)</f>
        <v>5</v>
      </c>
    </row>
    <row r="2524" spans="4:11" x14ac:dyDescent="0.3">
      <c r="D2524">
        <v>2518</v>
      </c>
      <c r="E2524">
        <v>26</v>
      </c>
      <c r="F2524" s="4">
        <f>DATE(2020,12,3+INT(ROWS($1:321)/15))</f>
        <v>44189</v>
      </c>
      <c r="G2524" s="1" t="s">
        <v>167</v>
      </c>
      <c r="H2524">
        <v>-5</v>
      </c>
      <c r="I2524" s="5">
        <f>IF(G2524="nákup",VLOOKUP(E2524,Tabuľka6[#All],13,FALSE),IF(G2524="predaj",VLOOKUP(E2524,Tabuľka6[#All],12,FALSE),"zadany neplatny typ transakie"))</f>
        <v>12.85</v>
      </c>
      <c r="J2524">
        <f t="shared" si="39"/>
        <v>64.25</v>
      </c>
      <c r="K2524">
        <f>SUMIF($E$7:E2524,E2524,$H$7:H2524)</f>
        <v>180</v>
      </c>
    </row>
    <row r="2525" spans="4:11" x14ac:dyDescent="0.3">
      <c r="D2525">
        <v>2519</v>
      </c>
      <c r="E2525">
        <v>17</v>
      </c>
      <c r="F2525" s="4">
        <f>DATE(2020,12,3+INT(ROWS($1:322)/15))</f>
        <v>44189</v>
      </c>
      <c r="G2525" s="1" t="s">
        <v>167</v>
      </c>
      <c r="H2525">
        <v>-5</v>
      </c>
      <c r="I2525" s="5">
        <f>IF(G2525="nákup",VLOOKUP(E2525,Tabuľka6[#All],13,FALSE),IF(G2525="predaj",VLOOKUP(E2525,Tabuľka6[#All],12,FALSE),"zadany neplatny typ transakie"))</f>
        <v>14.46</v>
      </c>
      <c r="J2525">
        <f t="shared" si="39"/>
        <v>72.300000000000011</v>
      </c>
      <c r="K2525">
        <f>SUMIF($E$7:E2525,E2525,$H$7:H2525)</f>
        <v>125</v>
      </c>
    </row>
    <row r="2526" spans="4:11" x14ac:dyDescent="0.3">
      <c r="D2526">
        <v>2520</v>
      </c>
      <c r="E2526">
        <v>30</v>
      </c>
      <c r="F2526" s="4">
        <f>DATE(2020,12,3+INT(ROWS($1:323)/15))</f>
        <v>44189</v>
      </c>
      <c r="G2526" s="1" t="s">
        <v>167</v>
      </c>
      <c r="H2526">
        <v>-6</v>
      </c>
      <c r="I2526" s="5">
        <f>IF(G2526="nákup",VLOOKUP(E2526,Tabuľka6[#All],13,FALSE),IF(G2526="predaj",VLOOKUP(E2526,Tabuľka6[#All],12,FALSE),"zadany neplatny typ transakie"))</f>
        <v>11.5</v>
      </c>
      <c r="J2526">
        <f t="shared" si="39"/>
        <v>69</v>
      </c>
      <c r="K2526">
        <f>SUMIF($E$7:E2526,E2526,$H$7:H2526)</f>
        <v>234</v>
      </c>
    </row>
    <row r="2527" spans="4:11" x14ac:dyDescent="0.3">
      <c r="D2527">
        <v>2521</v>
      </c>
      <c r="E2527">
        <v>5</v>
      </c>
      <c r="F2527" s="4">
        <f>DATE(2020,12,3+INT(ROWS($1:324)/15))</f>
        <v>44189</v>
      </c>
      <c r="G2527" s="1" t="s">
        <v>166</v>
      </c>
      <c r="H2527">
        <v>20</v>
      </c>
      <c r="I2527" s="5">
        <f>IF(G2527="nákup",VLOOKUP(E2527,Tabuľka6[#All],13,FALSE),IF(G2527="predaj",VLOOKUP(E2527,Tabuľka6[#All],12,FALSE),"zadany neplatny typ transakie"))</f>
        <v>8.2899999999999991</v>
      </c>
      <c r="J2527">
        <f t="shared" si="39"/>
        <v>165.79999999999998</v>
      </c>
      <c r="K2527">
        <f>SUMIF($E$7:E2527,E2527,$H$7:H2527)</f>
        <v>56</v>
      </c>
    </row>
    <row r="2528" spans="4:11" x14ac:dyDescent="0.3">
      <c r="D2528">
        <v>2522</v>
      </c>
      <c r="E2528">
        <v>11</v>
      </c>
      <c r="F2528" s="4">
        <f>DATE(2020,12,3+INT(ROWS($1:325)/15))</f>
        <v>44189</v>
      </c>
      <c r="G2528" s="1" t="s">
        <v>167</v>
      </c>
      <c r="H2528">
        <v>-4</v>
      </c>
      <c r="I2528" s="5">
        <f>IF(G2528="nákup",VLOOKUP(E2528,Tabuľka6[#All],13,FALSE),IF(G2528="predaj",VLOOKUP(E2528,Tabuľka6[#All],12,FALSE),"zadany neplatny typ transakie"))</f>
        <v>5</v>
      </c>
      <c r="J2528">
        <f t="shared" si="39"/>
        <v>20</v>
      </c>
      <c r="K2528">
        <f>SUMIF($E$7:E2528,E2528,$H$7:H2528)</f>
        <v>99</v>
      </c>
    </row>
    <row r="2529" spans="4:11" x14ac:dyDescent="0.3">
      <c r="D2529">
        <v>2523</v>
      </c>
      <c r="E2529">
        <v>22</v>
      </c>
      <c r="F2529" s="4">
        <f>DATE(2020,12,3+INT(ROWS($1:326)/15))</f>
        <v>44189</v>
      </c>
      <c r="G2529" s="1" t="s">
        <v>166</v>
      </c>
      <c r="H2529">
        <v>10</v>
      </c>
      <c r="I2529" s="5">
        <f>IF(G2529="nákup",VLOOKUP(E2529,Tabuľka6[#All],13,FALSE),IF(G2529="predaj",VLOOKUP(E2529,Tabuľka6[#All],12,FALSE),"zadany neplatny typ transakie"))</f>
        <v>12.56</v>
      </c>
      <c r="J2529">
        <f t="shared" si="39"/>
        <v>125.60000000000001</v>
      </c>
      <c r="K2529">
        <f>SUMIF($E$7:E2529,E2529,$H$7:H2529)</f>
        <v>16</v>
      </c>
    </row>
    <row r="2530" spans="4:11" x14ac:dyDescent="0.3">
      <c r="D2530">
        <v>2524</v>
      </c>
      <c r="E2530">
        <v>8</v>
      </c>
      <c r="F2530" s="4">
        <f>DATE(2020,12,3+INT(ROWS($1:327)/15))</f>
        <v>44189</v>
      </c>
      <c r="G2530" s="1" t="s">
        <v>166</v>
      </c>
      <c r="H2530">
        <v>-5</v>
      </c>
      <c r="I2530" s="5">
        <f>IF(G2530="nákup",VLOOKUP(E2530,Tabuľka6[#All],13,FALSE),IF(G2530="predaj",VLOOKUP(E2530,Tabuľka6[#All],12,FALSE),"zadany neplatny typ transakie"))</f>
        <v>10.99</v>
      </c>
      <c r="J2530">
        <f t="shared" si="39"/>
        <v>54.95</v>
      </c>
      <c r="K2530">
        <f>SUMIF($E$7:E2530,E2530,$H$7:H2530)</f>
        <v>185</v>
      </c>
    </row>
    <row r="2531" spans="4:11" x14ac:dyDescent="0.3">
      <c r="D2531">
        <v>2525</v>
      </c>
      <c r="E2531">
        <v>18</v>
      </c>
      <c r="F2531" s="4">
        <f>DATE(2020,12,3+INT(ROWS($1:328)/15))</f>
        <v>44189</v>
      </c>
      <c r="G2531" s="1" t="s">
        <v>167</v>
      </c>
      <c r="H2531">
        <v>-10</v>
      </c>
      <c r="I2531" s="5">
        <f>IF(G2531="nákup",VLOOKUP(E2531,Tabuľka6[#All],13,FALSE),IF(G2531="predaj",VLOOKUP(E2531,Tabuľka6[#All],12,FALSE),"zadany neplatny typ transakie"))</f>
        <v>13.99</v>
      </c>
      <c r="J2531">
        <f t="shared" si="39"/>
        <v>139.9</v>
      </c>
      <c r="K2531">
        <f>SUMIF($E$7:E2531,E2531,$H$7:H2531)</f>
        <v>200</v>
      </c>
    </row>
    <row r="2532" spans="4:11" x14ac:dyDescent="0.3">
      <c r="D2532">
        <v>2526</v>
      </c>
      <c r="E2532">
        <v>8</v>
      </c>
      <c r="F2532" s="4">
        <f>DATE(2020,12,3+INT(ROWS($1:329)/15))</f>
        <v>44189</v>
      </c>
      <c r="G2532" s="1" t="s">
        <v>167</v>
      </c>
      <c r="H2532">
        <v>-8</v>
      </c>
      <c r="I2532" s="5">
        <f>IF(G2532="nákup",VLOOKUP(E2532,Tabuľka6[#All],13,FALSE),IF(G2532="predaj",VLOOKUP(E2532,Tabuľka6[#All],12,FALSE),"zadany neplatny typ transakie"))</f>
        <v>17.89</v>
      </c>
      <c r="J2532">
        <f t="shared" si="39"/>
        <v>143.12</v>
      </c>
      <c r="K2532">
        <f>SUMIF($E$7:E2532,E2532,$H$7:H2532)</f>
        <v>177</v>
      </c>
    </row>
    <row r="2533" spans="4:11" x14ac:dyDescent="0.3">
      <c r="D2533">
        <v>2527</v>
      </c>
      <c r="E2533">
        <v>26</v>
      </c>
      <c r="F2533" s="4">
        <f>DATE(2020,12,3+INT(ROWS($1:330)/15))</f>
        <v>44190</v>
      </c>
      <c r="G2533" s="1" t="s">
        <v>167</v>
      </c>
      <c r="H2533">
        <v>-3</v>
      </c>
      <c r="I2533" s="5">
        <f>IF(G2533="nákup",VLOOKUP(E2533,Tabuľka6[#All],13,FALSE),IF(G2533="predaj",VLOOKUP(E2533,Tabuľka6[#All],12,FALSE),"zadany neplatny typ transakie"))</f>
        <v>12.85</v>
      </c>
      <c r="J2533">
        <f t="shared" si="39"/>
        <v>38.549999999999997</v>
      </c>
      <c r="K2533">
        <f>SUMIF($E$7:E2533,E2533,$H$7:H2533)</f>
        <v>177</v>
      </c>
    </row>
    <row r="2534" spans="4:11" x14ac:dyDescent="0.3">
      <c r="D2534">
        <v>2528</v>
      </c>
      <c r="E2534">
        <v>28</v>
      </c>
      <c r="F2534" s="4">
        <f>DATE(2020,12,3+INT(ROWS($1:331)/15))</f>
        <v>44190</v>
      </c>
      <c r="G2534" s="1" t="s">
        <v>167</v>
      </c>
      <c r="H2534">
        <v>-10</v>
      </c>
      <c r="I2534" s="5">
        <f>IF(G2534="nákup",VLOOKUP(E2534,Tabuľka6[#All],13,FALSE),IF(G2534="predaj",VLOOKUP(E2534,Tabuľka6[#All],12,FALSE),"zadany neplatny typ transakie"))</f>
        <v>14.38</v>
      </c>
      <c r="J2534">
        <f t="shared" si="39"/>
        <v>143.80000000000001</v>
      </c>
      <c r="K2534">
        <f>SUMIF($E$7:E2534,E2534,$H$7:H2534)</f>
        <v>146</v>
      </c>
    </row>
    <row r="2535" spans="4:11" x14ac:dyDescent="0.3">
      <c r="D2535">
        <v>2529</v>
      </c>
      <c r="E2535">
        <v>10</v>
      </c>
      <c r="F2535" s="4">
        <f>DATE(2020,12,3+INT(ROWS($1:332)/15))</f>
        <v>44190</v>
      </c>
      <c r="G2535" s="1" t="s">
        <v>167</v>
      </c>
      <c r="H2535">
        <v>-1</v>
      </c>
      <c r="I2535" s="5">
        <f>IF(G2535="nákup",VLOOKUP(E2535,Tabuľka6[#All],13,FALSE),IF(G2535="predaj",VLOOKUP(E2535,Tabuľka6[#All],12,FALSE),"zadany neplatny typ transakie"))</f>
        <v>18.5</v>
      </c>
      <c r="J2535">
        <f t="shared" si="39"/>
        <v>18.5</v>
      </c>
      <c r="K2535">
        <f>SUMIF($E$7:E2535,E2535,$H$7:H2535)</f>
        <v>144</v>
      </c>
    </row>
    <row r="2536" spans="4:11" x14ac:dyDescent="0.3">
      <c r="D2536">
        <v>2530</v>
      </c>
      <c r="E2536">
        <v>28</v>
      </c>
      <c r="F2536" s="4">
        <f>DATE(2020,12,3+INT(ROWS($1:333)/15))</f>
        <v>44190</v>
      </c>
      <c r="G2536" s="1" t="s">
        <v>167</v>
      </c>
      <c r="H2536">
        <v>-6</v>
      </c>
      <c r="I2536" s="5">
        <f>IF(G2536="nákup",VLOOKUP(E2536,Tabuľka6[#All],13,FALSE),IF(G2536="predaj",VLOOKUP(E2536,Tabuľka6[#All],12,FALSE),"zadany neplatny typ transakie"))</f>
        <v>14.38</v>
      </c>
      <c r="J2536">
        <f t="shared" si="39"/>
        <v>86.28</v>
      </c>
      <c r="K2536">
        <f>SUMIF($E$7:E2536,E2536,$H$7:H2536)</f>
        <v>140</v>
      </c>
    </row>
    <row r="2537" spans="4:11" x14ac:dyDescent="0.3">
      <c r="D2537">
        <v>2531</v>
      </c>
      <c r="E2537">
        <v>11</v>
      </c>
      <c r="F2537" s="4">
        <f>DATE(2020,12,3+INT(ROWS($1:334)/15))</f>
        <v>44190</v>
      </c>
      <c r="G2537" s="1" t="s">
        <v>167</v>
      </c>
      <c r="H2537">
        <v>-10</v>
      </c>
      <c r="I2537" s="5">
        <f>IF(G2537="nákup",VLOOKUP(E2537,Tabuľka6[#All],13,FALSE),IF(G2537="predaj",VLOOKUP(E2537,Tabuľka6[#All],12,FALSE),"zadany neplatny typ transakie"))</f>
        <v>5</v>
      </c>
      <c r="J2537">
        <f t="shared" si="39"/>
        <v>50</v>
      </c>
      <c r="K2537">
        <f>SUMIF($E$7:E2537,E2537,$H$7:H2537)</f>
        <v>89</v>
      </c>
    </row>
    <row r="2538" spans="4:11" x14ac:dyDescent="0.3">
      <c r="D2538">
        <v>2532</v>
      </c>
      <c r="E2538">
        <v>22</v>
      </c>
      <c r="F2538" s="4">
        <f>DATE(2020,12,3+INT(ROWS($1:335)/15))</f>
        <v>44190</v>
      </c>
      <c r="G2538" s="1" t="s">
        <v>166</v>
      </c>
      <c r="H2538">
        <v>14</v>
      </c>
      <c r="I2538" s="5">
        <f>IF(G2538="nákup",VLOOKUP(E2538,Tabuľka6[#All],13,FALSE),IF(G2538="predaj",VLOOKUP(E2538,Tabuľka6[#All],12,FALSE),"zadany neplatny typ transakie"))</f>
        <v>12.56</v>
      </c>
      <c r="J2538">
        <f t="shared" si="39"/>
        <v>175.84</v>
      </c>
      <c r="K2538">
        <f>SUMIF($E$7:E2538,E2538,$H$7:H2538)</f>
        <v>30</v>
      </c>
    </row>
    <row r="2539" spans="4:11" x14ac:dyDescent="0.3">
      <c r="D2539">
        <v>2533</v>
      </c>
      <c r="E2539">
        <v>5</v>
      </c>
      <c r="F2539" s="4">
        <f>DATE(2020,12,3+INT(ROWS($1:336)/15))</f>
        <v>44190</v>
      </c>
      <c r="G2539" s="1" t="s">
        <v>167</v>
      </c>
      <c r="H2539">
        <v>-9</v>
      </c>
      <c r="I2539" s="5">
        <f>IF(G2539="nákup",VLOOKUP(E2539,Tabuľka6[#All],13,FALSE),IF(G2539="predaj",VLOOKUP(E2539,Tabuľka6[#All],12,FALSE),"zadany neplatny typ transakie"))</f>
        <v>15.56</v>
      </c>
      <c r="J2539">
        <f t="shared" si="39"/>
        <v>140.04</v>
      </c>
      <c r="K2539">
        <f>SUMIF($E$7:E2539,E2539,$H$7:H2539)</f>
        <v>47</v>
      </c>
    </row>
    <row r="2540" spans="4:11" x14ac:dyDescent="0.3">
      <c r="D2540">
        <v>2534</v>
      </c>
      <c r="E2540">
        <v>21</v>
      </c>
      <c r="F2540" s="4">
        <f>DATE(2020,12,3+INT(ROWS($1:337)/15))</f>
        <v>44190</v>
      </c>
      <c r="G2540" s="1" t="s">
        <v>167</v>
      </c>
      <c r="H2540">
        <v>-9</v>
      </c>
      <c r="I2540" s="5">
        <f>IF(G2540="nákup",VLOOKUP(E2540,Tabuľka6[#All],13,FALSE),IF(G2540="predaj",VLOOKUP(E2540,Tabuľka6[#All],12,FALSE),"zadany neplatny typ transakie"))</f>
        <v>22.5</v>
      </c>
      <c r="J2540">
        <f t="shared" si="39"/>
        <v>202.5</v>
      </c>
      <c r="K2540">
        <f>SUMIF($E$7:E2540,E2540,$H$7:H2540)</f>
        <v>153</v>
      </c>
    </row>
    <row r="2541" spans="4:11" x14ac:dyDescent="0.3">
      <c r="D2541">
        <v>2535</v>
      </c>
      <c r="E2541">
        <v>20</v>
      </c>
      <c r="F2541" s="4">
        <f>DATE(2020,12,3+INT(ROWS($1:338)/15))</f>
        <v>44190</v>
      </c>
      <c r="G2541" s="1" t="s">
        <v>167</v>
      </c>
      <c r="H2541">
        <v>-4</v>
      </c>
      <c r="I2541" s="5">
        <f>IF(G2541="nákup",VLOOKUP(E2541,Tabuľka6[#All],13,FALSE),IF(G2541="predaj",VLOOKUP(E2541,Tabuľka6[#All],12,FALSE),"zadany neplatny typ transakie"))</f>
        <v>10.050000000000001</v>
      </c>
      <c r="J2541">
        <f t="shared" si="39"/>
        <v>40.200000000000003</v>
      </c>
      <c r="K2541">
        <f>SUMIF($E$7:E2541,E2541,$H$7:H2541)</f>
        <v>152</v>
      </c>
    </row>
    <row r="2542" spans="4:11" x14ac:dyDescent="0.3">
      <c r="D2542">
        <v>2536</v>
      </c>
      <c r="E2542">
        <v>25</v>
      </c>
      <c r="F2542" s="4">
        <f>DATE(2020,12,3+INT(ROWS($1:339)/15))</f>
        <v>44190</v>
      </c>
      <c r="G2542" s="1" t="s">
        <v>167</v>
      </c>
      <c r="H2542">
        <v>-2</v>
      </c>
      <c r="I2542" s="5">
        <f>IF(G2542="nákup",VLOOKUP(E2542,Tabuľka6[#All],13,FALSE),IF(G2542="predaj",VLOOKUP(E2542,Tabuľka6[#All],12,FALSE),"zadany neplatny typ transakie"))</f>
        <v>14.95</v>
      </c>
      <c r="J2542">
        <f t="shared" si="39"/>
        <v>29.9</v>
      </c>
      <c r="K2542">
        <f>SUMIF($E$7:E2542,E2542,$H$7:H2542)</f>
        <v>208</v>
      </c>
    </row>
    <row r="2543" spans="4:11" x14ac:dyDescent="0.3">
      <c r="D2543">
        <v>2537</v>
      </c>
      <c r="E2543">
        <v>5</v>
      </c>
      <c r="F2543" s="4">
        <f>DATE(2020,12,3+INT(ROWS($1:340)/15))</f>
        <v>44190</v>
      </c>
      <c r="G2543" s="1" t="s">
        <v>167</v>
      </c>
      <c r="H2543">
        <v>-5</v>
      </c>
      <c r="I2543" s="5">
        <f>IF(G2543="nákup",VLOOKUP(E2543,Tabuľka6[#All],13,FALSE),IF(G2543="predaj",VLOOKUP(E2543,Tabuľka6[#All],12,FALSE),"zadany neplatny typ transakie"))</f>
        <v>15.56</v>
      </c>
      <c r="J2543">
        <f t="shared" si="39"/>
        <v>77.8</v>
      </c>
      <c r="K2543">
        <f>SUMIF($E$7:E2543,E2543,$H$7:H2543)</f>
        <v>42</v>
      </c>
    </row>
    <row r="2544" spans="4:11" x14ac:dyDescent="0.3">
      <c r="D2544">
        <v>2538</v>
      </c>
      <c r="E2544">
        <v>27</v>
      </c>
      <c r="F2544" s="4">
        <f>DATE(2020,12,3+INT(ROWS($1:341)/15))</f>
        <v>44190</v>
      </c>
      <c r="G2544" s="1" t="s">
        <v>167</v>
      </c>
      <c r="H2544">
        <v>-2</v>
      </c>
      <c r="I2544" s="5">
        <f>IF(G2544="nákup",VLOOKUP(E2544,Tabuľka6[#All],13,FALSE),IF(G2544="predaj",VLOOKUP(E2544,Tabuľka6[#All],12,FALSE),"zadany neplatny typ transakie"))</f>
        <v>16.36</v>
      </c>
      <c r="J2544">
        <f t="shared" si="39"/>
        <v>32.72</v>
      </c>
      <c r="K2544">
        <f>SUMIF($E$7:E2544,E2544,$H$7:H2544)</f>
        <v>154</v>
      </c>
    </row>
    <row r="2545" spans="4:11" x14ac:dyDescent="0.3">
      <c r="D2545">
        <v>2539</v>
      </c>
      <c r="E2545">
        <v>14</v>
      </c>
      <c r="F2545" s="4">
        <f>DATE(2020,12,3+INT(ROWS($1:342)/15))</f>
        <v>44190</v>
      </c>
      <c r="G2545" s="1" t="s">
        <v>167</v>
      </c>
      <c r="H2545">
        <v>-6</v>
      </c>
      <c r="I2545" s="5">
        <f>IF(G2545="nákup",VLOOKUP(E2545,Tabuľka6[#All],13,FALSE),IF(G2545="predaj",VLOOKUP(E2545,Tabuľka6[#All],12,FALSE),"zadany neplatny typ transakie"))</f>
        <v>7.8</v>
      </c>
      <c r="J2545">
        <f t="shared" si="39"/>
        <v>46.8</v>
      </c>
      <c r="K2545">
        <f>SUMIF($E$7:E2545,E2545,$H$7:H2545)</f>
        <v>114</v>
      </c>
    </row>
    <row r="2546" spans="4:11" x14ac:dyDescent="0.3">
      <c r="D2546">
        <v>2540</v>
      </c>
      <c r="E2546">
        <v>23</v>
      </c>
      <c r="F2546" s="4">
        <f>DATE(2020,12,3+INT(ROWS($1:343)/15))</f>
        <v>44190</v>
      </c>
      <c r="G2546" s="1" t="s">
        <v>167</v>
      </c>
      <c r="H2546">
        <v>-3</v>
      </c>
      <c r="I2546" s="5">
        <f>IF(G2546="nákup",VLOOKUP(E2546,Tabuľka6[#All],13,FALSE),IF(G2546="predaj",VLOOKUP(E2546,Tabuľka6[#All],12,FALSE),"zadany neplatny typ transakie"))</f>
        <v>22.55</v>
      </c>
      <c r="J2546">
        <f t="shared" si="39"/>
        <v>67.650000000000006</v>
      </c>
      <c r="K2546">
        <f>SUMIF($E$7:E2546,E2546,$H$7:H2546)</f>
        <v>119</v>
      </c>
    </row>
    <row r="2547" spans="4:11" x14ac:dyDescent="0.3">
      <c r="D2547">
        <v>2541</v>
      </c>
      <c r="E2547">
        <v>10</v>
      </c>
      <c r="F2547" s="4">
        <f>DATE(2020,12,3+INT(ROWS($1:344)/15))</f>
        <v>44190</v>
      </c>
      <c r="G2547" s="1" t="s">
        <v>167</v>
      </c>
      <c r="H2547">
        <v>-5</v>
      </c>
      <c r="I2547" s="5">
        <f>IF(G2547="nákup",VLOOKUP(E2547,Tabuľka6[#All],13,FALSE),IF(G2547="predaj",VLOOKUP(E2547,Tabuľka6[#All],12,FALSE),"zadany neplatny typ transakie"))</f>
        <v>18.5</v>
      </c>
      <c r="J2547">
        <f t="shared" si="39"/>
        <v>92.5</v>
      </c>
      <c r="K2547">
        <f>SUMIF($E$7:E2547,E2547,$H$7:H2547)</f>
        <v>139</v>
      </c>
    </row>
    <row r="2548" spans="4:11" x14ac:dyDescent="0.3">
      <c r="D2548">
        <v>2542</v>
      </c>
      <c r="E2548">
        <v>10</v>
      </c>
      <c r="F2548" s="4">
        <f>DATE(2020,12,3+INT(ROWS($1:345)/15))</f>
        <v>44191</v>
      </c>
      <c r="G2548" s="1" t="s">
        <v>167</v>
      </c>
      <c r="H2548">
        <v>-2</v>
      </c>
      <c r="I2548" s="5">
        <f>IF(G2548="nákup",VLOOKUP(E2548,Tabuľka6[#All],13,FALSE),IF(G2548="predaj",VLOOKUP(E2548,Tabuľka6[#All],12,FALSE),"zadany neplatny typ transakie"))</f>
        <v>18.5</v>
      </c>
      <c r="J2548">
        <f t="shared" si="39"/>
        <v>37</v>
      </c>
      <c r="K2548">
        <f>SUMIF($E$7:E2548,E2548,$H$7:H2548)</f>
        <v>137</v>
      </c>
    </row>
    <row r="2549" spans="4:11" x14ac:dyDescent="0.3">
      <c r="D2549">
        <v>2543</v>
      </c>
      <c r="E2549">
        <v>21</v>
      </c>
      <c r="F2549" s="4">
        <f>DATE(2020,12,3+INT(ROWS($1:346)/15))</f>
        <v>44191</v>
      </c>
      <c r="G2549" s="1" t="s">
        <v>167</v>
      </c>
      <c r="H2549">
        <v>-10</v>
      </c>
      <c r="I2549" s="5">
        <f>IF(G2549="nákup",VLOOKUP(E2549,Tabuľka6[#All],13,FALSE),IF(G2549="predaj",VLOOKUP(E2549,Tabuľka6[#All],12,FALSE),"zadany neplatny typ transakie"))</f>
        <v>22.5</v>
      </c>
      <c r="J2549">
        <f t="shared" si="39"/>
        <v>225</v>
      </c>
      <c r="K2549">
        <f>SUMIF($E$7:E2549,E2549,$H$7:H2549)</f>
        <v>143</v>
      </c>
    </row>
    <row r="2550" spans="4:11" x14ac:dyDescent="0.3">
      <c r="D2550">
        <v>2544</v>
      </c>
      <c r="E2550">
        <v>18</v>
      </c>
      <c r="F2550" s="4">
        <f>DATE(2020,12,3+INT(ROWS($1:347)/15))</f>
        <v>44191</v>
      </c>
      <c r="G2550" s="1" t="s">
        <v>167</v>
      </c>
      <c r="H2550">
        <v>-10</v>
      </c>
      <c r="I2550" s="5">
        <f>IF(G2550="nákup",VLOOKUP(E2550,Tabuľka6[#All],13,FALSE),IF(G2550="predaj",VLOOKUP(E2550,Tabuľka6[#All],12,FALSE),"zadany neplatny typ transakie"))</f>
        <v>13.99</v>
      </c>
      <c r="J2550">
        <f t="shared" si="39"/>
        <v>139.9</v>
      </c>
      <c r="K2550">
        <f>SUMIF($E$7:E2550,E2550,$H$7:H2550)</f>
        <v>190</v>
      </c>
    </row>
    <row r="2551" spans="4:11" x14ac:dyDescent="0.3">
      <c r="D2551">
        <v>2545</v>
      </c>
      <c r="E2551">
        <v>14</v>
      </c>
      <c r="F2551" s="4">
        <f>DATE(2020,12,3+INT(ROWS($1:348)/15))</f>
        <v>44191</v>
      </c>
      <c r="G2551" s="1" t="s">
        <v>167</v>
      </c>
      <c r="H2551">
        <v>-5</v>
      </c>
      <c r="I2551" s="5">
        <f>IF(G2551="nákup",VLOOKUP(E2551,Tabuľka6[#All],13,FALSE),IF(G2551="predaj",VLOOKUP(E2551,Tabuľka6[#All],12,FALSE),"zadany neplatny typ transakie"))</f>
        <v>7.8</v>
      </c>
      <c r="J2551">
        <f t="shared" si="39"/>
        <v>39</v>
      </c>
      <c r="K2551">
        <f>SUMIF($E$7:E2551,E2551,$H$7:H2551)</f>
        <v>109</v>
      </c>
    </row>
    <row r="2552" spans="4:11" x14ac:dyDescent="0.3">
      <c r="D2552">
        <v>2546</v>
      </c>
      <c r="E2552">
        <v>12</v>
      </c>
      <c r="F2552" s="4">
        <f>DATE(2020,12,3+INT(ROWS($1:349)/15))</f>
        <v>44191</v>
      </c>
      <c r="G2552" s="1" t="s">
        <v>167</v>
      </c>
      <c r="H2552">
        <v>-2</v>
      </c>
      <c r="I2552" s="5">
        <f>IF(G2552="nákup",VLOOKUP(E2552,Tabuľka6[#All],13,FALSE),IF(G2552="predaj",VLOOKUP(E2552,Tabuľka6[#All],12,FALSE),"zadany neplatny typ transakie"))</f>
        <v>13.25</v>
      </c>
      <c r="J2552">
        <f t="shared" si="39"/>
        <v>26.5</v>
      </c>
      <c r="K2552">
        <f>SUMIF($E$7:E2552,E2552,$H$7:H2552)</f>
        <v>239</v>
      </c>
    </row>
    <row r="2553" spans="4:11" x14ac:dyDescent="0.3">
      <c r="D2553">
        <v>2547</v>
      </c>
      <c r="E2553">
        <v>27</v>
      </c>
      <c r="F2553" s="4">
        <f>DATE(2020,12,3+INT(ROWS($1:350)/15))</f>
        <v>44191</v>
      </c>
      <c r="G2553" s="1" t="s">
        <v>167</v>
      </c>
      <c r="H2553">
        <v>-1</v>
      </c>
      <c r="I2553" s="5">
        <f>IF(G2553="nákup",VLOOKUP(E2553,Tabuľka6[#All],13,FALSE),IF(G2553="predaj",VLOOKUP(E2553,Tabuľka6[#All],12,FALSE),"zadany neplatny typ transakie"))</f>
        <v>16.36</v>
      </c>
      <c r="J2553">
        <f t="shared" si="39"/>
        <v>16.36</v>
      </c>
      <c r="K2553">
        <f>SUMIF($E$7:E2553,E2553,$H$7:H2553)</f>
        <v>153</v>
      </c>
    </row>
    <row r="2554" spans="4:11" x14ac:dyDescent="0.3">
      <c r="D2554">
        <v>2548</v>
      </c>
      <c r="E2554">
        <v>9</v>
      </c>
      <c r="F2554" s="4">
        <f>DATE(2020,12,3+INT(ROWS($1:351)/15))</f>
        <v>44191</v>
      </c>
      <c r="G2554" s="1" t="s">
        <v>167</v>
      </c>
      <c r="H2554">
        <v>-7</v>
      </c>
      <c r="I2554" s="5">
        <f>IF(G2554="nákup",VLOOKUP(E2554,Tabuľka6[#All],13,FALSE),IF(G2554="predaj",VLOOKUP(E2554,Tabuľka6[#All],12,FALSE),"zadany neplatny typ transakie"))</f>
        <v>41</v>
      </c>
      <c r="J2554">
        <f t="shared" si="39"/>
        <v>287</v>
      </c>
      <c r="K2554">
        <f>SUMIF($E$7:E2554,E2554,$H$7:H2554)</f>
        <v>90</v>
      </c>
    </row>
    <row r="2555" spans="4:11" x14ac:dyDescent="0.3">
      <c r="D2555">
        <v>2549</v>
      </c>
      <c r="E2555">
        <v>11</v>
      </c>
      <c r="F2555" s="4">
        <f>DATE(2020,12,3+INT(ROWS($1:352)/15))</f>
        <v>44191</v>
      </c>
      <c r="G2555" s="1" t="s">
        <v>167</v>
      </c>
      <c r="H2555">
        <v>-1</v>
      </c>
      <c r="I2555" s="5">
        <f>IF(G2555="nákup",VLOOKUP(E2555,Tabuľka6[#All],13,FALSE),IF(G2555="predaj",VLOOKUP(E2555,Tabuľka6[#All],12,FALSE),"zadany neplatny typ transakie"))</f>
        <v>5</v>
      </c>
      <c r="J2555">
        <f t="shared" si="39"/>
        <v>5</v>
      </c>
      <c r="K2555">
        <f>SUMIF($E$7:E2555,E2555,$H$7:H2555)</f>
        <v>88</v>
      </c>
    </row>
    <row r="2556" spans="4:11" x14ac:dyDescent="0.3">
      <c r="D2556">
        <v>2550</v>
      </c>
      <c r="E2556">
        <v>2</v>
      </c>
      <c r="F2556" s="4">
        <f>DATE(2020,12,3+INT(ROWS($1:353)/15))</f>
        <v>44191</v>
      </c>
      <c r="G2556" s="1" t="s">
        <v>167</v>
      </c>
      <c r="H2556">
        <v>-9</v>
      </c>
      <c r="I2556" s="5">
        <f>IF(G2556="nákup",VLOOKUP(E2556,Tabuľka6[#All],13,FALSE),IF(G2556="predaj",VLOOKUP(E2556,Tabuľka6[#All],12,FALSE),"zadany neplatny typ transakie"))</f>
        <v>16.11</v>
      </c>
      <c r="J2556">
        <f t="shared" si="39"/>
        <v>144.99</v>
      </c>
      <c r="K2556">
        <f>SUMIF($E$7:E2556,E2556,$H$7:H2556)</f>
        <v>205</v>
      </c>
    </row>
    <row r="2557" spans="4:11" x14ac:dyDescent="0.3">
      <c r="D2557">
        <v>2551</v>
      </c>
      <c r="E2557">
        <v>29</v>
      </c>
      <c r="F2557" s="4">
        <f>DATE(2020,12,3+INT(ROWS($1:354)/15))</f>
        <v>44191</v>
      </c>
      <c r="G2557" s="1" t="s">
        <v>167</v>
      </c>
      <c r="H2557">
        <v>-9</v>
      </c>
      <c r="I2557" s="5">
        <f>IF(G2557="nákup",VLOOKUP(E2557,Tabuľka6[#All],13,FALSE),IF(G2557="predaj",VLOOKUP(E2557,Tabuľka6[#All],12,FALSE),"zadany neplatny typ transakie"))</f>
        <v>24.99</v>
      </c>
      <c r="J2557">
        <f t="shared" si="39"/>
        <v>224.91</v>
      </c>
      <c r="K2557">
        <f>SUMIF($E$7:E2557,E2557,$H$7:H2557)</f>
        <v>258</v>
      </c>
    </row>
    <row r="2558" spans="4:11" x14ac:dyDescent="0.3">
      <c r="D2558">
        <v>2552</v>
      </c>
      <c r="E2558">
        <v>13</v>
      </c>
      <c r="F2558" s="4">
        <f>DATE(2020,12,3+INT(ROWS($1:355)/15))</f>
        <v>44191</v>
      </c>
      <c r="G2558" s="1" t="s">
        <v>166</v>
      </c>
      <c r="H2558">
        <v>20</v>
      </c>
      <c r="I2558" s="5">
        <f>IF(G2558="nákup",VLOOKUP(E2558,Tabuľka6[#All],13,FALSE),IF(G2558="predaj",VLOOKUP(E2558,Tabuľka6[#All],12,FALSE),"zadany neplatny typ transakie"))</f>
        <v>8.89</v>
      </c>
      <c r="J2558">
        <f t="shared" si="39"/>
        <v>177.8</v>
      </c>
      <c r="K2558">
        <f>SUMIF($E$7:E2558,E2558,$H$7:H2558)</f>
        <v>25</v>
      </c>
    </row>
    <row r="2559" spans="4:11" x14ac:dyDescent="0.3">
      <c r="D2559">
        <v>2553</v>
      </c>
      <c r="E2559">
        <v>22</v>
      </c>
      <c r="F2559" s="4">
        <f>DATE(2020,12,3+INT(ROWS($1:356)/15))</f>
        <v>44191</v>
      </c>
      <c r="G2559" s="1" t="s">
        <v>167</v>
      </c>
      <c r="H2559">
        <v>-4</v>
      </c>
      <c r="I2559" s="5">
        <f>IF(G2559="nákup",VLOOKUP(E2559,Tabuľka6[#All],13,FALSE),IF(G2559="predaj",VLOOKUP(E2559,Tabuľka6[#All],12,FALSE),"zadany neplatny typ transakie"))</f>
        <v>22.58</v>
      </c>
      <c r="J2559">
        <f t="shared" si="39"/>
        <v>90.32</v>
      </c>
      <c r="K2559">
        <f>SUMIF($E$7:E2559,E2559,$H$7:H2559)</f>
        <v>26</v>
      </c>
    </row>
    <row r="2560" spans="4:11" x14ac:dyDescent="0.3">
      <c r="D2560">
        <v>2554</v>
      </c>
      <c r="E2560">
        <v>12</v>
      </c>
      <c r="F2560" s="4">
        <f>DATE(2020,12,3+INT(ROWS($1:357)/15))</f>
        <v>44191</v>
      </c>
      <c r="G2560" s="1" t="s">
        <v>167</v>
      </c>
      <c r="H2560">
        <v>-3</v>
      </c>
      <c r="I2560" s="5">
        <f>IF(G2560="nákup",VLOOKUP(E2560,Tabuľka6[#All],13,FALSE),IF(G2560="predaj",VLOOKUP(E2560,Tabuľka6[#All],12,FALSE),"zadany neplatny typ transakie"))</f>
        <v>13.25</v>
      </c>
      <c r="J2560">
        <f t="shared" si="39"/>
        <v>39.75</v>
      </c>
      <c r="K2560">
        <f>SUMIF($E$7:E2560,E2560,$H$7:H2560)</f>
        <v>236</v>
      </c>
    </row>
    <row r="2561" spans="4:11" x14ac:dyDescent="0.3">
      <c r="D2561">
        <v>2555</v>
      </c>
      <c r="E2561">
        <v>4</v>
      </c>
      <c r="F2561" s="4">
        <f>DATE(2020,12,3+INT(ROWS($1:358)/15))</f>
        <v>44191</v>
      </c>
      <c r="G2561" s="1" t="s">
        <v>167</v>
      </c>
      <c r="H2561">
        <v>-6</v>
      </c>
      <c r="I2561" s="5">
        <f>IF(G2561="nákup",VLOOKUP(E2561,Tabuľka6[#All],13,FALSE),IF(G2561="predaj",VLOOKUP(E2561,Tabuľka6[#All],12,FALSE),"zadany neplatny typ transakie"))</f>
        <v>16</v>
      </c>
      <c r="J2561">
        <f t="shared" si="39"/>
        <v>96</v>
      </c>
      <c r="K2561">
        <f>SUMIF($E$7:E2561,E2561,$H$7:H2561)</f>
        <v>221</v>
      </c>
    </row>
    <row r="2562" spans="4:11" x14ac:dyDescent="0.3">
      <c r="D2562">
        <v>2556</v>
      </c>
      <c r="E2562">
        <v>26</v>
      </c>
      <c r="F2562" s="4">
        <f>DATE(2020,12,3+INT(ROWS($1:359)/15))</f>
        <v>44191</v>
      </c>
      <c r="G2562" s="1" t="s">
        <v>167</v>
      </c>
      <c r="H2562">
        <v>-6</v>
      </c>
      <c r="I2562" s="5">
        <f>IF(G2562="nákup",VLOOKUP(E2562,Tabuľka6[#All],13,FALSE),IF(G2562="predaj",VLOOKUP(E2562,Tabuľka6[#All],12,FALSE),"zadany neplatny typ transakie"))</f>
        <v>12.85</v>
      </c>
      <c r="J2562">
        <f t="shared" si="39"/>
        <v>77.099999999999994</v>
      </c>
      <c r="K2562">
        <f>SUMIF($E$7:E2562,E2562,$H$7:H2562)</f>
        <v>171</v>
      </c>
    </row>
    <row r="2563" spans="4:11" x14ac:dyDescent="0.3">
      <c r="D2563">
        <v>2557</v>
      </c>
      <c r="E2563">
        <v>25</v>
      </c>
      <c r="F2563" s="4">
        <f>DATE(2020,12,3+INT(ROWS($1:360)/15))</f>
        <v>44192</v>
      </c>
      <c r="G2563" s="1" t="s">
        <v>167</v>
      </c>
      <c r="H2563">
        <v>-9</v>
      </c>
      <c r="I2563" s="5">
        <f>IF(G2563="nákup",VLOOKUP(E2563,Tabuľka6[#All],13,FALSE),IF(G2563="predaj",VLOOKUP(E2563,Tabuľka6[#All],12,FALSE),"zadany neplatny typ transakie"))</f>
        <v>14.95</v>
      </c>
      <c r="J2563">
        <f t="shared" si="39"/>
        <v>134.54999999999998</v>
      </c>
      <c r="K2563">
        <f>SUMIF($E$7:E2563,E2563,$H$7:H2563)</f>
        <v>199</v>
      </c>
    </row>
    <row r="2564" spans="4:11" x14ac:dyDescent="0.3">
      <c r="D2564">
        <v>2558</v>
      </c>
      <c r="E2564">
        <v>8</v>
      </c>
      <c r="F2564" s="4">
        <f>DATE(2020,12,3+INT(ROWS($1:361)/15))</f>
        <v>44192</v>
      </c>
      <c r="G2564" s="1" t="s">
        <v>167</v>
      </c>
      <c r="H2564">
        <v>-7</v>
      </c>
      <c r="I2564" s="5">
        <f>IF(G2564="nákup",VLOOKUP(E2564,Tabuľka6[#All],13,FALSE),IF(G2564="predaj",VLOOKUP(E2564,Tabuľka6[#All],12,FALSE),"zadany neplatny typ transakie"))</f>
        <v>17.89</v>
      </c>
      <c r="J2564">
        <f t="shared" si="39"/>
        <v>125.23</v>
      </c>
      <c r="K2564">
        <f>SUMIF($E$7:E2564,E2564,$H$7:H2564)</f>
        <v>170</v>
      </c>
    </row>
    <row r="2565" spans="4:11" x14ac:dyDescent="0.3">
      <c r="D2565">
        <v>2559</v>
      </c>
      <c r="E2565">
        <v>6</v>
      </c>
      <c r="F2565" s="4">
        <f>DATE(2020,12,3+INT(ROWS($1:362)/15))</f>
        <v>44192</v>
      </c>
      <c r="G2565" s="1" t="s">
        <v>167</v>
      </c>
      <c r="H2565">
        <v>-6</v>
      </c>
      <c r="I2565" s="5">
        <f>IF(G2565="nákup",VLOOKUP(E2565,Tabuľka6[#All],13,FALSE),IF(G2565="predaj",VLOOKUP(E2565,Tabuľka6[#All],12,FALSE),"zadany neplatny typ transakie"))</f>
        <v>13.24</v>
      </c>
      <c r="J2565">
        <f t="shared" si="39"/>
        <v>79.44</v>
      </c>
      <c r="K2565">
        <f>SUMIF($E$7:E2565,E2565,$H$7:H2565)</f>
        <v>207</v>
      </c>
    </row>
    <row r="2566" spans="4:11" x14ac:dyDescent="0.3">
      <c r="D2566">
        <v>2560</v>
      </c>
      <c r="E2566">
        <v>2</v>
      </c>
      <c r="F2566" s="4">
        <f>DATE(2020,12,3+INT(ROWS($1:363)/15))</f>
        <v>44192</v>
      </c>
      <c r="G2566" s="1" t="s">
        <v>167</v>
      </c>
      <c r="H2566">
        <v>-6</v>
      </c>
      <c r="I2566" s="5">
        <f>IF(G2566="nákup",VLOOKUP(E2566,Tabuľka6[#All],13,FALSE),IF(G2566="predaj",VLOOKUP(E2566,Tabuľka6[#All],12,FALSE),"zadany neplatny typ transakie"))</f>
        <v>16.11</v>
      </c>
      <c r="J2566">
        <f t="shared" si="39"/>
        <v>96.66</v>
      </c>
      <c r="K2566">
        <f>SUMIF($E$7:E2566,E2566,$H$7:H2566)</f>
        <v>199</v>
      </c>
    </row>
    <row r="2567" spans="4:11" x14ac:dyDescent="0.3">
      <c r="D2567">
        <v>2561</v>
      </c>
      <c r="E2567">
        <v>15</v>
      </c>
      <c r="F2567" s="4">
        <f>DATE(2020,12,3+INT(ROWS($1:364)/15))</f>
        <v>44192</v>
      </c>
      <c r="G2567" s="1" t="s">
        <v>167</v>
      </c>
      <c r="H2567">
        <v>-10</v>
      </c>
      <c r="I2567" s="5">
        <f>IF(G2567="nákup",VLOOKUP(E2567,Tabuľka6[#All],13,FALSE),IF(G2567="predaj",VLOOKUP(E2567,Tabuľka6[#All],12,FALSE),"zadany neplatny typ transakie"))</f>
        <v>9.65</v>
      </c>
      <c r="J2567">
        <f t="shared" si="39"/>
        <v>96.5</v>
      </c>
      <c r="K2567">
        <f>SUMIF($E$7:E2567,E2567,$H$7:H2567)</f>
        <v>219</v>
      </c>
    </row>
    <row r="2568" spans="4:11" x14ac:dyDescent="0.3">
      <c r="D2568">
        <v>2562</v>
      </c>
      <c r="E2568">
        <v>27</v>
      </c>
      <c r="F2568" s="4">
        <f>DATE(2020,12,3+INT(ROWS($1:365)/15))</f>
        <v>44192</v>
      </c>
      <c r="G2568" s="1" t="s">
        <v>167</v>
      </c>
      <c r="H2568">
        <v>-3</v>
      </c>
      <c r="I2568" s="5">
        <f>IF(G2568="nákup",VLOOKUP(E2568,Tabuľka6[#All],13,FALSE),IF(G2568="predaj",VLOOKUP(E2568,Tabuľka6[#All],12,FALSE),"zadany neplatny typ transakie"))</f>
        <v>16.36</v>
      </c>
      <c r="J2568">
        <f t="shared" ref="J2568:J2631" si="40">ABS(H2568*I2568)</f>
        <v>49.08</v>
      </c>
      <c r="K2568">
        <f>SUMIF($E$7:E2568,E2568,$H$7:H2568)</f>
        <v>150</v>
      </c>
    </row>
    <row r="2569" spans="4:11" x14ac:dyDescent="0.3">
      <c r="D2569">
        <v>2563</v>
      </c>
      <c r="E2569">
        <v>27</v>
      </c>
      <c r="F2569" s="4">
        <f>DATE(2020,12,3+INT(ROWS($1:366)/15))</f>
        <v>44192</v>
      </c>
      <c r="G2569" s="1" t="s">
        <v>167</v>
      </c>
      <c r="H2569">
        <v>-3</v>
      </c>
      <c r="I2569" s="5">
        <f>IF(G2569="nákup",VLOOKUP(E2569,Tabuľka6[#All],13,FALSE),IF(G2569="predaj",VLOOKUP(E2569,Tabuľka6[#All],12,FALSE),"zadany neplatny typ transakie"))</f>
        <v>16.36</v>
      </c>
      <c r="J2569">
        <f t="shared" si="40"/>
        <v>49.08</v>
      </c>
      <c r="K2569">
        <f>SUMIF($E$7:E2569,E2569,$H$7:H2569)</f>
        <v>147</v>
      </c>
    </row>
    <row r="2570" spans="4:11" x14ac:dyDescent="0.3">
      <c r="D2570">
        <v>2564</v>
      </c>
      <c r="E2570">
        <v>19</v>
      </c>
      <c r="F2570" s="4">
        <f>DATE(2020,12,3+INT(ROWS($1:367)/15))</f>
        <v>44192</v>
      </c>
      <c r="G2570" s="1" t="s">
        <v>167</v>
      </c>
      <c r="H2570">
        <v>-10</v>
      </c>
      <c r="I2570" s="5">
        <f>IF(G2570="nákup",VLOOKUP(E2570,Tabuľka6[#All],13,FALSE),IF(G2570="predaj",VLOOKUP(E2570,Tabuľka6[#All],12,FALSE),"zadany neplatny typ transakie"))</f>
        <v>14.17</v>
      </c>
      <c r="J2570">
        <f t="shared" si="40"/>
        <v>141.69999999999999</v>
      </c>
      <c r="K2570">
        <f>SUMIF($E$7:E2570,E2570,$H$7:H2570)</f>
        <v>321</v>
      </c>
    </row>
    <row r="2571" spans="4:11" x14ac:dyDescent="0.3">
      <c r="D2571">
        <v>2565</v>
      </c>
      <c r="E2571">
        <v>26</v>
      </c>
      <c r="F2571" s="4">
        <f>DATE(2020,12,3+INT(ROWS($1:368)/15))</f>
        <v>44192</v>
      </c>
      <c r="G2571" s="1" t="s">
        <v>167</v>
      </c>
      <c r="H2571">
        <v>-8</v>
      </c>
      <c r="I2571" s="5">
        <f>IF(G2571="nákup",VLOOKUP(E2571,Tabuľka6[#All],13,FALSE),IF(G2571="predaj",VLOOKUP(E2571,Tabuľka6[#All],12,FALSE),"zadany neplatny typ transakie"))</f>
        <v>12.85</v>
      </c>
      <c r="J2571">
        <f t="shared" si="40"/>
        <v>102.8</v>
      </c>
      <c r="K2571">
        <f>SUMIF($E$7:E2571,E2571,$H$7:H2571)</f>
        <v>163</v>
      </c>
    </row>
    <row r="2572" spans="4:11" x14ac:dyDescent="0.3">
      <c r="D2572">
        <v>2566</v>
      </c>
      <c r="E2572">
        <v>22</v>
      </c>
      <c r="F2572" s="4">
        <f>DATE(2020,12,3+INT(ROWS($1:369)/15))</f>
        <v>44192</v>
      </c>
      <c r="G2572" s="1" t="s">
        <v>166</v>
      </c>
      <c r="H2572">
        <v>3</v>
      </c>
      <c r="I2572" s="5">
        <f>IF(G2572="nákup",VLOOKUP(E2572,Tabuľka6[#All],13,FALSE),IF(G2572="predaj",VLOOKUP(E2572,Tabuľka6[#All],12,FALSE),"zadany neplatny typ transakie"))</f>
        <v>12.56</v>
      </c>
      <c r="J2572">
        <f t="shared" si="40"/>
        <v>37.68</v>
      </c>
      <c r="K2572">
        <f>SUMIF($E$7:E2572,E2572,$H$7:H2572)</f>
        <v>29</v>
      </c>
    </row>
    <row r="2573" spans="4:11" x14ac:dyDescent="0.3">
      <c r="D2573">
        <v>2567</v>
      </c>
      <c r="E2573">
        <v>28</v>
      </c>
      <c r="F2573" s="4">
        <f>DATE(2020,12,3+INT(ROWS($1:370)/15))</f>
        <v>44192</v>
      </c>
      <c r="G2573" s="1" t="s">
        <v>167</v>
      </c>
      <c r="H2573">
        <v>-1</v>
      </c>
      <c r="I2573" s="5">
        <f>IF(G2573="nákup",VLOOKUP(E2573,Tabuľka6[#All],13,FALSE),IF(G2573="predaj",VLOOKUP(E2573,Tabuľka6[#All],12,FALSE),"zadany neplatny typ transakie"))</f>
        <v>14.38</v>
      </c>
      <c r="J2573">
        <f t="shared" si="40"/>
        <v>14.38</v>
      </c>
      <c r="K2573">
        <f>SUMIF($E$7:E2573,E2573,$H$7:H2573)</f>
        <v>139</v>
      </c>
    </row>
    <row r="2574" spans="4:11" x14ac:dyDescent="0.3">
      <c r="D2574">
        <v>2568</v>
      </c>
      <c r="E2574">
        <v>12</v>
      </c>
      <c r="F2574" s="4">
        <f>DATE(2020,12,3+INT(ROWS($1:371)/15))</f>
        <v>44192</v>
      </c>
      <c r="G2574" s="1" t="s">
        <v>167</v>
      </c>
      <c r="H2574">
        <v>-7</v>
      </c>
      <c r="I2574" s="5">
        <f>IF(G2574="nákup",VLOOKUP(E2574,Tabuľka6[#All],13,FALSE),IF(G2574="predaj",VLOOKUP(E2574,Tabuľka6[#All],12,FALSE),"zadany neplatny typ transakie"))</f>
        <v>13.25</v>
      </c>
      <c r="J2574">
        <f t="shared" si="40"/>
        <v>92.75</v>
      </c>
      <c r="K2574">
        <f>SUMIF($E$7:E2574,E2574,$H$7:H2574)</f>
        <v>229</v>
      </c>
    </row>
    <row r="2575" spans="4:11" x14ac:dyDescent="0.3">
      <c r="D2575">
        <v>2569</v>
      </c>
      <c r="E2575">
        <v>23</v>
      </c>
      <c r="F2575" s="4">
        <f>DATE(2020,12,3+INT(ROWS($1:372)/15))</f>
        <v>44192</v>
      </c>
      <c r="G2575" s="1" t="s">
        <v>167</v>
      </c>
      <c r="H2575">
        <v>-5</v>
      </c>
      <c r="I2575" s="5">
        <f>IF(G2575="nákup",VLOOKUP(E2575,Tabuľka6[#All],13,FALSE),IF(G2575="predaj",VLOOKUP(E2575,Tabuľka6[#All],12,FALSE),"zadany neplatny typ transakie"))</f>
        <v>22.55</v>
      </c>
      <c r="J2575">
        <f t="shared" si="40"/>
        <v>112.75</v>
      </c>
      <c r="K2575">
        <f>SUMIF($E$7:E2575,E2575,$H$7:H2575)</f>
        <v>114</v>
      </c>
    </row>
    <row r="2576" spans="4:11" x14ac:dyDescent="0.3">
      <c r="D2576">
        <v>2570</v>
      </c>
      <c r="E2576">
        <v>18</v>
      </c>
      <c r="F2576" s="4">
        <f>DATE(2020,12,3+INT(ROWS($1:373)/15))</f>
        <v>44192</v>
      </c>
      <c r="G2576" s="1" t="s">
        <v>167</v>
      </c>
      <c r="H2576">
        <v>-8</v>
      </c>
      <c r="I2576" s="5">
        <f>IF(G2576="nákup",VLOOKUP(E2576,Tabuľka6[#All],13,FALSE),IF(G2576="predaj",VLOOKUP(E2576,Tabuľka6[#All],12,FALSE),"zadany neplatny typ transakie"))</f>
        <v>13.99</v>
      </c>
      <c r="J2576">
        <f t="shared" si="40"/>
        <v>111.92</v>
      </c>
      <c r="K2576">
        <f>SUMIF($E$7:E2576,E2576,$H$7:H2576)</f>
        <v>182</v>
      </c>
    </row>
    <row r="2577" spans="4:11" x14ac:dyDescent="0.3">
      <c r="D2577">
        <v>2571</v>
      </c>
      <c r="E2577">
        <v>15</v>
      </c>
      <c r="F2577" s="4">
        <f>DATE(2020,12,3+INT(ROWS($1:374)/15))</f>
        <v>44192</v>
      </c>
      <c r="G2577" s="1" t="s">
        <v>167</v>
      </c>
      <c r="H2577">
        <v>-4</v>
      </c>
      <c r="I2577" s="5">
        <f>IF(G2577="nákup",VLOOKUP(E2577,Tabuľka6[#All],13,FALSE),IF(G2577="predaj",VLOOKUP(E2577,Tabuľka6[#All],12,FALSE),"zadany neplatny typ transakie"))</f>
        <v>9.65</v>
      </c>
      <c r="J2577">
        <f t="shared" si="40"/>
        <v>38.6</v>
      </c>
      <c r="K2577">
        <f>SUMIF($E$7:E2577,E2577,$H$7:H2577)</f>
        <v>215</v>
      </c>
    </row>
    <row r="2578" spans="4:11" x14ac:dyDescent="0.3">
      <c r="D2578">
        <v>2572</v>
      </c>
      <c r="E2578">
        <v>15</v>
      </c>
      <c r="F2578" s="4">
        <f>DATE(2020,12,3+INT(ROWS($1:375)/15))</f>
        <v>44193</v>
      </c>
      <c r="G2578" s="1" t="s">
        <v>167</v>
      </c>
      <c r="H2578">
        <v>-9</v>
      </c>
      <c r="I2578" s="5">
        <f>IF(G2578="nákup",VLOOKUP(E2578,Tabuľka6[#All],13,FALSE),IF(G2578="predaj",VLOOKUP(E2578,Tabuľka6[#All],12,FALSE),"zadany neplatny typ transakie"))</f>
        <v>9.65</v>
      </c>
      <c r="J2578">
        <f t="shared" si="40"/>
        <v>86.850000000000009</v>
      </c>
      <c r="K2578">
        <f>SUMIF($E$7:E2578,E2578,$H$7:H2578)</f>
        <v>206</v>
      </c>
    </row>
    <row r="2579" spans="4:11" x14ac:dyDescent="0.3">
      <c r="D2579">
        <v>2573</v>
      </c>
      <c r="E2579">
        <v>30</v>
      </c>
      <c r="F2579" s="4">
        <f>DATE(2020,12,3+INT(ROWS($1:376)/15))</f>
        <v>44193</v>
      </c>
      <c r="G2579" s="1" t="s">
        <v>167</v>
      </c>
      <c r="H2579">
        <v>-5</v>
      </c>
      <c r="I2579" s="5">
        <f>IF(G2579="nákup",VLOOKUP(E2579,Tabuľka6[#All],13,FALSE),IF(G2579="predaj",VLOOKUP(E2579,Tabuľka6[#All],12,FALSE),"zadany neplatny typ transakie"))</f>
        <v>11.5</v>
      </c>
      <c r="J2579">
        <f t="shared" si="40"/>
        <v>57.5</v>
      </c>
      <c r="K2579">
        <f>SUMIF($E$7:E2579,E2579,$H$7:H2579)</f>
        <v>229</v>
      </c>
    </row>
    <row r="2580" spans="4:11" x14ac:dyDescent="0.3">
      <c r="D2580">
        <v>2574</v>
      </c>
      <c r="E2580">
        <v>20</v>
      </c>
      <c r="F2580" s="4">
        <f>DATE(2020,12,3+INT(ROWS($1:377)/15))</f>
        <v>44193</v>
      </c>
      <c r="G2580" s="1" t="s">
        <v>167</v>
      </c>
      <c r="H2580">
        <v>-7</v>
      </c>
      <c r="I2580" s="5">
        <f>IF(G2580="nákup",VLOOKUP(E2580,Tabuľka6[#All],13,FALSE),IF(G2580="predaj",VLOOKUP(E2580,Tabuľka6[#All],12,FALSE),"zadany neplatny typ transakie"))</f>
        <v>10.050000000000001</v>
      </c>
      <c r="J2580">
        <f t="shared" si="40"/>
        <v>70.350000000000009</v>
      </c>
      <c r="K2580">
        <f>SUMIF($E$7:E2580,E2580,$H$7:H2580)</f>
        <v>145</v>
      </c>
    </row>
    <row r="2581" spans="4:11" x14ac:dyDescent="0.3">
      <c r="D2581">
        <v>2575</v>
      </c>
      <c r="E2581">
        <v>10</v>
      </c>
      <c r="F2581" s="4">
        <f>DATE(2020,12,3+INT(ROWS($1:378)/15))</f>
        <v>44193</v>
      </c>
      <c r="G2581" s="1" t="s">
        <v>167</v>
      </c>
      <c r="H2581">
        <v>-8</v>
      </c>
      <c r="I2581" s="5">
        <f>IF(G2581="nákup",VLOOKUP(E2581,Tabuľka6[#All],13,FALSE),IF(G2581="predaj",VLOOKUP(E2581,Tabuľka6[#All],12,FALSE),"zadany neplatny typ transakie"))</f>
        <v>18.5</v>
      </c>
      <c r="J2581">
        <f t="shared" si="40"/>
        <v>148</v>
      </c>
      <c r="K2581">
        <f>SUMIF($E$7:E2581,E2581,$H$7:H2581)</f>
        <v>129</v>
      </c>
    </row>
    <row r="2582" spans="4:11" x14ac:dyDescent="0.3">
      <c r="D2582">
        <v>2576</v>
      </c>
      <c r="E2582">
        <v>18</v>
      </c>
      <c r="F2582" s="4">
        <f>DATE(2020,12,3+INT(ROWS($1:379)/15))</f>
        <v>44193</v>
      </c>
      <c r="G2582" s="1" t="s">
        <v>167</v>
      </c>
      <c r="H2582">
        <v>-7</v>
      </c>
      <c r="I2582" s="5">
        <f>IF(G2582="nákup",VLOOKUP(E2582,Tabuľka6[#All],13,FALSE),IF(G2582="predaj",VLOOKUP(E2582,Tabuľka6[#All],12,FALSE),"zadany neplatny typ transakie"))</f>
        <v>13.99</v>
      </c>
      <c r="J2582">
        <f t="shared" si="40"/>
        <v>97.93</v>
      </c>
      <c r="K2582">
        <f>SUMIF($E$7:E2582,E2582,$H$7:H2582)</f>
        <v>175</v>
      </c>
    </row>
    <row r="2583" spans="4:11" x14ac:dyDescent="0.3">
      <c r="D2583">
        <v>2577</v>
      </c>
      <c r="E2583">
        <v>15</v>
      </c>
      <c r="F2583" s="4">
        <f>DATE(2020,12,3+INT(ROWS($1:380)/15))</f>
        <v>44193</v>
      </c>
      <c r="G2583" s="1" t="s">
        <v>167</v>
      </c>
      <c r="H2583">
        <v>-9</v>
      </c>
      <c r="I2583" s="5">
        <f>IF(G2583="nákup",VLOOKUP(E2583,Tabuľka6[#All],13,FALSE),IF(G2583="predaj",VLOOKUP(E2583,Tabuľka6[#All],12,FALSE),"zadany neplatny typ transakie"))</f>
        <v>9.65</v>
      </c>
      <c r="J2583">
        <f t="shared" si="40"/>
        <v>86.850000000000009</v>
      </c>
      <c r="K2583">
        <f>SUMIF($E$7:E2583,E2583,$H$7:H2583)</f>
        <v>197</v>
      </c>
    </row>
    <row r="2584" spans="4:11" x14ac:dyDescent="0.3">
      <c r="D2584">
        <v>2578</v>
      </c>
      <c r="E2584">
        <v>7</v>
      </c>
      <c r="F2584" s="4">
        <f>DATE(2020,12,3+INT(ROWS($1:381)/15))</f>
        <v>44193</v>
      </c>
      <c r="G2584" s="1" t="s">
        <v>167</v>
      </c>
      <c r="H2584">
        <v>-5</v>
      </c>
      <c r="I2584" s="5">
        <f>IF(G2584="nákup",VLOOKUP(E2584,Tabuľka6[#All],13,FALSE),IF(G2584="predaj",VLOOKUP(E2584,Tabuľka6[#All],12,FALSE),"zadany neplatny typ transakie"))</f>
        <v>14.75</v>
      </c>
      <c r="J2584">
        <f t="shared" si="40"/>
        <v>73.75</v>
      </c>
      <c r="K2584">
        <f>SUMIF($E$7:E2584,E2584,$H$7:H2584)</f>
        <v>126</v>
      </c>
    </row>
    <row r="2585" spans="4:11" x14ac:dyDescent="0.3">
      <c r="D2585">
        <v>2579</v>
      </c>
      <c r="E2585">
        <v>4</v>
      </c>
      <c r="F2585" s="4">
        <f>DATE(2020,12,3+INT(ROWS($1:382)/15))</f>
        <v>44193</v>
      </c>
      <c r="G2585" s="1" t="s">
        <v>167</v>
      </c>
      <c r="H2585">
        <v>-8</v>
      </c>
      <c r="I2585" s="5">
        <f>IF(G2585="nákup",VLOOKUP(E2585,Tabuľka6[#All],13,FALSE),IF(G2585="predaj",VLOOKUP(E2585,Tabuľka6[#All],12,FALSE),"zadany neplatny typ transakie"))</f>
        <v>16</v>
      </c>
      <c r="J2585">
        <f t="shared" si="40"/>
        <v>128</v>
      </c>
      <c r="K2585">
        <f>SUMIF($E$7:E2585,E2585,$H$7:H2585)</f>
        <v>213</v>
      </c>
    </row>
    <row r="2586" spans="4:11" x14ac:dyDescent="0.3">
      <c r="D2586">
        <v>2580</v>
      </c>
      <c r="E2586">
        <v>19</v>
      </c>
      <c r="F2586" s="4">
        <f>DATE(2020,12,3+INT(ROWS($1:383)/15))</f>
        <v>44193</v>
      </c>
      <c r="G2586" s="1" t="s">
        <v>167</v>
      </c>
      <c r="H2586">
        <v>-5</v>
      </c>
      <c r="I2586" s="5">
        <f>IF(G2586="nákup",VLOOKUP(E2586,Tabuľka6[#All],13,FALSE),IF(G2586="predaj",VLOOKUP(E2586,Tabuľka6[#All],12,FALSE),"zadany neplatny typ transakie"))</f>
        <v>14.17</v>
      </c>
      <c r="J2586">
        <f t="shared" si="40"/>
        <v>70.849999999999994</v>
      </c>
      <c r="K2586">
        <f>SUMIF($E$7:E2586,E2586,$H$7:H2586)</f>
        <v>316</v>
      </c>
    </row>
    <row r="2587" spans="4:11" x14ac:dyDescent="0.3">
      <c r="D2587">
        <v>2581</v>
      </c>
      <c r="E2587">
        <v>26</v>
      </c>
      <c r="F2587" s="4">
        <f>DATE(2020,12,3+INT(ROWS($1:384)/15))</f>
        <v>44193</v>
      </c>
      <c r="G2587" s="1" t="s">
        <v>167</v>
      </c>
      <c r="H2587">
        <v>-3</v>
      </c>
      <c r="I2587" s="5">
        <f>IF(G2587="nákup",VLOOKUP(E2587,Tabuľka6[#All],13,FALSE),IF(G2587="predaj",VLOOKUP(E2587,Tabuľka6[#All],12,FALSE),"zadany neplatny typ transakie"))</f>
        <v>12.85</v>
      </c>
      <c r="J2587">
        <f t="shared" si="40"/>
        <v>38.549999999999997</v>
      </c>
      <c r="K2587">
        <f>SUMIF($E$7:E2587,E2587,$H$7:H2587)</f>
        <v>160</v>
      </c>
    </row>
    <row r="2588" spans="4:11" x14ac:dyDescent="0.3">
      <c r="D2588">
        <v>2582</v>
      </c>
      <c r="E2588">
        <v>27</v>
      </c>
      <c r="F2588" s="4">
        <f>DATE(2020,12,3+INT(ROWS($1:385)/15))</f>
        <v>44193</v>
      </c>
      <c r="G2588" s="1" t="s">
        <v>167</v>
      </c>
      <c r="H2588">
        <v>-7</v>
      </c>
      <c r="I2588" s="5">
        <f>IF(G2588="nákup",VLOOKUP(E2588,Tabuľka6[#All],13,FALSE),IF(G2588="predaj",VLOOKUP(E2588,Tabuľka6[#All],12,FALSE),"zadany neplatny typ transakie"))</f>
        <v>16.36</v>
      </c>
      <c r="J2588">
        <f t="shared" si="40"/>
        <v>114.52</v>
      </c>
      <c r="K2588">
        <f>SUMIF($E$7:E2588,E2588,$H$7:H2588)</f>
        <v>140</v>
      </c>
    </row>
    <row r="2589" spans="4:11" x14ac:dyDescent="0.3">
      <c r="D2589">
        <v>2583</v>
      </c>
      <c r="E2589">
        <v>19</v>
      </c>
      <c r="F2589" s="4">
        <f>DATE(2020,12,3+INT(ROWS($1:386)/15))</f>
        <v>44193</v>
      </c>
      <c r="G2589" s="1" t="s">
        <v>167</v>
      </c>
      <c r="H2589">
        <v>-7</v>
      </c>
      <c r="I2589" s="5">
        <f>IF(G2589="nákup",VLOOKUP(E2589,Tabuľka6[#All],13,FALSE),IF(G2589="predaj",VLOOKUP(E2589,Tabuľka6[#All],12,FALSE),"zadany neplatny typ transakie"))</f>
        <v>14.17</v>
      </c>
      <c r="J2589">
        <f t="shared" si="40"/>
        <v>99.19</v>
      </c>
      <c r="K2589">
        <f>SUMIF($E$7:E2589,E2589,$H$7:H2589)</f>
        <v>309</v>
      </c>
    </row>
    <row r="2590" spans="4:11" x14ac:dyDescent="0.3">
      <c r="D2590">
        <v>2584</v>
      </c>
      <c r="E2590">
        <v>2</v>
      </c>
      <c r="F2590" s="4">
        <f>DATE(2020,12,3+INT(ROWS($1:387)/15))</f>
        <v>44193</v>
      </c>
      <c r="G2590" s="1" t="s">
        <v>167</v>
      </c>
      <c r="H2590">
        <v>-4</v>
      </c>
      <c r="I2590" s="5">
        <f>IF(G2590="nákup",VLOOKUP(E2590,Tabuľka6[#All],13,FALSE),IF(G2590="predaj",VLOOKUP(E2590,Tabuľka6[#All],12,FALSE),"zadany neplatny typ transakie"))</f>
        <v>16.11</v>
      </c>
      <c r="J2590">
        <f t="shared" si="40"/>
        <v>64.44</v>
      </c>
      <c r="K2590">
        <f>SUMIF($E$7:E2590,E2590,$H$7:H2590)</f>
        <v>195</v>
      </c>
    </row>
    <row r="2591" spans="4:11" x14ac:dyDescent="0.3">
      <c r="D2591">
        <v>2585</v>
      </c>
      <c r="E2591">
        <v>13</v>
      </c>
      <c r="F2591" s="4">
        <f>DATE(2020,12,3+INT(ROWS($1:388)/15))</f>
        <v>44193</v>
      </c>
      <c r="G2591" s="1" t="s">
        <v>167</v>
      </c>
      <c r="H2591">
        <v>-8</v>
      </c>
      <c r="I2591" s="5">
        <f>IF(G2591="nákup",VLOOKUP(E2591,Tabuľka6[#All],13,FALSE),IF(G2591="predaj",VLOOKUP(E2591,Tabuľka6[#All],12,FALSE),"zadany neplatny typ transakie"))</f>
        <v>14.95</v>
      </c>
      <c r="J2591">
        <f t="shared" si="40"/>
        <v>119.6</v>
      </c>
      <c r="K2591">
        <f>SUMIF($E$7:E2591,E2591,$H$7:H2591)</f>
        <v>17</v>
      </c>
    </row>
    <row r="2592" spans="4:11" x14ac:dyDescent="0.3">
      <c r="D2592">
        <v>2586</v>
      </c>
      <c r="E2592">
        <v>27</v>
      </c>
      <c r="F2592" s="4">
        <f>DATE(2020,12,3+INT(ROWS($1:389)/15))</f>
        <v>44193</v>
      </c>
      <c r="G2592" s="1" t="s">
        <v>167</v>
      </c>
      <c r="H2592">
        <v>-10</v>
      </c>
      <c r="I2592" s="5">
        <f>IF(G2592="nákup",VLOOKUP(E2592,Tabuľka6[#All],13,FALSE),IF(G2592="predaj",VLOOKUP(E2592,Tabuľka6[#All],12,FALSE),"zadany neplatny typ transakie"))</f>
        <v>16.36</v>
      </c>
      <c r="J2592">
        <f t="shared" si="40"/>
        <v>163.6</v>
      </c>
      <c r="K2592">
        <f>SUMIF($E$7:E2592,E2592,$H$7:H2592)</f>
        <v>130</v>
      </c>
    </row>
    <row r="2593" spans="4:11" x14ac:dyDescent="0.3">
      <c r="D2593">
        <v>2587</v>
      </c>
      <c r="E2593">
        <v>3</v>
      </c>
      <c r="F2593" s="4">
        <f>DATE(2020,12,3+INT(ROWS($1:390)/15))</f>
        <v>44194</v>
      </c>
      <c r="G2593" s="1" t="s">
        <v>167</v>
      </c>
      <c r="H2593">
        <v>-1</v>
      </c>
      <c r="I2593" s="5">
        <f>IF(G2593="nákup",VLOOKUP(E2593,Tabuľka6[#All],13,FALSE),IF(G2593="predaj",VLOOKUP(E2593,Tabuľka6[#All],12,FALSE),"zadany neplatny typ transakie"))</f>
        <v>9.64</v>
      </c>
      <c r="J2593">
        <f t="shared" si="40"/>
        <v>9.64</v>
      </c>
      <c r="K2593">
        <f>SUMIF($E$7:E2593,E2593,$H$7:H2593)</f>
        <v>213</v>
      </c>
    </row>
    <row r="2594" spans="4:11" x14ac:dyDescent="0.3">
      <c r="D2594">
        <v>2588</v>
      </c>
      <c r="E2594">
        <v>23</v>
      </c>
      <c r="F2594" s="4">
        <f>DATE(2020,12,3+INT(ROWS($1:391)/15))</f>
        <v>44194</v>
      </c>
      <c r="G2594" s="1" t="s">
        <v>167</v>
      </c>
      <c r="H2594">
        <v>-2</v>
      </c>
      <c r="I2594" s="5">
        <f>IF(G2594="nákup",VLOOKUP(E2594,Tabuľka6[#All],13,FALSE),IF(G2594="predaj",VLOOKUP(E2594,Tabuľka6[#All],12,FALSE),"zadany neplatny typ transakie"))</f>
        <v>22.55</v>
      </c>
      <c r="J2594">
        <f t="shared" si="40"/>
        <v>45.1</v>
      </c>
      <c r="K2594">
        <f>SUMIF($E$7:E2594,E2594,$H$7:H2594)</f>
        <v>112</v>
      </c>
    </row>
    <row r="2595" spans="4:11" x14ac:dyDescent="0.3">
      <c r="D2595">
        <v>2589</v>
      </c>
      <c r="E2595">
        <v>5</v>
      </c>
      <c r="F2595" s="4">
        <f>DATE(2020,12,3+INT(ROWS($1:392)/15))</f>
        <v>44194</v>
      </c>
      <c r="G2595" s="1" t="s">
        <v>167</v>
      </c>
      <c r="H2595">
        <v>-3</v>
      </c>
      <c r="I2595" s="5">
        <f>IF(G2595="nákup",VLOOKUP(E2595,Tabuľka6[#All],13,FALSE),IF(G2595="predaj",VLOOKUP(E2595,Tabuľka6[#All],12,FALSE),"zadany neplatny typ transakie"))</f>
        <v>15.56</v>
      </c>
      <c r="J2595">
        <f t="shared" si="40"/>
        <v>46.68</v>
      </c>
      <c r="K2595">
        <f>SUMIF($E$7:E2595,E2595,$H$7:H2595)</f>
        <v>39</v>
      </c>
    </row>
    <row r="2596" spans="4:11" x14ac:dyDescent="0.3">
      <c r="D2596">
        <v>2590</v>
      </c>
      <c r="E2596">
        <v>11</v>
      </c>
      <c r="F2596" s="4">
        <f>DATE(2020,12,3+INT(ROWS($1:393)/15))</f>
        <v>44194</v>
      </c>
      <c r="G2596" s="1" t="s">
        <v>167</v>
      </c>
      <c r="H2596">
        <v>-3</v>
      </c>
      <c r="I2596" s="5">
        <f>IF(G2596="nákup",VLOOKUP(E2596,Tabuľka6[#All],13,FALSE),IF(G2596="predaj",VLOOKUP(E2596,Tabuľka6[#All],12,FALSE),"zadany neplatny typ transakie"))</f>
        <v>5</v>
      </c>
      <c r="J2596">
        <f t="shared" si="40"/>
        <v>15</v>
      </c>
      <c r="K2596">
        <f>SUMIF($E$7:E2596,E2596,$H$7:H2596)</f>
        <v>85</v>
      </c>
    </row>
    <row r="2597" spans="4:11" x14ac:dyDescent="0.3">
      <c r="D2597">
        <v>2591</v>
      </c>
      <c r="E2597">
        <v>10</v>
      </c>
      <c r="F2597" s="4">
        <f>DATE(2020,12,3+INT(ROWS($1:394)/15))</f>
        <v>44194</v>
      </c>
      <c r="G2597" s="1" t="s">
        <v>167</v>
      </c>
      <c r="H2597">
        <v>-8</v>
      </c>
      <c r="I2597" s="5">
        <f>IF(G2597="nákup",VLOOKUP(E2597,Tabuľka6[#All],13,FALSE),IF(G2597="predaj",VLOOKUP(E2597,Tabuľka6[#All],12,FALSE),"zadany neplatny typ transakie"))</f>
        <v>18.5</v>
      </c>
      <c r="J2597">
        <f t="shared" si="40"/>
        <v>148</v>
      </c>
      <c r="K2597">
        <f>SUMIF($E$7:E2597,E2597,$H$7:H2597)</f>
        <v>121</v>
      </c>
    </row>
    <row r="2598" spans="4:11" x14ac:dyDescent="0.3">
      <c r="D2598">
        <v>2592</v>
      </c>
      <c r="E2598">
        <v>7</v>
      </c>
      <c r="F2598" s="4">
        <f>DATE(2020,12,3+INT(ROWS($1:395)/15))</f>
        <v>44194</v>
      </c>
      <c r="G2598" s="1" t="s">
        <v>167</v>
      </c>
      <c r="H2598">
        <v>-5</v>
      </c>
      <c r="I2598" s="5">
        <f>IF(G2598="nákup",VLOOKUP(E2598,Tabuľka6[#All],13,FALSE),IF(G2598="predaj",VLOOKUP(E2598,Tabuľka6[#All],12,FALSE),"zadany neplatny typ transakie"))</f>
        <v>14.75</v>
      </c>
      <c r="J2598">
        <f t="shared" si="40"/>
        <v>73.75</v>
      </c>
      <c r="K2598">
        <f>SUMIF($E$7:E2598,E2598,$H$7:H2598)</f>
        <v>121</v>
      </c>
    </row>
    <row r="2599" spans="4:11" x14ac:dyDescent="0.3">
      <c r="D2599">
        <v>2593</v>
      </c>
      <c r="E2599">
        <v>1</v>
      </c>
      <c r="F2599" s="4">
        <f>DATE(2020,12,3+INT(ROWS($1:396)/15))</f>
        <v>44194</v>
      </c>
      <c r="G2599" s="1" t="s">
        <v>167</v>
      </c>
      <c r="H2599">
        <v>-1</v>
      </c>
      <c r="I2599" s="5">
        <f>IF(G2599="nákup",VLOOKUP(E2599,Tabuľka6[#All],13,FALSE),IF(G2599="predaj",VLOOKUP(E2599,Tabuľka6[#All],12,FALSE),"zadany neplatny typ transakie"))</f>
        <v>11.9</v>
      </c>
      <c r="J2599">
        <f t="shared" si="40"/>
        <v>11.9</v>
      </c>
      <c r="K2599">
        <f>SUMIF($E$7:E2599,E2599,$H$7:H2599)</f>
        <v>186</v>
      </c>
    </row>
    <row r="2600" spans="4:11" x14ac:dyDescent="0.3">
      <c r="D2600">
        <v>2594</v>
      </c>
      <c r="E2600">
        <v>23</v>
      </c>
      <c r="F2600" s="4">
        <f>DATE(2020,12,3+INT(ROWS($1:397)/15))</f>
        <v>44194</v>
      </c>
      <c r="G2600" s="1" t="s">
        <v>167</v>
      </c>
      <c r="H2600">
        <v>-2</v>
      </c>
      <c r="I2600" s="5">
        <f>IF(G2600="nákup",VLOOKUP(E2600,Tabuľka6[#All],13,FALSE),IF(G2600="predaj",VLOOKUP(E2600,Tabuľka6[#All],12,FALSE),"zadany neplatny typ transakie"))</f>
        <v>22.55</v>
      </c>
      <c r="J2600">
        <f t="shared" si="40"/>
        <v>45.1</v>
      </c>
      <c r="K2600">
        <f>SUMIF($E$7:E2600,E2600,$H$7:H2600)</f>
        <v>110</v>
      </c>
    </row>
    <row r="2601" spans="4:11" x14ac:dyDescent="0.3">
      <c r="D2601">
        <v>2595</v>
      </c>
      <c r="E2601">
        <v>13</v>
      </c>
      <c r="F2601" s="4">
        <f>DATE(2020,12,3+INT(ROWS($1:398)/15))</f>
        <v>44194</v>
      </c>
      <c r="G2601" s="1" t="s">
        <v>167</v>
      </c>
      <c r="H2601">
        <v>-1</v>
      </c>
      <c r="I2601" s="5">
        <f>IF(G2601="nákup",VLOOKUP(E2601,Tabuľka6[#All],13,FALSE),IF(G2601="predaj",VLOOKUP(E2601,Tabuľka6[#All],12,FALSE),"zadany neplatny typ transakie"))</f>
        <v>14.95</v>
      </c>
      <c r="J2601">
        <f t="shared" si="40"/>
        <v>14.95</v>
      </c>
      <c r="K2601">
        <f>SUMIF($E$7:E2601,E2601,$H$7:H2601)</f>
        <v>16</v>
      </c>
    </row>
    <row r="2602" spans="4:11" x14ac:dyDescent="0.3">
      <c r="D2602">
        <v>2596</v>
      </c>
      <c r="E2602">
        <v>4</v>
      </c>
      <c r="F2602" s="4">
        <f>DATE(2020,12,3+INT(ROWS($1:399)/15))</f>
        <v>44194</v>
      </c>
      <c r="G2602" s="1" t="s">
        <v>167</v>
      </c>
      <c r="H2602">
        <v>-9</v>
      </c>
      <c r="I2602" s="5">
        <f>IF(G2602="nákup",VLOOKUP(E2602,Tabuľka6[#All],13,FALSE),IF(G2602="predaj",VLOOKUP(E2602,Tabuľka6[#All],12,FALSE),"zadany neplatny typ transakie"))</f>
        <v>16</v>
      </c>
      <c r="J2602">
        <f t="shared" si="40"/>
        <v>144</v>
      </c>
      <c r="K2602">
        <f>SUMIF($E$7:E2602,E2602,$H$7:H2602)</f>
        <v>204</v>
      </c>
    </row>
    <row r="2603" spans="4:11" x14ac:dyDescent="0.3">
      <c r="D2603">
        <v>2597</v>
      </c>
      <c r="E2603">
        <v>11</v>
      </c>
      <c r="F2603" s="4">
        <f>DATE(2020,12,3+INT(ROWS($1:400)/15))</f>
        <v>44194</v>
      </c>
      <c r="G2603" s="1" t="s">
        <v>167</v>
      </c>
      <c r="H2603">
        <v>-8</v>
      </c>
      <c r="I2603" s="5">
        <f>IF(G2603="nákup",VLOOKUP(E2603,Tabuľka6[#All],13,FALSE),IF(G2603="predaj",VLOOKUP(E2603,Tabuľka6[#All],12,FALSE),"zadany neplatny typ transakie"))</f>
        <v>5</v>
      </c>
      <c r="J2603">
        <f t="shared" si="40"/>
        <v>40</v>
      </c>
      <c r="K2603">
        <f>SUMIF($E$7:E2603,E2603,$H$7:H2603)</f>
        <v>77</v>
      </c>
    </row>
    <row r="2604" spans="4:11" x14ac:dyDescent="0.3">
      <c r="D2604">
        <v>2598</v>
      </c>
      <c r="E2604">
        <v>27</v>
      </c>
      <c r="F2604" s="4">
        <f>DATE(2020,12,3+INT(ROWS($1:401)/15))</f>
        <v>44194</v>
      </c>
      <c r="G2604" s="1" t="s">
        <v>167</v>
      </c>
      <c r="H2604">
        <v>-7</v>
      </c>
      <c r="I2604" s="5">
        <f>IF(G2604="nákup",VLOOKUP(E2604,Tabuľka6[#All],13,FALSE),IF(G2604="predaj",VLOOKUP(E2604,Tabuľka6[#All],12,FALSE),"zadany neplatny typ transakie"))</f>
        <v>16.36</v>
      </c>
      <c r="J2604">
        <f t="shared" si="40"/>
        <v>114.52</v>
      </c>
      <c r="K2604">
        <f>SUMIF($E$7:E2604,E2604,$H$7:H2604)</f>
        <v>123</v>
      </c>
    </row>
    <row r="2605" spans="4:11" x14ac:dyDescent="0.3">
      <c r="D2605">
        <v>2599</v>
      </c>
      <c r="E2605">
        <v>13</v>
      </c>
      <c r="F2605" s="4">
        <f>DATE(2020,12,3+INT(ROWS($1:402)/15))</f>
        <v>44194</v>
      </c>
      <c r="G2605" s="1" t="s">
        <v>167</v>
      </c>
      <c r="H2605">
        <v>-1</v>
      </c>
      <c r="I2605" s="5">
        <f>IF(G2605="nákup",VLOOKUP(E2605,Tabuľka6[#All],13,FALSE),IF(G2605="predaj",VLOOKUP(E2605,Tabuľka6[#All],12,FALSE),"zadany neplatny typ transakie"))</f>
        <v>14.95</v>
      </c>
      <c r="J2605">
        <f t="shared" si="40"/>
        <v>14.95</v>
      </c>
      <c r="K2605">
        <f>SUMIF($E$7:E2605,E2605,$H$7:H2605)</f>
        <v>15</v>
      </c>
    </row>
    <row r="2606" spans="4:11" x14ac:dyDescent="0.3">
      <c r="D2606">
        <v>2600</v>
      </c>
      <c r="E2606">
        <v>26</v>
      </c>
      <c r="F2606" s="4">
        <f>DATE(2020,12,3+INT(ROWS($1:403)/15))</f>
        <v>44194</v>
      </c>
      <c r="G2606" s="1" t="s">
        <v>167</v>
      </c>
      <c r="H2606">
        <v>-10</v>
      </c>
      <c r="I2606" s="5">
        <f>IF(G2606="nákup",VLOOKUP(E2606,Tabuľka6[#All],13,FALSE),IF(G2606="predaj",VLOOKUP(E2606,Tabuľka6[#All],12,FALSE),"zadany neplatny typ transakie"))</f>
        <v>12.85</v>
      </c>
      <c r="J2606">
        <f t="shared" si="40"/>
        <v>128.5</v>
      </c>
      <c r="K2606">
        <f>SUMIF($E$7:E2606,E2606,$H$7:H2606)</f>
        <v>150</v>
      </c>
    </row>
    <row r="2607" spans="4:11" x14ac:dyDescent="0.3">
      <c r="D2607">
        <v>2601</v>
      </c>
      <c r="E2607">
        <v>12</v>
      </c>
      <c r="F2607" s="4">
        <f>DATE(2020,12,3+INT(ROWS($1:404)/15))</f>
        <v>44194</v>
      </c>
      <c r="G2607" s="1" t="s">
        <v>167</v>
      </c>
      <c r="H2607">
        <v>-4</v>
      </c>
      <c r="I2607" s="5">
        <f>IF(G2607="nákup",VLOOKUP(E2607,Tabuľka6[#All],13,FALSE),IF(G2607="predaj",VLOOKUP(E2607,Tabuľka6[#All],12,FALSE),"zadany neplatny typ transakie"))</f>
        <v>13.25</v>
      </c>
      <c r="J2607">
        <f t="shared" si="40"/>
        <v>53</v>
      </c>
      <c r="K2607">
        <f>SUMIF($E$7:E2607,E2607,$H$7:H2607)</f>
        <v>225</v>
      </c>
    </row>
    <row r="2608" spans="4:11" x14ac:dyDescent="0.3">
      <c r="D2608">
        <v>2602</v>
      </c>
      <c r="E2608">
        <v>23</v>
      </c>
      <c r="F2608" s="4">
        <f>DATE(2020,12,3+INT(ROWS($1:405)/15))</f>
        <v>44195</v>
      </c>
      <c r="G2608" s="1" t="s">
        <v>167</v>
      </c>
      <c r="H2608">
        <v>-3</v>
      </c>
      <c r="I2608" s="5">
        <f>IF(G2608="nákup",VLOOKUP(E2608,Tabuľka6[#All],13,FALSE),IF(G2608="predaj",VLOOKUP(E2608,Tabuľka6[#All],12,FALSE),"zadany neplatny typ transakie"))</f>
        <v>22.55</v>
      </c>
      <c r="J2608">
        <f t="shared" si="40"/>
        <v>67.650000000000006</v>
      </c>
      <c r="K2608">
        <f>SUMIF($E$7:E2608,E2608,$H$7:H2608)</f>
        <v>107</v>
      </c>
    </row>
    <row r="2609" spans="4:11" x14ac:dyDescent="0.3">
      <c r="D2609">
        <v>2603</v>
      </c>
      <c r="E2609">
        <v>28</v>
      </c>
      <c r="F2609" s="4">
        <f>DATE(2020,12,3+INT(ROWS($1:406)/15))</f>
        <v>44195</v>
      </c>
      <c r="G2609" s="1" t="s">
        <v>167</v>
      </c>
      <c r="H2609">
        <v>-5</v>
      </c>
      <c r="I2609" s="5">
        <f>IF(G2609="nákup",VLOOKUP(E2609,Tabuľka6[#All],13,FALSE),IF(G2609="predaj",VLOOKUP(E2609,Tabuľka6[#All],12,FALSE),"zadany neplatny typ transakie"))</f>
        <v>14.38</v>
      </c>
      <c r="J2609">
        <f t="shared" si="40"/>
        <v>71.900000000000006</v>
      </c>
      <c r="K2609">
        <f>SUMIF($E$7:E2609,E2609,$H$7:H2609)</f>
        <v>134</v>
      </c>
    </row>
    <row r="2610" spans="4:11" x14ac:dyDescent="0.3">
      <c r="D2610">
        <v>2604</v>
      </c>
      <c r="E2610">
        <v>28</v>
      </c>
      <c r="F2610" s="4">
        <f>DATE(2020,12,3+INT(ROWS($1:407)/15))</f>
        <v>44195</v>
      </c>
      <c r="G2610" s="1" t="s">
        <v>167</v>
      </c>
      <c r="H2610">
        <v>-4</v>
      </c>
      <c r="I2610" s="5">
        <f>IF(G2610="nákup",VLOOKUP(E2610,Tabuľka6[#All],13,FALSE),IF(G2610="predaj",VLOOKUP(E2610,Tabuľka6[#All],12,FALSE),"zadany neplatny typ transakie"))</f>
        <v>14.38</v>
      </c>
      <c r="J2610">
        <f t="shared" si="40"/>
        <v>57.52</v>
      </c>
      <c r="K2610">
        <f>SUMIF($E$7:E2610,E2610,$H$7:H2610)</f>
        <v>130</v>
      </c>
    </row>
    <row r="2611" spans="4:11" x14ac:dyDescent="0.3">
      <c r="D2611">
        <v>2605</v>
      </c>
      <c r="E2611">
        <v>26</v>
      </c>
      <c r="F2611" s="4">
        <f>DATE(2020,12,3+INT(ROWS($1:408)/15))</f>
        <v>44195</v>
      </c>
      <c r="G2611" s="1" t="s">
        <v>167</v>
      </c>
      <c r="H2611">
        <v>-1</v>
      </c>
      <c r="I2611" s="5">
        <f>IF(G2611="nákup",VLOOKUP(E2611,Tabuľka6[#All],13,FALSE),IF(G2611="predaj",VLOOKUP(E2611,Tabuľka6[#All],12,FALSE),"zadany neplatny typ transakie"))</f>
        <v>12.85</v>
      </c>
      <c r="J2611">
        <f t="shared" si="40"/>
        <v>12.85</v>
      </c>
      <c r="K2611">
        <f>SUMIF($E$7:E2611,E2611,$H$7:H2611)</f>
        <v>149</v>
      </c>
    </row>
    <row r="2612" spans="4:11" x14ac:dyDescent="0.3">
      <c r="D2612">
        <v>2606</v>
      </c>
      <c r="E2612">
        <v>26</v>
      </c>
      <c r="F2612" s="4">
        <f>DATE(2020,12,3+INT(ROWS($1:409)/15))</f>
        <v>44195</v>
      </c>
      <c r="G2612" s="1" t="s">
        <v>167</v>
      </c>
      <c r="H2612">
        <v>-10</v>
      </c>
      <c r="I2612" s="5">
        <f>IF(G2612="nákup",VLOOKUP(E2612,Tabuľka6[#All],13,FALSE),IF(G2612="predaj",VLOOKUP(E2612,Tabuľka6[#All],12,FALSE),"zadany neplatny typ transakie"))</f>
        <v>12.85</v>
      </c>
      <c r="J2612">
        <f t="shared" si="40"/>
        <v>128.5</v>
      </c>
      <c r="K2612">
        <f>SUMIF($E$7:E2612,E2612,$H$7:H2612)</f>
        <v>139</v>
      </c>
    </row>
    <row r="2613" spans="4:11" x14ac:dyDescent="0.3">
      <c r="D2613">
        <v>2607</v>
      </c>
      <c r="E2613">
        <v>19</v>
      </c>
      <c r="F2613" s="4">
        <f>DATE(2020,12,3+INT(ROWS($1:410)/15))</f>
        <v>44195</v>
      </c>
      <c r="G2613" s="1" t="s">
        <v>167</v>
      </c>
      <c r="H2613">
        <v>-3</v>
      </c>
      <c r="I2613" s="5">
        <f>IF(G2613="nákup",VLOOKUP(E2613,Tabuľka6[#All],13,FALSE),IF(G2613="predaj",VLOOKUP(E2613,Tabuľka6[#All],12,FALSE),"zadany neplatny typ transakie"))</f>
        <v>14.17</v>
      </c>
      <c r="J2613">
        <f t="shared" si="40"/>
        <v>42.51</v>
      </c>
      <c r="K2613">
        <f>SUMIF($E$7:E2613,E2613,$H$7:H2613)</f>
        <v>306</v>
      </c>
    </row>
    <row r="2614" spans="4:11" x14ac:dyDescent="0.3">
      <c r="D2614">
        <v>2608</v>
      </c>
      <c r="E2614">
        <v>6</v>
      </c>
      <c r="F2614" s="4">
        <f>DATE(2020,12,3+INT(ROWS($1:411)/15))</f>
        <v>44195</v>
      </c>
      <c r="G2614" s="1" t="s">
        <v>167</v>
      </c>
      <c r="H2614">
        <v>-6</v>
      </c>
      <c r="I2614" s="5">
        <f>IF(G2614="nákup",VLOOKUP(E2614,Tabuľka6[#All],13,FALSE),IF(G2614="predaj",VLOOKUP(E2614,Tabuľka6[#All],12,FALSE),"zadany neplatny typ transakie"))</f>
        <v>13.24</v>
      </c>
      <c r="J2614">
        <f t="shared" si="40"/>
        <v>79.44</v>
      </c>
      <c r="K2614">
        <f>SUMIF($E$7:E2614,E2614,$H$7:H2614)</f>
        <v>201</v>
      </c>
    </row>
    <row r="2615" spans="4:11" x14ac:dyDescent="0.3">
      <c r="D2615">
        <v>2609</v>
      </c>
      <c r="E2615">
        <v>16</v>
      </c>
      <c r="F2615" s="4">
        <f>DATE(2020,12,3+INT(ROWS($1:412)/15))</f>
        <v>44195</v>
      </c>
      <c r="G2615" s="1" t="s">
        <v>167</v>
      </c>
      <c r="H2615">
        <v>-2</v>
      </c>
      <c r="I2615" s="5">
        <f>IF(G2615="nákup",VLOOKUP(E2615,Tabuľka6[#All],13,FALSE),IF(G2615="predaj",VLOOKUP(E2615,Tabuľka6[#All],12,FALSE),"zadany neplatny typ transakie"))</f>
        <v>14.49</v>
      </c>
      <c r="J2615">
        <f t="shared" si="40"/>
        <v>28.98</v>
      </c>
      <c r="K2615">
        <f>SUMIF($E$7:E2615,E2615,$H$7:H2615)</f>
        <v>242</v>
      </c>
    </row>
    <row r="2616" spans="4:11" x14ac:dyDescent="0.3">
      <c r="D2616">
        <v>2610</v>
      </c>
      <c r="E2616">
        <v>3</v>
      </c>
      <c r="F2616" s="4">
        <f>DATE(2020,12,3+INT(ROWS($1:413)/15))</f>
        <v>44195</v>
      </c>
      <c r="G2616" s="1" t="s">
        <v>167</v>
      </c>
      <c r="H2616">
        <v>-3</v>
      </c>
      <c r="I2616" s="5">
        <f>IF(G2616="nákup",VLOOKUP(E2616,Tabuľka6[#All],13,FALSE),IF(G2616="predaj",VLOOKUP(E2616,Tabuľka6[#All],12,FALSE),"zadany neplatny typ transakie"))</f>
        <v>9.64</v>
      </c>
      <c r="J2616">
        <f t="shared" si="40"/>
        <v>28.92</v>
      </c>
      <c r="K2616">
        <f>SUMIF($E$7:E2616,E2616,$H$7:H2616)</f>
        <v>210</v>
      </c>
    </row>
    <row r="2617" spans="4:11" x14ac:dyDescent="0.3">
      <c r="D2617">
        <v>2611</v>
      </c>
      <c r="E2617">
        <v>6</v>
      </c>
      <c r="F2617" s="4">
        <f>DATE(2020,12,3+INT(ROWS($1:414)/15))</f>
        <v>44195</v>
      </c>
      <c r="G2617" s="1" t="s">
        <v>167</v>
      </c>
      <c r="H2617">
        <v>-7</v>
      </c>
      <c r="I2617" s="5">
        <f>IF(G2617="nákup",VLOOKUP(E2617,Tabuľka6[#All],13,FALSE),IF(G2617="predaj",VLOOKUP(E2617,Tabuľka6[#All],12,FALSE),"zadany neplatny typ transakie"))</f>
        <v>13.24</v>
      </c>
      <c r="J2617">
        <f t="shared" si="40"/>
        <v>92.68</v>
      </c>
      <c r="K2617">
        <f>SUMIF($E$7:E2617,E2617,$H$7:H2617)</f>
        <v>194</v>
      </c>
    </row>
    <row r="2618" spans="4:11" x14ac:dyDescent="0.3">
      <c r="D2618">
        <v>2612</v>
      </c>
      <c r="E2618">
        <v>15</v>
      </c>
      <c r="F2618" s="4">
        <f>DATE(2020,12,3+INT(ROWS($1:415)/15))</f>
        <v>44195</v>
      </c>
      <c r="G2618" s="1" t="s">
        <v>167</v>
      </c>
      <c r="H2618">
        <v>-8</v>
      </c>
      <c r="I2618" s="5">
        <f>IF(G2618="nákup",VLOOKUP(E2618,Tabuľka6[#All],13,FALSE),IF(G2618="predaj",VLOOKUP(E2618,Tabuľka6[#All],12,FALSE),"zadany neplatny typ transakie"))</f>
        <v>9.65</v>
      </c>
      <c r="J2618">
        <f t="shared" si="40"/>
        <v>77.2</v>
      </c>
      <c r="K2618">
        <f>SUMIF($E$7:E2618,E2618,$H$7:H2618)</f>
        <v>189</v>
      </c>
    </row>
    <row r="2619" spans="4:11" x14ac:dyDescent="0.3">
      <c r="D2619">
        <v>2613</v>
      </c>
      <c r="E2619">
        <v>10</v>
      </c>
      <c r="F2619" s="4">
        <f>DATE(2020,12,3+INT(ROWS($1:416)/15))</f>
        <v>44195</v>
      </c>
      <c r="G2619" s="1" t="s">
        <v>167</v>
      </c>
      <c r="H2619">
        <v>-2</v>
      </c>
      <c r="I2619" s="5">
        <f>IF(G2619="nákup",VLOOKUP(E2619,Tabuľka6[#All],13,FALSE),IF(G2619="predaj",VLOOKUP(E2619,Tabuľka6[#All],12,FALSE),"zadany neplatny typ transakie"))</f>
        <v>18.5</v>
      </c>
      <c r="J2619">
        <f t="shared" si="40"/>
        <v>37</v>
      </c>
      <c r="K2619">
        <f>SUMIF($E$7:E2619,E2619,$H$7:H2619)</f>
        <v>119</v>
      </c>
    </row>
    <row r="2620" spans="4:11" x14ac:dyDescent="0.3">
      <c r="D2620">
        <v>2614</v>
      </c>
      <c r="E2620">
        <v>27</v>
      </c>
      <c r="F2620" s="4">
        <f>DATE(2020,12,3+INT(ROWS($1:417)/15))</f>
        <v>44195</v>
      </c>
      <c r="G2620" s="1" t="s">
        <v>167</v>
      </c>
      <c r="H2620">
        <v>-6</v>
      </c>
      <c r="I2620" s="5">
        <f>IF(G2620="nákup",VLOOKUP(E2620,Tabuľka6[#All],13,FALSE),IF(G2620="predaj",VLOOKUP(E2620,Tabuľka6[#All],12,FALSE),"zadany neplatny typ transakie"))</f>
        <v>16.36</v>
      </c>
      <c r="J2620">
        <f t="shared" si="40"/>
        <v>98.16</v>
      </c>
      <c r="K2620">
        <f>SUMIF($E$7:E2620,E2620,$H$7:H2620)</f>
        <v>117</v>
      </c>
    </row>
    <row r="2621" spans="4:11" x14ac:dyDescent="0.3">
      <c r="D2621">
        <v>2615</v>
      </c>
      <c r="E2621">
        <v>5</v>
      </c>
      <c r="F2621" s="4">
        <f>DATE(2020,12,3+INT(ROWS($1:418)/15))</f>
        <v>44195</v>
      </c>
      <c r="G2621" s="1" t="s">
        <v>166</v>
      </c>
      <c r="H2621">
        <v>20</v>
      </c>
      <c r="I2621" s="5">
        <f>IF(G2621="nákup",VLOOKUP(E2621,Tabuľka6[#All],13,FALSE),IF(G2621="predaj",VLOOKUP(E2621,Tabuľka6[#All],12,FALSE),"zadany neplatny typ transakie"))</f>
        <v>8.2899999999999991</v>
      </c>
      <c r="J2621">
        <f t="shared" si="40"/>
        <v>165.79999999999998</v>
      </c>
      <c r="K2621">
        <f>SUMIF($E$7:E2621,E2621,$H$7:H2621)</f>
        <v>59</v>
      </c>
    </row>
    <row r="2622" spans="4:11" x14ac:dyDescent="0.3">
      <c r="D2622">
        <v>2616</v>
      </c>
      <c r="E2622">
        <v>12</v>
      </c>
      <c r="F2622" s="4">
        <f>DATE(2020,12,3+INT(ROWS($1:419)/15))</f>
        <v>44195</v>
      </c>
      <c r="G2622" s="1" t="s">
        <v>167</v>
      </c>
      <c r="H2622">
        <v>-9</v>
      </c>
      <c r="I2622" s="5">
        <f>IF(G2622="nákup",VLOOKUP(E2622,Tabuľka6[#All],13,FALSE),IF(G2622="predaj",VLOOKUP(E2622,Tabuľka6[#All],12,FALSE),"zadany neplatny typ transakie"))</f>
        <v>13.25</v>
      </c>
      <c r="J2622">
        <f t="shared" si="40"/>
        <v>119.25</v>
      </c>
      <c r="K2622">
        <f>SUMIF($E$7:E2622,E2622,$H$7:H2622)</f>
        <v>216</v>
      </c>
    </row>
    <row r="2623" spans="4:11" x14ac:dyDescent="0.3">
      <c r="D2623">
        <v>2617</v>
      </c>
      <c r="E2623">
        <v>23</v>
      </c>
      <c r="F2623" s="4">
        <f>DATE(2020,12,3+INT(ROWS($1:420)/15))</f>
        <v>44196</v>
      </c>
      <c r="G2623" s="1" t="s">
        <v>167</v>
      </c>
      <c r="H2623">
        <v>-6</v>
      </c>
      <c r="I2623" s="5">
        <f>IF(G2623="nákup",VLOOKUP(E2623,Tabuľka6[#All],13,FALSE),IF(G2623="predaj",VLOOKUP(E2623,Tabuľka6[#All],12,FALSE),"zadany neplatny typ transakie"))</f>
        <v>22.55</v>
      </c>
      <c r="J2623">
        <f t="shared" si="40"/>
        <v>135.30000000000001</v>
      </c>
      <c r="K2623">
        <f>SUMIF($E$7:E2623,E2623,$H$7:H2623)</f>
        <v>101</v>
      </c>
    </row>
    <row r="2624" spans="4:11" x14ac:dyDescent="0.3">
      <c r="D2624">
        <v>2618</v>
      </c>
      <c r="E2624">
        <v>12</v>
      </c>
      <c r="F2624" s="4">
        <f>DATE(2020,12,3+INT(ROWS($1:421)/15))</f>
        <v>44196</v>
      </c>
      <c r="G2624" s="1" t="s">
        <v>167</v>
      </c>
      <c r="H2624">
        <v>-9</v>
      </c>
      <c r="I2624" s="5">
        <f>IF(G2624="nákup",VLOOKUP(E2624,Tabuľka6[#All],13,FALSE),IF(G2624="predaj",VLOOKUP(E2624,Tabuľka6[#All],12,FALSE),"zadany neplatny typ transakie"))</f>
        <v>13.25</v>
      </c>
      <c r="J2624">
        <f t="shared" si="40"/>
        <v>119.25</v>
      </c>
      <c r="K2624">
        <f>SUMIF($E$7:E2624,E2624,$H$7:H2624)</f>
        <v>207</v>
      </c>
    </row>
    <row r="2625" spans="4:11" x14ac:dyDescent="0.3">
      <c r="D2625">
        <v>2619</v>
      </c>
      <c r="E2625">
        <v>28</v>
      </c>
      <c r="F2625" s="4">
        <f>DATE(2020,12,3+INT(ROWS($1:422)/15))</f>
        <v>44196</v>
      </c>
      <c r="G2625" s="1" t="s">
        <v>167</v>
      </c>
      <c r="H2625">
        <v>-3</v>
      </c>
      <c r="I2625" s="5">
        <f>IF(G2625="nákup",VLOOKUP(E2625,Tabuľka6[#All],13,FALSE),IF(G2625="predaj",VLOOKUP(E2625,Tabuľka6[#All],12,FALSE),"zadany neplatny typ transakie"))</f>
        <v>14.38</v>
      </c>
      <c r="J2625">
        <f t="shared" si="40"/>
        <v>43.14</v>
      </c>
      <c r="K2625">
        <f>SUMIF($E$7:E2625,E2625,$H$7:H2625)</f>
        <v>127</v>
      </c>
    </row>
    <row r="2626" spans="4:11" x14ac:dyDescent="0.3">
      <c r="D2626">
        <v>2620</v>
      </c>
      <c r="E2626">
        <v>12</v>
      </c>
      <c r="F2626" s="4">
        <f>DATE(2020,12,3+INT(ROWS($1:423)/15))</f>
        <v>44196</v>
      </c>
      <c r="G2626" s="1" t="s">
        <v>167</v>
      </c>
      <c r="H2626">
        <v>-7</v>
      </c>
      <c r="I2626" s="5">
        <f>IF(G2626="nákup",VLOOKUP(E2626,Tabuľka6[#All],13,FALSE),IF(G2626="predaj",VLOOKUP(E2626,Tabuľka6[#All],12,FALSE),"zadany neplatny typ transakie"))</f>
        <v>13.25</v>
      </c>
      <c r="J2626">
        <f t="shared" si="40"/>
        <v>92.75</v>
      </c>
      <c r="K2626">
        <f>SUMIF($E$7:E2626,E2626,$H$7:H2626)</f>
        <v>200</v>
      </c>
    </row>
    <row r="2627" spans="4:11" x14ac:dyDescent="0.3">
      <c r="D2627">
        <v>2621</v>
      </c>
      <c r="E2627">
        <v>15</v>
      </c>
      <c r="F2627" s="4">
        <f>DATE(2020,12,3+INT(ROWS($1:424)/15))</f>
        <v>44196</v>
      </c>
      <c r="G2627" s="1" t="s">
        <v>167</v>
      </c>
      <c r="H2627">
        <v>-3</v>
      </c>
      <c r="I2627" s="5">
        <f>IF(G2627="nákup",VLOOKUP(E2627,Tabuľka6[#All],13,FALSE),IF(G2627="predaj",VLOOKUP(E2627,Tabuľka6[#All],12,FALSE),"zadany neplatny typ transakie"))</f>
        <v>9.65</v>
      </c>
      <c r="J2627">
        <f t="shared" si="40"/>
        <v>28.950000000000003</v>
      </c>
      <c r="K2627">
        <f>SUMIF($E$7:E2627,E2627,$H$7:H2627)</f>
        <v>186</v>
      </c>
    </row>
    <row r="2628" spans="4:11" x14ac:dyDescent="0.3">
      <c r="D2628">
        <v>2622</v>
      </c>
      <c r="E2628">
        <v>19</v>
      </c>
      <c r="F2628" s="4">
        <f>DATE(2020,12,3+INT(ROWS($1:425)/15))</f>
        <v>44196</v>
      </c>
      <c r="G2628" s="1" t="s">
        <v>167</v>
      </c>
      <c r="H2628">
        <v>-4</v>
      </c>
      <c r="I2628" s="5">
        <f>IF(G2628="nákup",VLOOKUP(E2628,Tabuľka6[#All],13,FALSE),IF(G2628="predaj",VLOOKUP(E2628,Tabuľka6[#All],12,FALSE),"zadany neplatny typ transakie"))</f>
        <v>14.17</v>
      </c>
      <c r="J2628">
        <f t="shared" si="40"/>
        <v>56.68</v>
      </c>
      <c r="K2628">
        <f>SUMIF($E$7:E2628,E2628,$H$7:H2628)</f>
        <v>302</v>
      </c>
    </row>
    <row r="2629" spans="4:11" x14ac:dyDescent="0.3">
      <c r="D2629">
        <v>2623</v>
      </c>
      <c r="E2629">
        <v>19</v>
      </c>
      <c r="F2629" s="4">
        <f>DATE(2020,12,3+INT(ROWS($1:426)/15))</f>
        <v>44196</v>
      </c>
      <c r="G2629" s="1" t="s">
        <v>167</v>
      </c>
      <c r="H2629">
        <v>-10</v>
      </c>
      <c r="I2629" s="5">
        <f>IF(G2629="nákup",VLOOKUP(E2629,Tabuľka6[#All],13,FALSE),IF(G2629="predaj",VLOOKUP(E2629,Tabuľka6[#All],12,FALSE),"zadany neplatny typ transakie"))</f>
        <v>14.17</v>
      </c>
      <c r="J2629">
        <f t="shared" si="40"/>
        <v>141.69999999999999</v>
      </c>
      <c r="K2629">
        <f>SUMIF($E$7:E2629,E2629,$H$7:H2629)</f>
        <v>292</v>
      </c>
    </row>
    <row r="2630" spans="4:11" x14ac:dyDescent="0.3">
      <c r="D2630">
        <v>2624</v>
      </c>
      <c r="E2630">
        <v>3</v>
      </c>
      <c r="F2630" s="4">
        <f>DATE(2020,12,3+INT(ROWS($1:427)/15))</f>
        <v>44196</v>
      </c>
      <c r="G2630" s="1" t="s">
        <v>167</v>
      </c>
      <c r="H2630">
        <v>-5</v>
      </c>
      <c r="I2630" s="5">
        <f>IF(G2630="nákup",VLOOKUP(E2630,Tabuľka6[#All],13,FALSE),IF(G2630="predaj",VLOOKUP(E2630,Tabuľka6[#All],12,FALSE),"zadany neplatny typ transakie"))</f>
        <v>9.64</v>
      </c>
      <c r="J2630">
        <f t="shared" si="40"/>
        <v>48.2</v>
      </c>
      <c r="K2630">
        <f>SUMIF($E$7:E2630,E2630,$H$7:H2630)</f>
        <v>205</v>
      </c>
    </row>
    <row r="2631" spans="4:11" x14ac:dyDescent="0.3">
      <c r="D2631">
        <v>2625</v>
      </c>
      <c r="E2631">
        <v>3</v>
      </c>
      <c r="F2631" s="4">
        <f>DATE(2020,12,3+INT(ROWS($1:428)/15))</f>
        <v>44196</v>
      </c>
      <c r="G2631" s="1" t="s">
        <v>167</v>
      </c>
      <c r="H2631">
        <v>-3</v>
      </c>
      <c r="I2631" s="5">
        <f>IF(G2631="nákup",VLOOKUP(E2631,Tabuľka6[#All],13,FALSE),IF(G2631="predaj",VLOOKUP(E2631,Tabuľka6[#All],12,FALSE),"zadany neplatny typ transakie"))</f>
        <v>9.64</v>
      </c>
      <c r="J2631">
        <f t="shared" si="40"/>
        <v>28.92</v>
      </c>
      <c r="K2631">
        <f>SUMIF($E$7:E2631,E2631,$H$7:H2631)</f>
        <v>202</v>
      </c>
    </row>
    <row r="2632" spans="4:11" x14ac:dyDescent="0.3">
      <c r="D2632">
        <v>2626</v>
      </c>
      <c r="E2632">
        <v>9</v>
      </c>
      <c r="F2632" s="4">
        <f>DATE(2020,12,3+INT(ROWS($1:429)/15))</f>
        <v>44196</v>
      </c>
      <c r="G2632" s="1" t="s">
        <v>167</v>
      </c>
      <c r="H2632">
        <v>-9</v>
      </c>
      <c r="I2632" s="5">
        <f>IF(G2632="nákup",VLOOKUP(E2632,Tabuľka6[#All],13,FALSE),IF(G2632="predaj",VLOOKUP(E2632,Tabuľka6[#All],12,FALSE),"zadany neplatny typ transakie"))</f>
        <v>41</v>
      </c>
      <c r="J2632">
        <f t="shared" ref="J2632:J2695" si="41">ABS(H2632*I2632)</f>
        <v>369</v>
      </c>
      <c r="K2632">
        <f>SUMIF($E$7:E2632,E2632,$H$7:H2632)</f>
        <v>81</v>
      </c>
    </row>
    <row r="2633" spans="4:11" x14ac:dyDescent="0.3">
      <c r="D2633">
        <v>2627</v>
      </c>
      <c r="E2633">
        <v>23</v>
      </c>
      <c r="F2633" s="4">
        <f>DATE(2020,12,3+INT(ROWS($1:430)/15))</f>
        <v>44196</v>
      </c>
      <c r="G2633" s="1" t="s">
        <v>167</v>
      </c>
      <c r="H2633">
        <v>-6</v>
      </c>
      <c r="I2633" s="5">
        <f>IF(G2633="nákup",VLOOKUP(E2633,Tabuľka6[#All],13,FALSE),IF(G2633="predaj",VLOOKUP(E2633,Tabuľka6[#All],12,FALSE),"zadany neplatny typ transakie"))</f>
        <v>22.55</v>
      </c>
      <c r="J2633">
        <f t="shared" si="41"/>
        <v>135.30000000000001</v>
      </c>
      <c r="K2633">
        <f>SUMIF($E$7:E2633,E2633,$H$7:H2633)</f>
        <v>95</v>
      </c>
    </row>
    <row r="2634" spans="4:11" x14ac:dyDescent="0.3">
      <c r="D2634">
        <v>2628</v>
      </c>
      <c r="E2634">
        <v>18</v>
      </c>
      <c r="F2634" s="4">
        <f>DATE(2020,12,3+INT(ROWS($1:431)/15))</f>
        <v>44196</v>
      </c>
      <c r="G2634" s="1" t="s">
        <v>167</v>
      </c>
      <c r="H2634">
        <v>-3</v>
      </c>
      <c r="I2634" s="5">
        <f>IF(G2634="nákup",VLOOKUP(E2634,Tabuľka6[#All],13,FALSE),IF(G2634="predaj",VLOOKUP(E2634,Tabuľka6[#All],12,FALSE),"zadany neplatny typ transakie"))</f>
        <v>13.99</v>
      </c>
      <c r="J2634">
        <f t="shared" si="41"/>
        <v>41.97</v>
      </c>
      <c r="K2634">
        <f>SUMIF($E$7:E2634,E2634,$H$7:H2634)</f>
        <v>172</v>
      </c>
    </row>
    <row r="2635" spans="4:11" x14ac:dyDescent="0.3">
      <c r="D2635">
        <v>2629</v>
      </c>
      <c r="E2635">
        <v>26</v>
      </c>
      <c r="F2635" s="4">
        <f>DATE(2020,12,3+INT(ROWS($1:432)/15))</f>
        <v>44196</v>
      </c>
      <c r="G2635" s="1" t="s">
        <v>167</v>
      </c>
      <c r="H2635">
        <v>-2</v>
      </c>
      <c r="I2635" s="5">
        <f>IF(G2635="nákup",VLOOKUP(E2635,Tabuľka6[#All],13,FALSE),IF(G2635="predaj",VLOOKUP(E2635,Tabuľka6[#All],12,FALSE),"zadany neplatny typ transakie"))</f>
        <v>12.85</v>
      </c>
      <c r="J2635">
        <f t="shared" si="41"/>
        <v>25.7</v>
      </c>
      <c r="K2635">
        <f>SUMIF($E$7:E2635,E2635,$H$7:H2635)</f>
        <v>137</v>
      </c>
    </row>
    <row r="2636" spans="4:11" x14ac:dyDescent="0.3">
      <c r="D2636">
        <v>2630</v>
      </c>
      <c r="E2636">
        <v>30</v>
      </c>
      <c r="F2636" s="4">
        <f>DATE(2020,12,3+INT(ROWS($1:433)/15))</f>
        <v>44196</v>
      </c>
      <c r="G2636" s="1" t="s">
        <v>167</v>
      </c>
      <c r="H2636">
        <v>-5</v>
      </c>
      <c r="I2636" s="5">
        <f>IF(G2636="nákup",VLOOKUP(E2636,Tabuľka6[#All],13,FALSE),IF(G2636="predaj",VLOOKUP(E2636,Tabuľka6[#All],12,FALSE),"zadany neplatny typ transakie"))</f>
        <v>11.5</v>
      </c>
      <c r="J2636">
        <f t="shared" si="41"/>
        <v>57.5</v>
      </c>
      <c r="K2636">
        <f>SUMIF($E$7:E2636,E2636,$H$7:H2636)</f>
        <v>224</v>
      </c>
    </row>
    <row r="2637" spans="4:11" x14ac:dyDescent="0.3">
      <c r="D2637">
        <v>2631</v>
      </c>
      <c r="E2637">
        <v>30</v>
      </c>
      <c r="F2637" s="4">
        <f>DATE(2020,12,3+INT(ROWS($1:434)/15))</f>
        <v>44196</v>
      </c>
      <c r="G2637" s="1" t="s">
        <v>167</v>
      </c>
      <c r="H2637">
        <v>-6</v>
      </c>
      <c r="I2637" s="5">
        <f>IF(G2637="nákup",VLOOKUP(E2637,Tabuľka6[#All],13,FALSE),IF(G2637="predaj",VLOOKUP(E2637,Tabuľka6[#All],12,FALSE),"zadany neplatny typ transakie"))</f>
        <v>11.5</v>
      </c>
      <c r="J2637">
        <f t="shared" si="41"/>
        <v>69</v>
      </c>
      <c r="K2637">
        <f>SUMIF($E$7:E2637,E2637,$H$7:H2637)</f>
        <v>218</v>
      </c>
    </row>
    <row r="2638" spans="4:11" x14ac:dyDescent="0.3">
      <c r="D2638">
        <v>2632</v>
      </c>
      <c r="E2638">
        <v>6</v>
      </c>
      <c r="F2638" s="4">
        <f>DATE(2020,12,3+INT(ROWS($1:435)/15))</f>
        <v>44197</v>
      </c>
      <c r="G2638" s="1" t="s">
        <v>167</v>
      </c>
      <c r="H2638">
        <v>-1</v>
      </c>
      <c r="I2638" s="5">
        <f>IF(G2638="nákup",VLOOKUP(E2638,Tabuľka6[#All],13,FALSE),IF(G2638="predaj",VLOOKUP(E2638,Tabuľka6[#All],12,FALSE),"zadany neplatny typ transakie"))</f>
        <v>13.24</v>
      </c>
      <c r="J2638">
        <f t="shared" si="41"/>
        <v>13.24</v>
      </c>
      <c r="K2638">
        <f>SUMIF($E$7:E2638,E2638,$H$7:H2638)</f>
        <v>193</v>
      </c>
    </row>
    <row r="2639" spans="4:11" x14ac:dyDescent="0.3">
      <c r="D2639">
        <v>2633</v>
      </c>
      <c r="E2639">
        <v>23</v>
      </c>
      <c r="F2639" s="4">
        <f>DATE(2020,12,3+INT(ROWS($1:436)/15))</f>
        <v>44197</v>
      </c>
      <c r="G2639" s="1" t="s">
        <v>167</v>
      </c>
      <c r="H2639">
        <v>-7</v>
      </c>
      <c r="I2639" s="5">
        <f>IF(G2639="nákup",VLOOKUP(E2639,Tabuľka6[#All],13,FALSE),IF(G2639="predaj",VLOOKUP(E2639,Tabuľka6[#All],12,FALSE),"zadany neplatny typ transakie"))</f>
        <v>22.55</v>
      </c>
      <c r="J2639">
        <f t="shared" si="41"/>
        <v>157.85</v>
      </c>
      <c r="K2639">
        <f>SUMIF($E$7:E2639,E2639,$H$7:H2639)</f>
        <v>88</v>
      </c>
    </row>
    <row r="2640" spans="4:11" x14ac:dyDescent="0.3">
      <c r="D2640">
        <v>2634</v>
      </c>
      <c r="E2640">
        <v>30</v>
      </c>
      <c r="F2640" s="4">
        <f>DATE(2020,12,3+INT(ROWS($1:437)/15))</f>
        <v>44197</v>
      </c>
      <c r="G2640" s="1" t="s">
        <v>167</v>
      </c>
      <c r="H2640">
        <v>-5</v>
      </c>
      <c r="I2640" s="5">
        <f>IF(G2640="nákup",VLOOKUP(E2640,Tabuľka6[#All],13,FALSE),IF(G2640="predaj",VLOOKUP(E2640,Tabuľka6[#All],12,FALSE),"zadany neplatny typ transakie"))</f>
        <v>11.5</v>
      </c>
      <c r="J2640">
        <f t="shared" si="41"/>
        <v>57.5</v>
      </c>
      <c r="K2640">
        <f>SUMIF($E$7:E2640,E2640,$H$7:H2640)</f>
        <v>213</v>
      </c>
    </row>
    <row r="2641" spans="4:11" x14ac:dyDescent="0.3">
      <c r="D2641">
        <v>2635</v>
      </c>
      <c r="E2641">
        <v>27</v>
      </c>
      <c r="F2641" s="4">
        <f>DATE(2020,12,3+INT(ROWS($1:438)/15))</f>
        <v>44197</v>
      </c>
      <c r="G2641" s="1" t="s">
        <v>167</v>
      </c>
      <c r="H2641">
        <v>-9</v>
      </c>
      <c r="I2641" s="5">
        <f>IF(G2641="nákup",VLOOKUP(E2641,Tabuľka6[#All],13,FALSE),IF(G2641="predaj",VLOOKUP(E2641,Tabuľka6[#All],12,FALSE),"zadany neplatny typ transakie"))</f>
        <v>16.36</v>
      </c>
      <c r="J2641">
        <f t="shared" si="41"/>
        <v>147.24</v>
      </c>
      <c r="K2641">
        <f>SUMIF($E$7:E2641,E2641,$H$7:H2641)</f>
        <v>108</v>
      </c>
    </row>
    <row r="2642" spans="4:11" x14ac:dyDescent="0.3">
      <c r="D2642">
        <v>2636</v>
      </c>
      <c r="E2642">
        <v>18</v>
      </c>
      <c r="F2642" s="4">
        <f>DATE(2020,12,3+INT(ROWS($1:439)/15))</f>
        <v>44197</v>
      </c>
      <c r="G2642" s="1" t="s">
        <v>167</v>
      </c>
      <c r="H2642">
        <v>-4</v>
      </c>
      <c r="I2642" s="5">
        <f>IF(G2642="nákup",VLOOKUP(E2642,Tabuľka6[#All],13,FALSE),IF(G2642="predaj",VLOOKUP(E2642,Tabuľka6[#All],12,FALSE),"zadany neplatny typ transakie"))</f>
        <v>13.99</v>
      </c>
      <c r="J2642">
        <f t="shared" si="41"/>
        <v>55.96</v>
      </c>
      <c r="K2642">
        <f>SUMIF($E$7:E2642,E2642,$H$7:H2642)</f>
        <v>168</v>
      </c>
    </row>
    <row r="2643" spans="4:11" x14ac:dyDescent="0.3">
      <c r="D2643">
        <v>2637</v>
      </c>
      <c r="E2643">
        <v>3</v>
      </c>
      <c r="F2643" s="4">
        <f>DATE(2020,12,3+INT(ROWS($1:440)/15))</f>
        <v>44197</v>
      </c>
      <c r="G2643" s="1" t="s">
        <v>167</v>
      </c>
      <c r="H2643">
        <v>-5</v>
      </c>
      <c r="I2643" s="5">
        <f>IF(G2643="nákup",VLOOKUP(E2643,Tabuľka6[#All],13,FALSE),IF(G2643="predaj",VLOOKUP(E2643,Tabuľka6[#All],12,FALSE),"zadany neplatny typ transakie"))</f>
        <v>9.64</v>
      </c>
      <c r="J2643">
        <f t="shared" si="41"/>
        <v>48.2</v>
      </c>
      <c r="K2643">
        <f>SUMIF($E$7:E2643,E2643,$H$7:H2643)</f>
        <v>197</v>
      </c>
    </row>
    <row r="2644" spans="4:11" x14ac:dyDescent="0.3">
      <c r="D2644">
        <v>2638</v>
      </c>
      <c r="E2644">
        <v>23</v>
      </c>
      <c r="F2644" s="4">
        <f>DATE(2020,12,3+INT(ROWS($1:441)/15))</f>
        <v>44197</v>
      </c>
      <c r="G2644" s="1" t="s">
        <v>167</v>
      </c>
      <c r="H2644">
        <v>-7</v>
      </c>
      <c r="I2644" s="5">
        <f>IF(G2644="nákup",VLOOKUP(E2644,Tabuľka6[#All],13,FALSE),IF(G2644="predaj",VLOOKUP(E2644,Tabuľka6[#All],12,FALSE),"zadany neplatny typ transakie"))</f>
        <v>22.55</v>
      </c>
      <c r="J2644">
        <f t="shared" si="41"/>
        <v>157.85</v>
      </c>
      <c r="K2644">
        <f>SUMIF($E$7:E2644,E2644,$H$7:H2644)</f>
        <v>81</v>
      </c>
    </row>
    <row r="2645" spans="4:11" x14ac:dyDescent="0.3">
      <c r="D2645">
        <v>2639</v>
      </c>
      <c r="E2645">
        <v>21</v>
      </c>
      <c r="F2645" s="4">
        <f>DATE(2020,12,3+INT(ROWS($1:442)/15))</f>
        <v>44197</v>
      </c>
      <c r="G2645" s="1" t="s">
        <v>167</v>
      </c>
      <c r="H2645">
        <v>-9</v>
      </c>
      <c r="I2645" s="5">
        <f>IF(G2645="nákup",VLOOKUP(E2645,Tabuľka6[#All],13,FALSE),IF(G2645="predaj",VLOOKUP(E2645,Tabuľka6[#All],12,FALSE),"zadany neplatny typ transakie"))</f>
        <v>22.5</v>
      </c>
      <c r="J2645">
        <f t="shared" si="41"/>
        <v>202.5</v>
      </c>
      <c r="K2645">
        <f>SUMIF($E$7:E2645,E2645,$H$7:H2645)</f>
        <v>134</v>
      </c>
    </row>
    <row r="2646" spans="4:11" x14ac:dyDescent="0.3">
      <c r="D2646">
        <v>2640</v>
      </c>
      <c r="E2646">
        <v>19</v>
      </c>
      <c r="F2646" s="4">
        <f>DATE(2020,12,3+INT(ROWS($1:443)/15))</f>
        <v>44197</v>
      </c>
      <c r="G2646" s="1" t="s">
        <v>167</v>
      </c>
      <c r="H2646">
        <v>-2</v>
      </c>
      <c r="I2646" s="5">
        <f>IF(G2646="nákup",VLOOKUP(E2646,Tabuľka6[#All],13,FALSE),IF(G2646="predaj",VLOOKUP(E2646,Tabuľka6[#All],12,FALSE),"zadany neplatny typ transakie"))</f>
        <v>14.17</v>
      </c>
      <c r="J2646">
        <f t="shared" si="41"/>
        <v>28.34</v>
      </c>
      <c r="K2646">
        <f>SUMIF($E$7:E2646,E2646,$H$7:H2646)</f>
        <v>290</v>
      </c>
    </row>
    <row r="2647" spans="4:11" x14ac:dyDescent="0.3">
      <c r="D2647">
        <v>2641</v>
      </c>
      <c r="E2647">
        <v>26</v>
      </c>
      <c r="F2647" s="4">
        <f>DATE(2020,12,3+INT(ROWS($1:444)/15))</f>
        <v>44197</v>
      </c>
      <c r="G2647" s="1" t="s">
        <v>167</v>
      </c>
      <c r="H2647">
        <v>-7</v>
      </c>
      <c r="I2647" s="5">
        <f>IF(G2647="nákup",VLOOKUP(E2647,Tabuľka6[#All],13,FALSE),IF(G2647="predaj",VLOOKUP(E2647,Tabuľka6[#All],12,FALSE),"zadany neplatny typ transakie"))</f>
        <v>12.85</v>
      </c>
      <c r="J2647">
        <f t="shared" si="41"/>
        <v>89.95</v>
      </c>
      <c r="K2647">
        <f>SUMIF($E$7:E2647,E2647,$H$7:H2647)</f>
        <v>130</v>
      </c>
    </row>
    <row r="2648" spans="4:11" x14ac:dyDescent="0.3">
      <c r="D2648">
        <v>2642</v>
      </c>
      <c r="E2648">
        <v>23</v>
      </c>
      <c r="F2648" s="4">
        <f>DATE(2020,12,3+INT(ROWS($1:445)/15))</f>
        <v>44197</v>
      </c>
      <c r="G2648" s="1" t="s">
        <v>167</v>
      </c>
      <c r="H2648">
        <v>-6</v>
      </c>
      <c r="I2648" s="5">
        <f>IF(G2648="nákup",VLOOKUP(E2648,Tabuľka6[#All],13,FALSE),IF(G2648="predaj",VLOOKUP(E2648,Tabuľka6[#All],12,FALSE),"zadany neplatny typ transakie"))</f>
        <v>22.55</v>
      </c>
      <c r="J2648">
        <f t="shared" si="41"/>
        <v>135.30000000000001</v>
      </c>
      <c r="K2648">
        <f>SUMIF($E$7:E2648,E2648,$H$7:H2648)</f>
        <v>75</v>
      </c>
    </row>
    <row r="2649" spans="4:11" x14ac:dyDescent="0.3">
      <c r="D2649">
        <v>2643</v>
      </c>
      <c r="E2649">
        <v>18</v>
      </c>
      <c r="F2649" s="4">
        <f>DATE(2020,12,3+INT(ROWS($1:446)/15))</f>
        <v>44197</v>
      </c>
      <c r="G2649" s="1" t="s">
        <v>167</v>
      </c>
      <c r="H2649">
        <v>-10</v>
      </c>
      <c r="I2649" s="5">
        <f>IF(G2649="nákup",VLOOKUP(E2649,Tabuľka6[#All],13,FALSE),IF(G2649="predaj",VLOOKUP(E2649,Tabuľka6[#All],12,FALSE),"zadany neplatny typ transakie"))</f>
        <v>13.99</v>
      </c>
      <c r="J2649">
        <f t="shared" si="41"/>
        <v>139.9</v>
      </c>
      <c r="K2649">
        <f>SUMIF($E$7:E2649,E2649,$H$7:H2649)</f>
        <v>158</v>
      </c>
    </row>
    <row r="2650" spans="4:11" x14ac:dyDescent="0.3">
      <c r="D2650">
        <v>2644</v>
      </c>
      <c r="E2650">
        <v>29</v>
      </c>
      <c r="F2650" s="4">
        <f>DATE(2020,12,3+INT(ROWS($1:447)/15))</f>
        <v>44197</v>
      </c>
      <c r="G2650" s="1" t="s">
        <v>167</v>
      </c>
      <c r="H2650">
        <v>-8</v>
      </c>
      <c r="I2650" s="5">
        <f>IF(G2650="nákup",VLOOKUP(E2650,Tabuľka6[#All],13,FALSE),IF(G2650="predaj",VLOOKUP(E2650,Tabuľka6[#All],12,FALSE),"zadany neplatny typ transakie"))</f>
        <v>24.99</v>
      </c>
      <c r="J2650">
        <f t="shared" si="41"/>
        <v>199.92</v>
      </c>
      <c r="K2650">
        <f>SUMIF($E$7:E2650,E2650,$H$7:H2650)</f>
        <v>250</v>
      </c>
    </row>
    <row r="2651" spans="4:11" x14ac:dyDescent="0.3">
      <c r="D2651">
        <v>2645</v>
      </c>
      <c r="E2651">
        <v>30</v>
      </c>
      <c r="F2651" s="4">
        <f>DATE(2020,12,3+INT(ROWS($1:448)/15))</f>
        <v>44197</v>
      </c>
      <c r="G2651" s="1" t="s">
        <v>167</v>
      </c>
      <c r="H2651">
        <v>-5</v>
      </c>
      <c r="I2651" s="5">
        <f>IF(G2651="nákup",VLOOKUP(E2651,Tabuľka6[#All],13,FALSE),IF(G2651="predaj",VLOOKUP(E2651,Tabuľka6[#All],12,FALSE),"zadany neplatny typ transakie"))</f>
        <v>11.5</v>
      </c>
      <c r="J2651">
        <f t="shared" si="41"/>
        <v>57.5</v>
      </c>
      <c r="K2651">
        <f>SUMIF($E$7:E2651,E2651,$H$7:H2651)</f>
        <v>208</v>
      </c>
    </row>
    <row r="2652" spans="4:11" x14ac:dyDescent="0.3">
      <c r="D2652">
        <v>2646</v>
      </c>
      <c r="E2652">
        <v>27</v>
      </c>
      <c r="F2652" s="4">
        <f>DATE(2020,12,3+INT(ROWS($1:449)/15))</f>
        <v>44197</v>
      </c>
      <c r="G2652" s="1" t="s">
        <v>167</v>
      </c>
      <c r="H2652">
        <v>-1</v>
      </c>
      <c r="I2652" s="5">
        <f>IF(G2652="nákup",VLOOKUP(E2652,Tabuľka6[#All],13,FALSE),IF(G2652="predaj",VLOOKUP(E2652,Tabuľka6[#All],12,FALSE),"zadany neplatny typ transakie"))</f>
        <v>16.36</v>
      </c>
      <c r="J2652">
        <f t="shared" si="41"/>
        <v>16.36</v>
      </c>
      <c r="K2652">
        <f>SUMIF($E$7:E2652,E2652,$H$7:H2652)</f>
        <v>107</v>
      </c>
    </row>
    <row r="2653" spans="4:11" x14ac:dyDescent="0.3">
      <c r="D2653">
        <v>2647</v>
      </c>
      <c r="E2653">
        <v>12</v>
      </c>
      <c r="F2653" s="4">
        <f>DATE(2020,12,3+INT(ROWS($1:450)/15))</f>
        <v>44198</v>
      </c>
      <c r="G2653" s="1" t="s">
        <v>167</v>
      </c>
      <c r="H2653">
        <v>-2</v>
      </c>
      <c r="I2653" s="5">
        <f>IF(G2653="nákup",VLOOKUP(E2653,Tabuľka6[#All],13,FALSE),IF(G2653="predaj",VLOOKUP(E2653,Tabuľka6[#All],12,FALSE),"zadany neplatny typ transakie"))</f>
        <v>13.25</v>
      </c>
      <c r="J2653">
        <f t="shared" si="41"/>
        <v>26.5</v>
      </c>
      <c r="K2653">
        <f>SUMIF($E$7:E2653,E2653,$H$7:H2653)</f>
        <v>198</v>
      </c>
    </row>
    <row r="2654" spans="4:11" x14ac:dyDescent="0.3">
      <c r="D2654">
        <v>2648</v>
      </c>
      <c r="E2654">
        <v>18</v>
      </c>
      <c r="F2654" s="4">
        <f>DATE(2020,12,3+INT(ROWS($1:451)/15))</f>
        <v>44198</v>
      </c>
      <c r="G2654" s="1" t="s">
        <v>167</v>
      </c>
      <c r="H2654">
        <v>-7</v>
      </c>
      <c r="I2654" s="5">
        <f>IF(G2654="nákup",VLOOKUP(E2654,Tabuľka6[#All],13,FALSE),IF(G2654="predaj",VLOOKUP(E2654,Tabuľka6[#All],12,FALSE),"zadany neplatny typ transakie"))</f>
        <v>13.99</v>
      </c>
      <c r="J2654">
        <f t="shared" si="41"/>
        <v>97.93</v>
      </c>
      <c r="K2654">
        <f>SUMIF($E$7:E2654,E2654,$H$7:H2654)</f>
        <v>151</v>
      </c>
    </row>
    <row r="2655" spans="4:11" x14ac:dyDescent="0.3">
      <c r="D2655">
        <v>2649</v>
      </c>
      <c r="E2655">
        <v>1</v>
      </c>
      <c r="F2655" s="4">
        <f>DATE(2020,12,3+INT(ROWS($1:452)/15))</f>
        <v>44198</v>
      </c>
      <c r="G2655" s="1" t="s">
        <v>167</v>
      </c>
      <c r="H2655">
        <v>-1</v>
      </c>
      <c r="I2655" s="5">
        <f>IF(G2655="nákup",VLOOKUP(E2655,Tabuľka6[#All],13,FALSE),IF(G2655="predaj",VLOOKUP(E2655,Tabuľka6[#All],12,FALSE),"zadany neplatny typ transakie"))</f>
        <v>11.9</v>
      </c>
      <c r="J2655">
        <f t="shared" si="41"/>
        <v>11.9</v>
      </c>
      <c r="K2655">
        <f>SUMIF($E$7:E2655,E2655,$H$7:H2655)</f>
        <v>185</v>
      </c>
    </row>
    <row r="2656" spans="4:11" x14ac:dyDescent="0.3">
      <c r="D2656">
        <v>2650</v>
      </c>
      <c r="E2656">
        <v>23</v>
      </c>
      <c r="F2656" s="4">
        <f>DATE(2020,12,3+INT(ROWS($1:453)/15))</f>
        <v>44198</v>
      </c>
      <c r="G2656" s="1" t="s">
        <v>167</v>
      </c>
      <c r="H2656">
        <v>-1</v>
      </c>
      <c r="I2656" s="5">
        <f>IF(G2656="nákup",VLOOKUP(E2656,Tabuľka6[#All],13,FALSE),IF(G2656="predaj",VLOOKUP(E2656,Tabuľka6[#All],12,FALSE),"zadany neplatny typ transakie"))</f>
        <v>22.55</v>
      </c>
      <c r="J2656">
        <f t="shared" si="41"/>
        <v>22.55</v>
      </c>
      <c r="K2656">
        <f>SUMIF($E$7:E2656,E2656,$H$7:H2656)</f>
        <v>74</v>
      </c>
    </row>
    <row r="2657" spans="4:11" x14ac:dyDescent="0.3">
      <c r="D2657">
        <v>2651</v>
      </c>
      <c r="E2657">
        <v>30</v>
      </c>
      <c r="F2657" s="4">
        <f>DATE(2020,12,3+INT(ROWS($1:454)/15))</f>
        <v>44198</v>
      </c>
      <c r="G2657" s="1" t="s">
        <v>167</v>
      </c>
      <c r="H2657">
        <v>-4</v>
      </c>
      <c r="I2657" s="5">
        <f>IF(G2657="nákup",VLOOKUP(E2657,Tabuľka6[#All],13,FALSE),IF(G2657="predaj",VLOOKUP(E2657,Tabuľka6[#All],12,FALSE),"zadany neplatny typ transakie"))</f>
        <v>11.5</v>
      </c>
      <c r="J2657">
        <f t="shared" si="41"/>
        <v>46</v>
      </c>
      <c r="K2657">
        <f>SUMIF($E$7:E2657,E2657,$H$7:H2657)</f>
        <v>204</v>
      </c>
    </row>
    <row r="2658" spans="4:11" x14ac:dyDescent="0.3">
      <c r="D2658">
        <v>2652</v>
      </c>
      <c r="E2658">
        <v>26</v>
      </c>
      <c r="F2658" s="4">
        <f>DATE(2020,12,3+INT(ROWS($1:455)/15))</f>
        <v>44198</v>
      </c>
      <c r="G2658" s="1" t="s">
        <v>167</v>
      </c>
      <c r="H2658">
        <v>-6</v>
      </c>
      <c r="I2658" s="5">
        <f>IF(G2658="nákup",VLOOKUP(E2658,Tabuľka6[#All],13,FALSE),IF(G2658="predaj",VLOOKUP(E2658,Tabuľka6[#All],12,FALSE),"zadany neplatny typ transakie"))</f>
        <v>12.85</v>
      </c>
      <c r="J2658">
        <f t="shared" si="41"/>
        <v>77.099999999999994</v>
      </c>
      <c r="K2658">
        <f>SUMIF($E$7:E2658,E2658,$H$7:H2658)</f>
        <v>124</v>
      </c>
    </row>
    <row r="2659" spans="4:11" x14ac:dyDescent="0.3">
      <c r="D2659">
        <v>2653</v>
      </c>
      <c r="E2659">
        <v>6</v>
      </c>
      <c r="F2659" s="4">
        <f>DATE(2020,12,3+INT(ROWS($1:456)/15))</f>
        <v>44198</v>
      </c>
      <c r="G2659" s="1" t="s">
        <v>167</v>
      </c>
      <c r="H2659">
        <v>-8</v>
      </c>
      <c r="I2659" s="5">
        <f>IF(G2659="nákup",VLOOKUP(E2659,Tabuľka6[#All],13,FALSE),IF(G2659="predaj",VLOOKUP(E2659,Tabuľka6[#All],12,FALSE),"zadany neplatny typ transakie"))</f>
        <v>13.24</v>
      </c>
      <c r="J2659">
        <f t="shared" si="41"/>
        <v>105.92</v>
      </c>
      <c r="K2659">
        <f>SUMIF($E$7:E2659,E2659,$H$7:H2659)</f>
        <v>185</v>
      </c>
    </row>
    <row r="2660" spans="4:11" x14ac:dyDescent="0.3">
      <c r="D2660">
        <v>2654</v>
      </c>
      <c r="E2660">
        <v>19</v>
      </c>
      <c r="F2660" s="4">
        <f>DATE(2020,12,3+INT(ROWS($1:457)/15))</f>
        <v>44198</v>
      </c>
      <c r="G2660" s="1" t="s">
        <v>167</v>
      </c>
      <c r="H2660">
        <v>-6</v>
      </c>
      <c r="I2660" s="5">
        <f>IF(G2660="nákup",VLOOKUP(E2660,Tabuľka6[#All],13,FALSE),IF(G2660="predaj",VLOOKUP(E2660,Tabuľka6[#All],12,FALSE),"zadany neplatny typ transakie"))</f>
        <v>14.17</v>
      </c>
      <c r="J2660">
        <f t="shared" si="41"/>
        <v>85.02</v>
      </c>
      <c r="K2660">
        <f>SUMIF($E$7:E2660,E2660,$H$7:H2660)</f>
        <v>284</v>
      </c>
    </row>
    <row r="2661" spans="4:11" x14ac:dyDescent="0.3">
      <c r="D2661">
        <v>2655</v>
      </c>
      <c r="E2661">
        <v>21</v>
      </c>
      <c r="F2661" s="4">
        <f>DATE(2020,12,3+INT(ROWS($1:458)/15))</f>
        <v>44198</v>
      </c>
      <c r="G2661" s="1" t="s">
        <v>167</v>
      </c>
      <c r="H2661">
        <v>-3</v>
      </c>
      <c r="I2661" s="5">
        <f>IF(G2661="nákup",VLOOKUP(E2661,Tabuľka6[#All],13,FALSE),IF(G2661="predaj",VLOOKUP(E2661,Tabuľka6[#All],12,FALSE),"zadany neplatny typ transakie"))</f>
        <v>22.5</v>
      </c>
      <c r="J2661">
        <f t="shared" si="41"/>
        <v>67.5</v>
      </c>
      <c r="K2661">
        <f>SUMIF($E$7:E2661,E2661,$H$7:H2661)</f>
        <v>131</v>
      </c>
    </row>
    <row r="2662" spans="4:11" x14ac:dyDescent="0.3">
      <c r="D2662">
        <v>2656</v>
      </c>
      <c r="E2662">
        <v>4</v>
      </c>
      <c r="F2662" s="4">
        <f>DATE(2020,12,3+INT(ROWS($1:459)/15))</f>
        <v>44198</v>
      </c>
      <c r="G2662" s="1" t="s">
        <v>167</v>
      </c>
      <c r="H2662">
        <v>-1</v>
      </c>
      <c r="I2662" s="5">
        <f>IF(G2662="nákup",VLOOKUP(E2662,Tabuľka6[#All],13,FALSE),IF(G2662="predaj",VLOOKUP(E2662,Tabuľka6[#All],12,FALSE),"zadany neplatny typ transakie"))</f>
        <v>16</v>
      </c>
      <c r="J2662">
        <f t="shared" si="41"/>
        <v>16</v>
      </c>
      <c r="K2662">
        <f>SUMIF($E$7:E2662,E2662,$H$7:H2662)</f>
        <v>203</v>
      </c>
    </row>
    <row r="2663" spans="4:11" x14ac:dyDescent="0.3">
      <c r="D2663">
        <v>2657</v>
      </c>
      <c r="E2663">
        <v>2</v>
      </c>
      <c r="F2663" s="4">
        <f>DATE(2020,12,3+INT(ROWS($1:460)/15))</f>
        <v>44198</v>
      </c>
      <c r="G2663" s="1" t="s">
        <v>167</v>
      </c>
      <c r="H2663">
        <v>-4</v>
      </c>
      <c r="I2663" s="5">
        <f>IF(G2663="nákup",VLOOKUP(E2663,Tabuľka6[#All],13,FALSE),IF(G2663="predaj",VLOOKUP(E2663,Tabuľka6[#All],12,FALSE),"zadany neplatny typ transakie"))</f>
        <v>16.11</v>
      </c>
      <c r="J2663">
        <f t="shared" si="41"/>
        <v>64.44</v>
      </c>
      <c r="K2663">
        <f>SUMIF($E$7:E2663,E2663,$H$7:H2663)</f>
        <v>191</v>
      </c>
    </row>
    <row r="2664" spans="4:11" x14ac:dyDescent="0.3">
      <c r="D2664">
        <v>2658</v>
      </c>
      <c r="E2664">
        <v>7</v>
      </c>
      <c r="F2664" s="4">
        <f>DATE(2020,12,3+INT(ROWS($1:461)/15))</f>
        <v>44198</v>
      </c>
      <c r="G2664" s="1" t="s">
        <v>167</v>
      </c>
      <c r="H2664">
        <v>-5</v>
      </c>
      <c r="I2664" s="5">
        <f>IF(G2664="nákup",VLOOKUP(E2664,Tabuľka6[#All],13,FALSE),IF(G2664="predaj",VLOOKUP(E2664,Tabuľka6[#All],12,FALSE),"zadany neplatny typ transakie"))</f>
        <v>14.75</v>
      </c>
      <c r="J2664">
        <f t="shared" si="41"/>
        <v>73.75</v>
      </c>
      <c r="K2664">
        <f>SUMIF($E$7:E2664,E2664,$H$7:H2664)</f>
        <v>116</v>
      </c>
    </row>
    <row r="2665" spans="4:11" x14ac:dyDescent="0.3">
      <c r="D2665">
        <v>2659</v>
      </c>
      <c r="E2665">
        <v>14</v>
      </c>
      <c r="F2665" s="4">
        <f>DATE(2020,12,3+INT(ROWS($1:462)/15))</f>
        <v>44198</v>
      </c>
      <c r="G2665" s="1" t="s">
        <v>167</v>
      </c>
      <c r="H2665">
        <v>-3</v>
      </c>
      <c r="I2665" s="5">
        <f>IF(G2665="nákup",VLOOKUP(E2665,Tabuľka6[#All],13,FALSE),IF(G2665="predaj",VLOOKUP(E2665,Tabuľka6[#All],12,FALSE),"zadany neplatny typ transakie"))</f>
        <v>7.8</v>
      </c>
      <c r="J2665">
        <f t="shared" si="41"/>
        <v>23.4</v>
      </c>
      <c r="K2665">
        <f>SUMIF($E$7:E2665,E2665,$H$7:H2665)</f>
        <v>106</v>
      </c>
    </row>
    <row r="2666" spans="4:11" x14ac:dyDescent="0.3">
      <c r="D2666">
        <v>2660</v>
      </c>
      <c r="E2666">
        <v>23</v>
      </c>
      <c r="F2666" s="4">
        <f>DATE(2020,12,3+INT(ROWS($1:463)/15))</f>
        <v>44198</v>
      </c>
      <c r="G2666" s="1" t="s">
        <v>167</v>
      </c>
      <c r="H2666">
        <v>-8</v>
      </c>
      <c r="I2666" s="5">
        <f>IF(G2666="nákup",VLOOKUP(E2666,Tabuľka6[#All],13,FALSE),IF(G2666="predaj",VLOOKUP(E2666,Tabuľka6[#All],12,FALSE),"zadany neplatny typ transakie"))</f>
        <v>22.55</v>
      </c>
      <c r="J2666">
        <f t="shared" si="41"/>
        <v>180.4</v>
      </c>
      <c r="K2666">
        <f>SUMIF($E$7:E2666,E2666,$H$7:H2666)</f>
        <v>66</v>
      </c>
    </row>
    <row r="2667" spans="4:11" x14ac:dyDescent="0.3">
      <c r="D2667">
        <v>2661</v>
      </c>
      <c r="E2667">
        <v>11</v>
      </c>
      <c r="F2667" s="4">
        <f>DATE(2020,12,3+INT(ROWS($1:464)/15))</f>
        <v>44198</v>
      </c>
      <c r="G2667" s="1" t="s">
        <v>167</v>
      </c>
      <c r="H2667">
        <v>-4</v>
      </c>
      <c r="I2667" s="5">
        <f>IF(G2667="nákup",VLOOKUP(E2667,Tabuľka6[#All],13,FALSE),IF(G2667="predaj",VLOOKUP(E2667,Tabuľka6[#All],12,FALSE),"zadany neplatny typ transakie"))</f>
        <v>5</v>
      </c>
      <c r="J2667">
        <f t="shared" si="41"/>
        <v>20</v>
      </c>
      <c r="K2667">
        <f>SUMIF($E$7:E2667,E2667,$H$7:H2667)</f>
        <v>73</v>
      </c>
    </row>
    <row r="2668" spans="4:11" x14ac:dyDescent="0.3">
      <c r="D2668">
        <v>2662</v>
      </c>
      <c r="E2668">
        <v>7</v>
      </c>
      <c r="F2668" s="4">
        <f>DATE(2020,12,3+INT(ROWS($1:465)/15))</f>
        <v>44199</v>
      </c>
      <c r="G2668" s="1" t="s">
        <v>167</v>
      </c>
      <c r="H2668">
        <v>-7</v>
      </c>
      <c r="I2668" s="5">
        <f>IF(G2668="nákup",VLOOKUP(E2668,Tabuľka6[#All],13,FALSE),IF(G2668="predaj",VLOOKUP(E2668,Tabuľka6[#All],12,FALSE),"zadany neplatny typ transakie"))</f>
        <v>14.75</v>
      </c>
      <c r="J2668">
        <f t="shared" si="41"/>
        <v>103.25</v>
      </c>
      <c r="K2668">
        <f>SUMIF($E$7:E2668,E2668,$H$7:H2668)</f>
        <v>109</v>
      </c>
    </row>
    <row r="2669" spans="4:11" x14ac:dyDescent="0.3">
      <c r="D2669">
        <v>2663</v>
      </c>
      <c r="E2669">
        <v>14</v>
      </c>
      <c r="F2669" s="4">
        <f>DATE(2020,12,3+INT(ROWS($1:466)/15))</f>
        <v>44199</v>
      </c>
      <c r="G2669" s="1" t="s">
        <v>167</v>
      </c>
      <c r="H2669">
        <v>-5</v>
      </c>
      <c r="I2669" s="5">
        <f>IF(G2669="nákup",VLOOKUP(E2669,Tabuľka6[#All],13,FALSE),IF(G2669="predaj",VLOOKUP(E2669,Tabuľka6[#All],12,FALSE),"zadany neplatny typ transakie"))</f>
        <v>7.8</v>
      </c>
      <c r="J2669">
        <f t="shared" si="41"/>
        <v>39</v>
      </c>
      <c r="K2669">
        <f>SUMIF($E$7:E2669,E2669,$H$7:H2669)</f>
        <v>101</v>
      </c>
    </row>
    <row r="2670" spans="4:11" x14ac:dyDescent="0.3">
      <c r="D2670">
        <v>2664</v>
      </c>
      <c r="E2670">
        <v>8</v>
      </c>
      <c r="F2670" s="4">
        <f>DATE(2020,12,3+INT(ROWS($1:467)/15))</f>
        <v>44199</v>
      </c>
      <c r="G2670" s="1" t="s">
        <v>167</v>
      </c>
      <c r="H2670">
        <v>-7</v>
      </c>
      <c r="I2670" s="5">
        <f>IF(G2670="nákup",VLOOKUP(E2670,Tabuľka6[#All],13,FALSE),IF(G2670="predaj",VLOOKUP(E2670,Tabuľka6[#All],12,FALSE),"zadany neplatny typ transakie"))</f>
        <v>17.89</v>
      </c>
      <c r="J2670">
        <f t="shared" si="41"/>
        <v>125.23</v>
      </c>
      <c r="K2670">
        <f>SUMIF($E$7:E2670,E2670,$H$7:H2670)</f>
        <v>163</v>
      </c>
    </row>
    <row r="2671" spans="4:11" x14ac:dyDescent="0.3">
      <c r="D2671">
        <v>2665</v>
      </c>
      <c r="E2671">
        <v>30</v>
      </c>
      <c r="F2671" s="4">
        <f>DATE(2020,12,3+INT(ROWS($1:468)/15))</f>
        <v>44199</v>
      </c>
      <c r="G2671" s="1" t="s">
        <v>167</v>
      </c>
      <c r="H2671">
        <v>-2</v>
      </c>
      <c r="I2671" s="5">
        <f>IF(G2671="nákup",VLOOKUP(E2671,Tabuľka6[#All],13,FALSE),IF(G2671="predaj",VLOOKUP(E2671,Tabuľka6[#All],12,FALSE),"zadany neplatny typ transakie"))</f>
        <v>11.5</v>
      </c>
      <c r="J2671">
        <f t="shared" si="41"/>
        <v>23</v>
      </c>
      <c r="K2671">
        <f>SUMIF($E$7:E2671,E2671,$H$7:H2671)</f>
        <v>202</v>
      </c>
    </row>
    <row r="2672" spans="4:11" x14ac:dyDescent="0.3">
      <c r="D2672">
        <v>2666</v>
      </c>
      <c r="E2672">
        <v>7</v>
      </c>
      <c r="F2672" s="4">
        <f>DATE(2020,12,3+INT(ROWS($1:469)/15))</f>
        <v>44199</v>
      </c>
      <c r="G2672" s="1" t="s">
        <v>167</v>
      </c>
      <c r="H2672">
        <v>-2</v>
      </c>
      <c r="I2672" s="5">
        <f>IF(G2672="nákup",VLOOKUP(E2672,Tabuľka6[#All],13,FALSE),IF(G2672="predaj",VLOOKUP(E2672,Tabuľka6[#All],12,FALSE),"zadany neplatny typ transakie"))</f>
        <v>14.75</v>
      </c>
      <c r="J2672">
        <f t="shared" si="41"/>
        <v>29.5</v>
      </c>
      <c r="K2672">
        <f>SUMIF($E$7:E2672,E2672,$H$7:H2672)</f>
        <v>107</v>
      </c>
    </row>
    <row r="2673" spans="4:11" x14ac:dyDescent="0.3">
      <c r="D2673">
        <v>2667</v>
      </c>
      <c r="E2673">
        <v>5</v>
      </c>
      <c r="F2673" s="4">
        <f>DATE(2020,12,3+INT(ROWS($1:470)/15))</f>
        <v>44199</v>
      </c>
      <c r="G2673" s="1" t="s">
        <v>167</v>
      </c>
      <c r="H2673">
        <v>-2</v>
      </c>
      <c r="I2673" s="5">
        <f>IF(G2673="nákup",VLOOKUP(E2673,Tabuľka6[#All],13,FALSE),IF(G2673="predaj",VLOOKUP(E2673,Tabuľka6[#All],12,FALSE),"zadany neplatny typ transakie"))</f>
        <v>15.56</v>
      </c>
      <c r="J2673">
        <f t="shared" si="41"/>
        <v>31.12</v>
      </c>
      <c r="K2673">
        <f>SUMIF($E$7:E2673,E2673,$H$7:H2673)</f>
        <v>57</v>
      </c>
    </row>
    <row r="2674" spans="4:11" x14ac:dyDescent="0.3">
      <c r="D2674">
        <v>2668</v>
      </c>
      <c r="E2674">
        <v>15</v>
      </c>
      <c r="F2674" s="4">
        <f>DATE(2020,12,3+INT(ROWS($1:471)/15))</f>
        <v>44199</v>
      </c>
      <c r="G2674" s="1" t="s">
        <v>167</v>
      </c>
      <c r="H2674">
        <v>-9</v>
      </c>
      <c r="I2674" s="5">
        <f>IF(G2674="nákup",VLOOKUP(E2674,Tabuľka6[#All],13,FALSE),IF(G2674="predaj",VLOOKUP(E2674,Tabuľka6[#All],12,FALSE),"zadany neplatny typ transakie"))</f>
        <v>9.65</v>
      </c>
      <c r="J2674">
        <f t="shared" si="41"/>
        <v>86.850000000000009</v>
      </c>
      <c r="K2674">
        <f>SUMIF($E$7:E2674,E2674,$H$7:H2674)</f>
        <v>177</v>
      </c>
    </row>
    <row r="2675" spans="4:11" x14ac:dyDescent="0.3">
      <c r="D2675">
        <v>2669</v>
      </c>
      <c r="E2675">
        <v>24</v>
      </c>
      <c r="F2675" s="4">
        <f>DATE(2020,12,3+INT(ROWS($1:472)/15))</f>
        <v>44199</v>
      </c>
      <c r="G2675" s="1" t="s">
        <v>167</v>
      </c>
      <c r="H2675">
        <v>-3</v>
      </c>
      <c r="I2675" s="5">
        <f>IF(G2675="nákup",VLOOKUP(E2675,Tabuľka6[#All],13,FALSE),IF(G2675="predaj",VLOOKUP(E2675,Tabuľka6[#All],12,FALSE),"zadany neplatny typ transakie"))</f>
        <v>18.98</v>
      </c>
      <c r="J2675">
        <f t="shared" si="41"/>
        <v>56.94</v>
      </c>
      <c r="K2675">
        <f>SUMIF($E$7:E2675,E2675,$H$7:H2675)</f>
        <v>154</v>
      </c>
    </row>
    <row r="2676" spans="4:11" x14ac:dyDescent="0.3">
      <c r="D2676">
        <v>2670</v>
      </c>
      <c r="E2676">
        <v>8</v>
      </c>
      <c r="F2676" s="4">
        <f>DATE(2020,12,3+INT(ROWS($1:473)/15))</f>
        <v>44199</v>
      </c>
      <c r="G2676" s="1" t="s">
        <v>167</v>
      </c>
      <c r="H2676">
        <v>-10</v>
      </c>
      <c r="I2676" s="5">
        <f>IF(G2676="nákup",VLOOKUP(E2676,Tabuľka6[#All],13,FALSE),IF(G2676="predaj",VLOOKUP(E2676,Tabuľka6[#All],12,FALSE),"zadany neplatny typ transakie"))</f>
        <v>17.89</v>
      </c>
      <c r="J2676">
        <f t="shared" si="41"/>
        <v>178.9</v>
      </c>
      <c r="K2676">
        <f>SUMIF($E$7:E2676,E2676,$H$7:H2676)</f>
        <v>153</v>
      </c>
    </row>
    <row r="2677" spans="4:11" x14ac:dyDescent="0.3">
      <c r="D2677">
        <v>2671</v>
      </c>
      <c r="E2677">
        <v>7</v>
      </c>
      <c r="F2677" s="4">
        <f>DATE(2020,12,3+INT(ROWS($1:474)/15))</f>
        <v>44199</v>
      </c>
      <c r="G2677" s="1" t="s">
        <v>167</v>
      </c>
      <c r="H2677">
        <v>-9</v>
      </c>
      <c r="I2677" s="5">
        <f>IF(G2677="nákup",VLOOKUP(E2677,Tabuľka6[#All],13,FALSE),IF(G2677="predaj",VLOOKUP(E2677,Tabuľka6[#All],12,FALSE),"zadany neplatny typ transakie"))</f>
        <v>14.75</v>
      </c>
      <c r="J2677">
        <f t="shared" si="41"/>
        <v>132.75</v>
      </c>
      <c r="K2677">
        <f>SUMIF($E$7:E2677,E2677,$H$7:H2677)</f>
        <v>98</v>
      </c>
    </row>
    <row r="2678" spans="4:11" x14ac:dyDescent="0.3">
      <c r="D2678">
        <v>2672</v>
      </c>
      <c r="E2678">
        <v>25</v>
      </c>
      <c r="F2678" s="4">
        <f>DATE(2020,12,3+INT(ROWS($1:475)/15))</f>
        <v>44199</v>
      </c>
      <c r="G2678" s="1" t="s">
        <v>167</v>
      </c>
      <c r="H2678">
        <v>-3</v>
      </c>
      <c r="I2678" s="5">
        <f>IF(G2678="nákup",VLOOKUP(E2678,Tabuľka6[#All],13,FALSE),IF(G2678="predaj",VLOOKUP(E2678,Tabuľka6[#All],12,FALSE),"zadany neplatny typ transakie"))</f>
        <v>14.95</v>
      </c>
      <c r="J2678">
        <f t="shared" si="41"/>
        <v>44.849999999999994</v>
      </c>
      <c r="K2678">
        <f>SUMIF($E$7:E2678,E2678,$H$7:H2678)</f>
        <v>196</v>
      </c>
    </row>
    <row r="2679" spans="4:11" x14ac:dyDescent="0.3">
      <c r="D2679">
        <v>2673</v>
      </c>
      <c r="E2679">
        <v>19</v>
      </c>
      <c r="F2679" s="4">
        <f>DATE(2020,12,3+INT(ROWS($1:476)/15))</f>
        <v>44199</v>
      </c>
      <c r="G2679" s="1" t="s">
        <v>167</v>
      </c>
      <c r="H2679">
        <v>-9</v>
      </c>
      <c r="I2679" s="5">
        <f>IF(G2679="nákup",VLOOKUP(E2679,Tabuľka6[#All],13,FALSE),IF(G2679="predaj",VLOOKUP(E2679,Tabuľka6[#All],12,FALSE),"zadany neplatny typ transakie"))</f>
        <v>14.17</v>
      </c>
      <c r="J2679">
        <f t="shared" si="41"/>
        <v>127.53</v>
      </c>
      <c r="K2679">
        <f>SUMIF($E$7:E2679,E2679,$H$7:H2679)</f>
        <v>275</v>
      </c>
    </row>
    <row r="2680" spans="4:11" x14ac:dyDescent="0.3">
      <c r="D2680">
        <v>2674</v>
      </c>
      <c r="E2680">
        <v>20</v>
      </c>
      <c r="F2680" s="4">
        <f>DATE(2020,12,3+INT(ROWS($1:477)/15))</f>
        <v>44199</v>
      </c>
      <c r="G2680" s="1" t="s">
        <v>167</v>
      </c>
      <c r="H2680">
        <v>-9</v>
      </c>
      <c r="I2680" s="5">
        <f>IF(G2680="nákup",VLOOKUP(E2680,Tabuľka6[#All],13,FALSE),IF(G2680="predaj",VLOOKUP(E2680,Tabuľka6[#All],12,FALSE),"zadany neplatny typ transakie"))</f>
        <v>10.050000000000001</v>
      </c>
      <c r="J2680">
        <f t="shared" si="41"/>
        <v>90.45</v>
      </c>
      <c r="K2680">
        <f>SUMIF($E$7:E2680,E2680,$H$7:H2680)</f>
        <v>136</v>
      </c>
    </row>
    <row r="2681" spans="4:11" x14ac:dyDescent="0.3">
      <c r="D2681">
        <v>2675</v>
      </c>
      <c r="E2681">
        <v>7</v>
      </c>
      <c r="F2681" s="4">
        <f>DATE(2020,12,3+INT(ROWS($1:478)/15))</f>
        <v>44199</v>
      </c>
      <c r="G2681" s="1" t="s">
        <v>167</v>
      </c>
      <c r="H2681">
        <v>-8</v>
      </c>
      <c r="I2681" s="5">
        <f>IF(G2681="nákup",VLOOKUP(E2681,Tabuľka6[#All],13,FALSE),IF(G2681="predaj",VLOOKUP(E2681,Tabuľka6[#All],12,FALSE),"zadany neplatny typ transakie"))</f>
        <v>14.75</v>
      </c>
      <c r="J2681">
        <f t="shared" si="41"/>
        <v>118</v>
      </c>
      <c r="K2681">
        <f>SUMIF($E$7:E2681,E2681,$H$7:H2681)</f>
        <v>90</v>
      </c>
    </row>
    <row r="2682" spans="4:11" x14ac:dyDescent="0.3">
      <c r="D2682">
        <v>2676</v>
      </c>
      <c r="E2682">
        <v>25</v>
      </c>
      <c r="F2682" s="4">
        <f>DATE(2020,12,3+INT(ROWS($1:479)/15))</f>
        <v>44199</v>
      </c>
      <c r="G2682" s="1" t="s">
        <v>167</v>
      </c>
      <c r="H2682">
        <v>-1</v>
      </c>
      <c r="I2682" s="5">
        <f>IF(G2682="nákup",VLOOKUP(E2682,Tabuľka6[#All],13,FALSE),IF(G2682="predaj",VLOOKUP(E2682,Tabuľka6[#All],12,FALSE),"zadany neplatny typ transakie"))</f>
        <v>14.95</v>
      </c>
      <c r="J2682">
        <f t="shared" si="41"/>
        <v>14.95</v>
      </c>
      <c r="K2682">
        <f>SUMIF($E$7:E2682,E2682,$H$7:H2682)</f>
        <v>195</v>
      </c>
    </row>
    <row r="2683" spans="4:11" x14ac:dyDescent="0.3">
      <c r="D2683">
        <v>2677</v>
      </c>
      <c r="E2683">
        <v>17</v>
      </c>
      <c r="F2683" s="4">
        <f>DATE(2020,12,3+INT(ROWS($1:480)/15))</f>
        <v>44200</v>
      </c>
      <c r="G2683" s="1" t="s">
        <v>167</v>
      </c>
      <c r="H2683">
        <v>-2</v>
      </c>
      <c r="I2683" s="5">
        <f>IF(G2683="nákup",VLOOKUP(E2683,Tabuľka6[#All],13,FALSE),IF(G2683="predaj",VLOOKUP(E2683,Tabuľka6[#All],12,FALSE),"zadany neplatny typ transakie"))</f>
        <v>14.46</v>
      </c>
      <c r="J2683">
        <f t="shared" si="41"/>
        <v>28.92</v>
      </c>
      <c r="K2683">
        <f>SUMIF($E$7:E2683,E2683,$H$7:H2683)</f>
        <v>123</v>
      </c>
    </row>
    <row r="2684" spans="4:11" x14ac:dyDescent="0.3">
      <c r="D2684">
        <v>2678</v>
      </c>
      <c r="E2684">
        <v>8</v>
      </c>
      <c r="F2684" s="4">
        <f>DATE(2020,12,3+INT(ROWS($1:481)/15))</f>
        <v>44200</v>
      </c>
      <c r="G2684" s="1" t="s">
        <v>167</v>
      </c>
      <c r="H2684">
        <v>-7</v>
      </c>
      <c r="I2684" s="5">
        <f>IF(G2684="nákup",VLOOKUP(E2684,Tabuľka6[#All],13,FALSE),IF(G2684="predaj",VLOOKUP(E2684,Tabuľka6[#All],12,FALSE),"zadany neplatny typ transakie"))</f>
        <v>17.89</v>
      </c>
      <c r="J2684">
        <f t="shared" si="41"/>
        <v>125.23</v>
      </c>
      <c r="K2684">
        <f>SUMIF($E$7:E2684,E2684,$H$7:H2684)</f>
        <v>146</v>
      </c>
    </row>
    <row r="2685" spans="4:11" x14ac:dyDescent="0.3">
      <c r="D2685">
        <v>2679</v>
      </c>
      <c r="E2685">
        <v>22</v>
      </c>
      <c r="F2685" s="4">
        <f>DATE(2020,12,3+INT(ROWS($1:482)/15))</f>
        <v>44200</v>
      </c>
      <c r="G2685" s="1" t="s">
        <v>167</v>
      </c>
      <c r="H2685">
        <v>-4</v>
      </c>
      <c r="I2685" s="5">
        <f>IF(G2685="nákup",VLOOKUP(E2685,Tabuľka6[#All],13,FALSE),IF(G2685="predaj",VLOOKUP(E2685,Tabuľka6[#All],12,FALSE),"zadany neplatny typ transakie"))</f>
        <v>22.58</v>
      </c>
      <c r="J2685">
        <f t="shared" si="41"/>
        <v>90.32</v>
      </c>
      <c r="K2685">
        <f>SUMIF($E$7:E2685,E2685,$H$7:H2685)</f>
        <v>25</v>
      </c>
    </row>
    <row r="2686" spans="4:11" x14ac:dyDescent="0.3">
      <c r="D2686">
        <v>2680</v>
      </c>
      <c r="E2686">
        <v>7</v>
      </c>
      <c r="F2686" s="4">
        <f>DATE(2020,12,3+INT(ROWS($1:483)/15))</f>
        <v>44200</v>
      </c>
      <c r="G2686" s="1" t="s">
        <v>167</v>
      </c>
      <c r="H2686">
        <v>-2</v>
      </c>
      <c r="I2686" s="5">
        <f>IF(G2686="nákup",VLOOKUP(E2686,Tabuľka6[#All],13,FALSE),IF(G2686="predaj",VLOOKUP(E2686,Tabuľka6[#All],12,FALSE),"zadany neplatny typ transakie"))</f>
        <v>14.75</v>
      </c>
      <c r="J2686">
        <f t="shared" si="41"/>
        <v>29.5</v>
      </c>
      <c r="K2686">
        <f>SUMIF($E$7:E2686,E2686,$H$7:H2686)</f>
        <v>88</v>
      </c>
    </row>
    <row r="2687" spans="4:11" x14ac:dyDescent="0.3">
      <c r="D2687">
        <v>2681</v>
      </c>
      <c r="E2687">
        <v>23</v>
      </c>
      <c r="F2687" s="4">
        <f>DATE(2020,12,3+INT(ROWS($1:484)/15))</f>
        <v>44200</v>
      </c>
      <c r="G2687" s="1" t="s">
        <v>167</v>
      </c>
      <c r="H2687">
        <v>-6</v>
      </c>
      <c r="I2687" s="5">
        <f>IF(G2687="nákup",VLOOKUP(E2687,Tabuľka6[#All],13,FALSE),IF(G2687="predaj",VLOOKUP(E2687,Tabuľka6[#All],12,FALSE),"zadany neplatny typ transakie"))</f>
        <v>22.55</v>
      </c>
      <c r="J2687">
        <f t="shared" si="41"/>
        <v>135.30000000000001</v>
      </c>
      <c r="K2687">
        <f>SUMIF($E$7:E2687,E2687,$H$7:H2687)</f>
        <v>60</v>
      </c>
    </row>
    <row r="2688" spans="4:11" x14ac:dyDescent="0.3">
      <c r="D2688">
        <v>2682</v>
      </c>
      <c r="E2688">
        <v>13</v>
      </c>
      <c r="F2688" s="4">
        <f>DATE(2020,12,3+INT(ROWS($1:485)/15))</f>
        <v>44200</v>
      </c>
      <c r="G2688" s="1" t="s">
        <v>167</v>
      </c>
      <c r="H2688">
        <v>-5</v>
      </c>
      <c r="I2688" s="5">
        <f>IF(G2688="nákup",VLOOKUP(E2688,Tabuľka6[#All],13,FALSE),IF(G2688="predaj",VLOOKUP(E2688,Tabuľka6[#All],12,FALSE),"zadany neplatny typ transakie"))</f>
        <v>14.95</v>
      </c>
      <c r="J2688">
        <f t="shared" si="41"/>
        <v>74.75</v>
      </c>
      <c r="K2688">
        <f>SUMIF($E$7:E2688,E2688,$H$7:H2688)</f>
        <v>10</v>
      </c>
    </row>
    <row r="2689" spans="4:11" x14ac:dyDescent="0.3">
      <c r="D2689">
        <v>2683</v>
      </c>
      <c r="E2689">
        <v>18</v>
      </c>
      <c r="F2689" s="4">
        <f>DATE(2020,12,3+INT(ROWS($1:486)/15))</f>
        <v>44200</v>
      </c>
      <c r="G2689" s="1" t="s">
        <v>167</v>
      </c>
      <c r="H2689">
        <v>-7</v>
      </c>
      <c r="I2689" s="5">
        <f>IF(G2689="nákup",VLOOKUP(E2689,Tabuľka6[#All],13,FALSE),IF(G2689="predaj",VLOOKUP(E2689,Tabuľka6[#All],12,FALSE),"zadany neplatny typ transakie"))</f>
        <v>13.99</v>
      </c>
      <c r="J2689">
        <f t="shared" si="41"/>
        <v>97.93</v>
      </c>
      <c r="K2689">
        <f>SUMIF($E$7:E2689,E2689,$H$7:H2689)</f>
        <v>144</v>
      </c>
    </row>
    <row r="2690" spans="4:11" x14ac:dyDescent="0.3">
      <c r="D2690">
        <v>2684</v>
      </c>
      <c r="E2690">
        <v>23</v>
      </c>
      <c r="F2690" s="4">
        <f>DATE(2020,12,3+INT(ROWS($1:487)/15))</f>
        <v>44200</v>
      </c>
      <c r="G2690" s="1" t="s">
        <v>167</v>
      </c>
      <c r="H2690">
        <v>-4</v>
      </c>
      <c r="I2690" s="5">
        <f>IF(G2690="nákup",VLOOKUP(E2690,Tabuľka6[#All],13,FALSE),IF(G2690="predaj",VLOOKUP(E2690,Tabuľka6[#All],12,FALSE),"zadany neplatny typ transakie"))</f>
        <v>22.55</v>
      </c>
      <c r="J2690">
        <f t="shared" si="41"/>
        <v>90.2</v>
      </c>
      <c r="K2690">
        <f>SUMIF($E$7:E2690,E2690,$H$7:H2690)</f>
        <v>56</v>
      </c>
    </row>
    <row r="2691" spans="4:11" x14ac:dyDescent="0.3">
      <c r="D2691">
        <v>2685</v>
      </c>
      <c r="E2691">
        <v>26</v>
      </c>
      <c r="F2691" s="4">
        <f>DATE(2020,12,3+INT(ROWS($1:488)/15))</f>
        <v>44200</v>
      </c>
      <c r="G2691" s="1" t="s">
        <v>167</v>
      </c>
      <c r="H2691">
        <v>-5</v>
      </c>
      <c r="I2691" s="5">
        <f>IF(G2691="nákup",VLOOKUP(E2691,Tabuľka6[#All],13,FALSE),IF(G2691="predaj",VLOOKUP(E2691,Tabuľka6[#All],12,FALSE),"zadany neplatny typ transakie"))</f>
        <v>12.85</v>
      </c>
      <c r="J2691">
        <f t="shared" si="41"/>
        <v>64.25</v>
      </c>
      <c r="K2691">
        <f>SUMIF($E$7:E2691,E2691,$H$7:H2691)</f>
        <v>119</v>
      </c>
    </row>
    <row r="2692" spans="4:11" x14ac:dyDescent="0.3">
      <c r="D2692">
        <v>2686</v>
      </c>
      <c r="E2692">
        <v>5</v>
      </c>
      <c r="F2692" s="4">
        <f>DATE(2020,12,3+INT(ROWS($1:489)/15))</f>
        <v>44200</v>
      </c>
      <c r="G2692" s="1" t="s">
        <v>167</v>
      </c>
      <c r="H2692">
        <v>-6</v>
      </c>
      <c r="I2692" s="5">
        <f>IF(G2692="nákup",VLOOKUP(E2692,Tabuľka6[#All],13,FALSE),IF(G2692="predaj",VLOOKUP(E2692,Tabuľka6[#All],12,FALSE),"zadany neplatny typ transakie"))</f>
        <v>15.56</v>
      </c>
      <c r="J2692">
        <f t="shared" si="41"/>
        <v>93.36</v>
      </c>
      <c r="K2692">
        <f>SUMIF($E$7:E2692,E2692,$H$7:H2692)</f>
        <v>51</v>
      </c>
    </row>
    <row r="2693" spans="4:11" x14ac:dyDescent="0.3">
      <c r="D2693">
        <v>2687</v>
      </c>
      <c r="E2693">
        <v>4</v>
      </c>
      <c r="F2693" s="4">
        <f>DATE(2020,12,3+INT(ROWS($1:490)/15))</f>
        <v>44200</v>
      </c>
      <c r="G2693" s="1" t="s">
        <v>167</v>
      </c>
      <c r="H2693">
        <v>-6</v>
      </c>
      <c r="I2693" s="5">
        <f>IF(G2693="nákup",VLOOKUP(E2693,Tabuľka6[#All],13,FALSE),IF(G2693="predaj",VLOOKUP(E2693,Tabuľka6[#All],12,FALSE),"zadany neplatny typ transakie"))</f>
        <v>16</v>
      </c>
      <c r="J2693">
        <f t="shared" si="41"/>
        <v>96</v>
      </c>
      <c r="K2693">
        <f>SUMIF($E$7:E2693,E2693,$H$7:H2693)</f>
        <v>197</v>
      </c>
    </row>
    <row r="2694" spans="4:11" x14ac:dyDescent="0.3">
      <c r="D2694">
        <v>2688</v>
      </c>
      <c r="E2694">
        <v>4</v>
      </c>
      <c r="F2694" s="4">
        <f>DATE(2020,12,3+INT(ROWS($1:491)/15))</f>
        <v>44200</v>
      </c>
      <c r="G2694" s="1" t="s">
        <v>167</v>
      </c>
      <c r="H2694">
        <v>-4</v>
      </c>
      <c r="I2694" s="5">
        <f>IF(G2694="nákup",VLOOKUP(E2694,Tabuľka6[#All],13,FALSE),IF(G2694="predaj",VLOOKUP(E2694,Tabuľka6[#All],12,FALSE),"zadany neplatny typ transakie"))</f>
        <v>16</v>
      </c>
      <c r="J2694">
        <f t="shared" si="41"/>
        <v>64</v>
      </c>
      <c r="K2694">
        <f>SUMIF($E$7:E2694,E2694,$H$7:H2694)</f>
        <v>193</v>
      </c>
    </row>
    <row r="2695" spans="4:11" x14ac:dyDescent="0.3">
      <c r="D2695">
        <v>2689</v>
      </c>
      <c r="E2695">
        <v>18</v>
      </c>
      <c r="F2695" s="4">
        <f>DATE(2020,12,3+INT(ROWS($1:492)/15))</f>
        <v>44200</v>
      </c>
      <c r="G2695" s="1" t="s">
        <v>167</v>
      </c>
      <c r="H2695">
        <v>-6</v>
      </c>
      <c r="I2695" s="5">
        <f>IF(G2695="nákup",VLOOKUP(E2695,Tabuľka6[#All],13,FALSE),IF(G2695="predaj",VLOOKUP(E2695,Tabuľka6[#All],12,FALSE),"zadany neplatny typ transakie"))</f>
        <v>13.99</v>
      </c>
      <c r="J2695">
        <f t="shared" si="41"/>
        <v>83.94</v>
      </c>
      <c r="K2695">
        <f>SUMIF($E$7:E2695,E2695,$H$7:H2695)</f>
        <v>138</v>
      </c>
    </row>
    <row r="2696" spans="4:11" x14ac:dyDescent="0.3">
      <c r="D2696">
        <v>2690</v>
      </c>
      <c r="E2696">
        <v>16</v>
      </c>
      <c r="F2696" s="4">
        <f>DATE(2020,12,3+INT(ROWS($1:493)/15))</f>
        <v>44200</v>
      </c>
      <c r="G2696" s="1" t="s">
        <v>167</v>
      </c>
      <c r="H2696">
        <v>-5</v>
      </c>
      <c r="I2696" s="5">
        <f>IF(G2696="nákup",VLOOKUP(E2696,Tabuľka6[#All],13,FALSE),IF(G2696="predaj",VLOOKUP(E2696,Tabuľka6[#All],12,FALSE),"zadany neplatny typ transakie"))</f>
        <v>14.49</v>
      </c>
      <c r="J2696">
        <f t="shared" ref="J2696:J2759" si="42">ABS(H2696*I2696)</f>
        <v>72.45</v>
      </c>
      <c r="K2696">
        <f>SUMIF($E$7:E2696,E2696,$H$7:H2696)</f>
        <v>237</v>
      </c>
    </row>
    <row r="2697" spans="4:11" x14ac:dyDescent="0.3">
      <c r="D2697">
        <v>2691</v>
      </c>
      <c r="E2697">
        <v>13</v>
      </c>
      <c r="F2697" s="4">
        <f>DATE(2020,12,3+INT(ROWS($1:494)/15))</f>
        <v>44200</v>
      </c>
      <c r="G2697" s="1" t="s">
        <v>167</v>
      </c>
      <c r="H2697">
        <v>-1</v>
      </c>
      <c r="I2697" s="5">
        <f>IF(G2697="nákup",VLOOKUP(E2697,Tabuľka6[#All],13,FALSE),IF(G2697="predaj",VLOOKUP(E2697,Tabuľka6[#All],12,FALSE),"zadany neplatny typ transakie"))</f>
        <v>14.95</v>
      </c>
      <c r="J2697">
        <f t="shared" si="42"/>
        <v>14.95</v>
      </c>
      <c r="K2697">
        <f>SUMIF($E$7:E2697,E2697,$H$7:H2697)</f>
        <v>9</v>
      </c>
    </row>
    <row r="2698" spans="4:11" x14ac:dyDescent="0.3">
      <c r="D2698">
        <v>2692</v>
      </c>
      <c r="E2698">
        <v>30</v>
      </c>
      <c r="F2698" s="4">
        <f>DATE(2020,12,3+INT(ROWS($1:495)/15))</f>
        <v>44201</v>
      </c>
      <c r="G2698" s="1" t="s">
        <v>167</v>
      </c>
      <c r="H2698">
        <v>-9</v>
      </c>
      <c r="I2698" s="5">
        <f>IF(G2698="nákup",VLOOKUP(E2698,Tabuľka6[#All],13,FALSE),IF(G2698="predaj",VLOOKUP(E2698,Tabuľka6[#All],12,FALSE),"zadany neplatny typ transakie"))</f>
        <v>11.5</v>
      </c>
      <c r="J2698">
        <f t="shared" si="42"/>
        <v>103.5</v>
      </c>
      <c r="K2698">
        <f>SUMIF($E$7:E2698,E2698,$H$7:H2698)</f>
        <v>193</v>
      </c>
    </row>
    <row r="2699" spans="4:11" x14ac:dyDescent="0.3">
      <c r="D2699">
        <v>2693</v>
      </c>
      <c r="E2699">
        <v>20</v>
      </c>
      <c r="F2699" s="4">
        <f>DATE(2020,12,3+INT(ROWS($1:496)/15))</f>
        <v>44201</v>
      </c>
      <c r="G2699" s="1" t="s">
        <v>167</v>
      </c>
      <c r="H2699">
        <v>-4</v>
      </c>
      <c r="I2699" s="5">
        <f>IF(G2699="nákup",VLOOKUP(E2699,Tabuľka6[#All],13,FALSE),IF(G2699="predaj",VLOOKUP(E2699,Tabuľka6[#All],12,FALSE),"zadany neplatny typ transakie"))</f>
        <v>10.050000000000001</v>
      </c>
      <c r="J2699">
        <f t="shared" si="42"/>
        <v>40.200000000000003</v>
      </c>
      <c r="K2699">
        <f>SUMIF($E$7:E2699,E2699,$H$7:H2699)</f>
        <v>132</v>
      </c>
    </row>
    <row r="2700" spans="4:11" x14ac:dyDescent="0.3">
      <c r="D2700">
        <v>2694</v>
      </c>
      <c r="E2700">
        <v>26</v>
      </c>
      <c r="F2700" s="4">
        <f>DATE(2020,12,3+INT(ROWS($1:497)/15))</f>
        <v>44201</v>
      </c>
      <c r="G2700" s="1" t="s">
        <v>167</v>
      </c>
      <c r="H2700">
        <v>-6</v>
      </c>
      <c r="I2700" s="5">
        <f>IF(G2700="nákup",VLOOKUP(E2700,Tabuľka6[#All],13,FALSE),IF(G2700="predaj",VLOOKUP(E2700,Tabuľka6[#All],12,FALSE),"zadany neplatny typ transakie"))</f>
        <v>12.85</v>
      </c>
      <c r="J2700">
        <f t="shared" si="42"/>
        <v>77.099999999999994</v>
      </c>
      <c r="K2700">
        <f>SUMIF($E$7:E2700,E2700,$H$7:H2700)</f>
        <v>113</v>
      </c>
    </row>
    <row r="2701" spans="4:11" x14ac:dyDescent="0.3">
      <c r="D2701">
        <v>2695</v>
      </c>
      <c r="E2701">
        <v>23</v>
      </c>
      <c r="F2701" s="4">
        <f>DATE(2020,12,3+INT(ROWS($1:498)/15))</f>
        <v>44201</v>
      </c>
      <c r="G2701" s="1" t="s">
        <v>167</v>
      </c>
      <c r="H2701">
        <v>-8</v>
      </c>
      <c r="I2701" s="5">
        <f>IF(G2701="nákup",VLOOKUP(E2701,Tabuľka6[#All],13,FALSE),IF(G2701="predaj",VLOOKUP(E2701,Tabuľka6[#All],12,FALSE),"zadany neplatny typ transakie"))</f>
        <v>22.55</v>
      </c>
      <c r="J2701">
        <f t="shared" si="42"/>
        <v>180.4</v>
      </c>
      <c r="K2701">
        <f>SUMIF($E$7:E2701,E2701,$H$7:H2701)</f>
        <v>48</v>
      </c>
    </row>
    <row r="2702" spans="4:11" x14ac:dyDescent="0.3">
      <c r="D2702">
        <v>2696</v>
      </c>
      <c r="E2702">
        <v>21</v>
      </c>
      <c r="F2702" s="4">
        <f>DATE(2020,12,3+INT(ROWS($1:499)/15))</f>
        <v>44201</v>
      </c>
      <c r="G2702" s="1" t="s">
        <v>167</v>
      </c>
      <c r="H2702">
        <v>-2</v>
      </c>
      <c r="I2702" s="5">
        <f>IF(G2702="nákup",VLOOKUP(E2702,Tabuľka6[#All],13,FALSE),IF(G2702="predaj",VLOOKUP(E2702,Tabuľka6[#All],12,FALSE),"zadany neplatny typ transakie"))</f>
        <v>22.5</v>
      </c>
      <c r="J2702">
        <f t="shared" si="42"/>
        <v>45</v>
      </c>
      <c r="K2702">
        <f>SUMIF($E$7:E2702,E2702,$H$7:H2702)</f>
        <v>129</v>
      </c>
    </row>
    <row r="2703" spans="4:11" x14ac:dyDescent="0.3">
      <c r="D2703">
        <v>2697</v>
      </c>
      <c r="E2703">
        <v>12</v>
      </c>
      <c r="F2703" s="4">
        <f>DATE(2020,12,3+INT(ROWS($1:500)/15))</f>
        <v>44201</v>
      </c>
      <c r="G2703" s="1" t="s">
        <v>167</v>
      </c>
      <c r="H2703">
        <v>-6</v>
      </c>
      <c r="I2703" s="5">
        <f>IF(G2703="nákup",VLOOKUP(E2703,Tabuľka6[#All],13,FALSE),IF(G2703="predaj",VLOOKUP(E2703,Tabuľka6[#All],12,FALSE),"zadany neplatny typ transakie"))</f>
        <v>13.25</v>
      </c>
      <c r="J2703">
        <f t="shared" si="42"/>
        <v>79.5</v>
      </c>
      <c r="K2703">
        <f>SUMIF($E$7:E2703,E2703,$H$7:H2703)</f>
        <v>192</v>
      </c>
    </row>
    <row r="2704" spans="4:11" x14ac:dyDescent="0.3">
      <c r="D2704">
        <v>2698</v>
      </c>
      <c r="E2704">
        <v>12</v>
      </c>
      <c r="F2704" s="4">
        <f>DATE(2020,12,3+INT(ROWS($1:501)/15))</f>
        <v>44201</v>
      </c>
      <c r="G2704" s="1" t="s">
        <v>167</v>
      </c>
      <c r="H2704">
        <v>-3</v>
      </c>
      <c r="I2704" s="5">
        <f>IF(G2704="nákup",VLOOKUP(E2704,Tabuľka6[#All],13,FALSE),IF(G2704="predaj",VLOOKUP(E2704,Tabuľka6[#All],12,FALSE),"zadany neplatny typ transakie"))</f>
        <v>13.25</v>
      </c>
      <c r="J2704">
        <f t="shared" si="42"/>
        <v>39.75</v>
      </c>
      <c r="K2704">
        <f>SUMIF($E$7:E2704,E2704,$H$7:H2704)</f>
        <v>189</v>
      </c>
    </row>
    <row r="2705" spans="4:11" x14ac:dyDescent="0.3">
      <c r="D2705">
        <v>2699</v>
      </c>
      <c r="E2705">
        <v>24</v>
      </c>
      <c r="F2705" s="4">
        <f>DATE(2020,12,3+INT(ROWS($1:502)/15))</f>
        <v>44201</v>
      </c>
      <c r="G2705" s="1" t="s">
        <v>167</v>
      </c>
      <c r="H2705">
        <v>-9</v>
      </c>
      <c r="I2705" s="5">
        <f>IF(G2705="nákup",VLOOKUP(E2705,Tabuľka6[#All],13,FALSE),IF(G2705="predaj",VLOOKUP(E2705,Tabuľka6[#All],12,FALSE),"zadany neplatny typ transakie"))</f>
        <v>18.98</v>
      </c>
      <c r="J2705">
        <f t="shared" si="42"/>
        <v>170.82</v>
      </c>
      <c r="K2705">
        <f>SUMIF($E$7:E2705,E2705,$H$7:H2705)</f>
        <v>145</v>
      </c>
    </row>
    <row r="2706" spans="4:11" x14ac:dyDescent="0.3">
      <c r="D2706">
        <v>2700</v>
      </c>
      <c r="E2706">
        <v>24</v>
      </c>
      <c r="F2706" s="4">
        <f>DATE(2020,12,3+INT(ROWS($1:503)/15))</f>
        <v>44201</v>
      </c>
      <c r="G2706" s="1" t="s">
        <v>167</v>
      </c>
      <c r="H2706">
        <v>-1</v>
      </c>
      <c r="I2706" s="5">
        <f>IF(G2706="nákup",VLOOKUP(E2706,Tabuľka6[#All],13,FALSE),IF(G2706="predaj",VLOOKUP(E2706,Tabuľka6[#All],12,FALSE),"zadany neplatny typ transakie"))</f>
        <v>18.98</v>
      </c>
      <c r="J2706">
        <f t="shared" si="42"/>
        <v>18.98</v>
      </c>
      <c r="K2706">
        <f>SUMIF($E$7:E2706,E2706,$H$7:H2706)</f>
        <v>144</v>
      </c>
    </row>
    <row r="2707" spans="4:11" x14ac:dyDescent="0.3">
      <c r="D2707">
        <v>2701</v>
      </c>
      <c r="E2707">
        <v>2</v>
      </c>
      <c r="F2707" s="4">
        <f>DATE(2020,12,3+INT(ROWS($1:504)/15))</f>
        <v>44201</v>
      </c>
      <c r="G2707" s="1" t="s">
        <v>167</v>
      </c>
      <c r="H2707">
        <v>-8</v>
      </c>
      <c r="I2707" s="5">
        <f>IF(G2707="nákup",VLOOKUP(E2707,Tabuľka6[#All],13,FALSE),IF(G2707="predaj",VLOOKUP(E2707,Tabuľka6[#All],12,FALSE),"zadany neplatny typ transakie"))</f>
        <v>16.11</v>
      </c>
      <c r="J2707">
        <f t="shared" si="42"/>
        <v>128.88</v>
      </c>
      <c r="K2707">
        <f>SUMIF($E$7:E2707,E2707,$H$7:H2707)</f>
        <v>183</v>
      </c>
    </row>
    <row r="2708" spans="4:11" x14ac:dyDescent="0.3">
      <c r="D2708">
        <v>2702</v>
      </c>
      <c r="E2708">
        <v>9</v>
      </c>
      <c r="F2708" s="4">
        <f>DATE(2020,12,3+INT(ROWS($1:505)/15))</f>
        <v>44201</v>
      </c>
      <c r="G2708" s="1" t="s">
        <v>167</v>
      </c>
      <c r="H2708">
        <v>-8</v>
      </c>
      <c r="I2708" s="5">
        <f>IF(G2708="nákup",VLOOKUP(E2708,Tabuľka6[#All],13,FALSE),IF(G2708="predaj",VLOOKUP(E2708,Tabuľka6[#All],12,FALSE),"zadany neplatny typ transakie"))</f>
        <v>41</v>
      </c>
      <c r="J2708">
        <f t="shared" si="42"/>
        <v>328</v>
      </c>
      <c r="K2708">
        <f>SUMIF($E$7:E2708,E2708,$H$7:H2708)</f>
        <v>73</v>
      </c>
    </row>
    <row r="2709" spans="4:11" x14ac:dyDescent="0.3">
      <c r="D2709">
        <v>2703</v>
      </c>
      <c r="E2709">
        <v>8</v>
      </c>
      <c r="F2709" s="4">
        <f>DATE(2020,12,3+INT(ROWS($1:506)/15))</f>
        <v>44201</v>
      </c>
      <c r="G2709" s="1" t="s">
        <v>167</v>
      </c>
      <c r="H2709">
        <v>-2</v>
      </c>
      <c r="I2709" s="5">
        <f>IF(G2709="nákup",VLOOKUP(E2709,Tabuľka6[#All],13,FALSE),IF(G2709="predaj",VLOOKUP(E2709,Tabuľka6[#All],12,FALSE),"zadany neplatny typ transakie"))</f>
        <v>17.89</v>
      </c>
      <c r="J2709">
        <f t="shared" si="42"/>
        <v>35.78</v>
      </c>
      <c r="K2709">
        <f>SUMIF($E$7:E2709,E2709,$H$7:H2709)</f>
        <v>144</v>
      </c>
    </row>
    <row r="2710" spans="4:11" x14ac:dyDescent="0.3">
      <c r="D2710">
        <v>2704</v>
      </c>
      <c r="E2710">
        <v>7</v>
      </c>
      <c r="F2710" s="4">
        <f>DATE(2020,12,3+INT(ROWS($1:507)/15))</f>
        <v>44201</v>
      </c>
      <c r="G2710" s="1" t="s">
        <v>167</v>
      </c>
      <c r="H2710">
        <v>-10</v>
      </c>
      <c r="I2710" s="5">
        <f>IF(G2710="nákup",VLOOKUP(E2710,Tabuľka6[#All],13,FALSE),IF(G2710="predaj",VLOOKUP(E2710,Tabuľka6[#All],12,FALSE),"zadany neplatny typ transakie"))</f>
        <v>14.75</v>
      </c>
      <c r="J2710">
        <f t="shared" si="42"/>
        <v>147.5</v>
      </c>
      <c r="K2710">
        <f>SUMIF($E$7:E2710,E2710,$H$7:H2710)</f>
        <v>78</v>
      </c>
    </row>
    <row r="2711" spans="4:11" x14ac:dyDescent="0.3">
      <c r="D2711">
        <v>2705</v>
      </c>
      <c r="E2711">
        <v>2</v>
      </c>
      <c r="F2711" s="4">
        <f>DATE(2020,12,3+INT(ROWS($1:508)/15))</f>
        <v>44201</v>
      </c>
      <c r="G2711" s="1" t="s">
        <v>167</v>
      </c>
      <c r="H2711">
        <v>-2</v>
      </c>
      <c r="I2711" s="5">
        <f>IF(G2711="nákup",VLOOKUP(E2711,Tabuľka6[#All],13,FALSE),IF(G2711="predaj",VLOOKUP(E2711,Tabuľka6[#All],12,FALSE),"zadany neplatny typ transakie"))</f>
        <v>16.11</v>
      </c>
      <c r="J2711">
        <f t="shared" si="42"/>
        <v>32.22</v>
      </c>
      <c r="K2711">
        <f>SUMIF($E$7:E2711,E2711,$H$7:H2711)</f>
        <v>181</v>
      </c>
    </row>
    <row r="2712" spans="4:11" x14ac:dyDescent="0.3">
      <c r="D2712">
        <v>2706</v>
      </c>
      <c r="E2712">
        <v>12</v>
      </c>
      <c r="F2712" s="4">
        <f>DATE(2020,12,3+INT(ROWS($1:509)/15))</f>
        <v>44201</v>
      </c>
      <c r="G2712" s="1" t="s">
        <v>167</v>
      </c>
      <c r="H2712">
        <v>-6</v>
      </c>
      <c r="I2712" s="5">
        <f>IF(G2712="nákup",VLOOKUP(E2712,Tabuľka6[#All],13,FALSE),IF(G2712="predaj",VLOOKUP(E2712,Tabuľka6[#All],12,FALSE),"zadany neplatny typ transakie"))</f>
        <v>13.25</v>
      </c>
      <c r="J2712">
        <f t="shared" si="42"/>
        <v>79.5</v>
      </c>
      <c r="K2712">
        <f>SUMIF($E$7:E2712,E2712,$H$7:H2712)</f>
        <v>183</v>
      </c>
    </row>
    <row r="2713" spans="4:11" x14ac:dyDescent="0.3">
      <c r="D2713">
        <v>2707</v>
      </c>
      <c r="E2713">
        <v>7</v>
      </c>
      <c r="F2713" s="4">
        <f>DATE(2020,12,3+INT(ROWS($1:510)/15))</f>
        <v>44202</v>
      </c>
      <c r="G2713" s="1" t="s">
        <v>167</v>
      </c>
      <c r="H2713">
        <v>-8</v>
      </c>
      <c r="I2713" s="5">
        <f>IF(G2713="nákup",VLOOKUP(E2713,Tabuľka6[#All],13,FALSE),IF(G2713="predaj",VLOOKUP(E2713,Tabuľka6[#All],12,FALSE),"zadany neplatny typ transakie"))</f>
        <v>14.75</v>
      </c>
      <c r="J2713">
        <f t="shared" si="42"/>
        <v>118</v>
      </c>
      <c r="K2713">
        <f>SUMIF($E$7:E2713,E2713,$H$7:H2713)</f>
        <v>70</v>
      </c>
    </row>
    <row r="2714" spans="4:11" x14ac:dyDescent="0.3">
      <c r="D2714">
        <v>2708</v>
      </c>
      <c r="E2714">
        <v>19</v>
      </c>
      <c r="F2714" s="4">
        <f>DATE(2020,12,3+INT(ROWS($1:511)/15))</f>
        <v>44202</v>
      </c>
      <c r="G2714" s="1" t="s">
        <v>167</v>
      </c>
      <c r="H2714">
        <v>-6</v>
      </c>
      <c r="I2714" s="5">
        <f>IF(G2714="nákup",VLOOKUP(E2714,Tabuľka6[#All],13,FALSE),IF(G2714="predaj",VLOOKUP(E2714,Tabuľka6[#All],12,FALSE),"zadany neplatny typ transakie"))</f>
        <v>14.17</v>
      </c>
      <c r="J2714">
        <f t="shared" si="42"/>
        <v>85.02</v>
      </c>
      <c r="K2714">
        <f>SUMIF($E$7:E2714,E2714,$H$7:H2714)</f>
        <v>269</v>
      </c>
    </row>
    <row r="2715" spans="4:11" x14ac:dyDescent="0.3">
      <c r="D2715">
        <v>2709</v>
      </c>
      <c r="E2715">
        <v>3</v>
      </c>
      <c r="F2715" s="4">
        <f>DATE(2020,12,3+INT(ROWS($1:512)/15))</f>
        <v>44202</v>
      </c>
      <c r="G2715" s="1" t="s">
        <v>167</v>
      </c>
      <c r="H2715">
        <v>-1</v>
      </c>
      <c r="I2715" s="5">
        <f>IF(G2715="nákup",VLOOKUP(E2715,Tabuľka6[#All],13,FALSE),IF(G2715="predaj",VLOOKUP(E2715,Tabuľka6[#All],12,FALSE),"zadany neplatny typ transakie"))</f>
        <v>9.64</v>
      </c>
      <c r="J2715">
        <f t="shared" si="42"/>
        <v>9.64</v>
      </c>
      <c r="K2715">
        <f>SUMIF($E$7:E2715,E2715,$H$7:H2715)</f>
        <v>196</v>
      </c>
    </row>
    <row r="2716" spans="4:11" x14ac:dyDescent="0.3">
      <c r="D2716">
        <v>2710</v>
      </c>
      <c r="E2716">
        <v>9</v>
      </c>
      <c r="F2716" s="4">
        <f>DATE(2020,12,3+INT(ROWS($1:513)/15))</f>
        <v>44202</v>
      </c>
      <c r="G2716" s="1" t="s">
        <v>167</v>
      </c>
      <c r="H2716">
        <v>-5</v>
      </c>
      <c r="I2716" s="5">
        <f>IF(G2716="nákup",VLOOKUP(E2716,Tabuľka6[#All],13,FALSE),IF(G2716="predaj",VLOOKUP(E2716,Tabuľka6[#All],12,FALSE),"zadany neplatny typ transakie"))</f>
        <v>41</v>
      </c>
      <c r="J2716">
        <f t="shared" si="42"/>
        <v>205</v>
      </c>
      <c r="K2716">
        <f>SUMIF($E$7:E2716,E2716,$H$7:H2716)</f>
        <v>68</v>
      </c>
    </row>
    <row r="2717" spans="4:11" x14ac:dyDescent="0.3">
      <c r="D2717">
        <v>2711</v>
      </c>
      <c r="E2717">
        <v>30</v>
      </c>
      <c r="F2717" s="4">
        <f>DATE(2020,12,3+INT(ROWS($1:514)/15))</f>
        <v>44202</v>
      </c>
      <c r="G2717" s="1" t="s">
        <v>167</v>
      </c>
      <c r="H2717">
        <v>-3</v>
      </c>
      <c r="I2717" s="5">
        <f>IF(G2717="nákup",VLOOKUP(E2717,Tabuľka6[#All],13,FALSE),IF(G2717="predaj",VLOOKUP(E2717,Tabuľka6[#All],12,FALSE),"zadany neplatny typ transakie"))</f>
        <v>11.5</v>
      </c>
      <c r="J2717">
        <f t="shared" si="42"/>
        <v>34.5</v>
      </c>
      <c r="K2717">
        <f>SUMIF($E$7:E2717,E2717,$H$7:H2717)</f>
        <v>190</v>
      </c>
    </row>
    <row r="2718" spans="4:11" x14ac:dyDescent="0.3">
      <c r="D2718">
        <v>2712</v>
      </c>
      <c r="E2718">
        <v>13</v>
      </c>
      <c r="F2718" s="4">
        <f>DATE(2020,12,3+INT(ROWS($1:515)/15))</f>
        <v>44202</v>
      </c>
      <c r="G2718" s="1" t="s">
        <v>167</v>
      </c>
      <c r="H2718">
        <v>-1</v>
      </c>
      <c r="I2718" s="5">
        <f>IF(G2718="nákup",VLOOKUP(E2718,Tabuľka6[#All],13,FALSE),IF(G2718="predaj",VLOOKUP(E2718,Tabuľka6[#All],12,FALSE),"zadany neplatny typ transakie"))</f>
        <v>14.95</v>
      </c>
      <c r="J2718">
        <f t="shared" si="42"/>
        <v>14.95</v>
      </c>
      <c r="K2718">
        <f>SUMIF($E$7:E2718,E2718,$H$7:H2718)</f>
        <v>8</v>
      </c>
    </row>
    <row r="2719" spans="4:11" x14ac:dyDescent="0.3">
      <c r="D2719">
        <v>2713</v>
      </c>
      <c r="E2719">
        <v>5</v>
      </c>
      <c r="F2719" s="4">
        <f>DATE(2020,12,3+INT(ROWS($1:516)/15))</f>
        <v>44202</v>
      </c>
      <c r="G2719" s="1" t="s">
        <v>167</v>
      </c>
      <c r="H2719">
        <v>-7</v>
      </c>
      <c r="I2719" s="5">
        <f>IF(G2719="nákup",VLOOKUP(E2719,Tabuľka6[#All],13,FALSE),IF(G2719="predaj",VLOOKUP(E2719,Tabuľka6[#All],12,FALSE),"zadany neplatny typ transakie"))</f>
        <v>15.56</v>
      </c>
      <c r="J2719">
        <f t="shared" si="42"/>
        <v>108.92</v>
      </c>
      <c r="K2719">
        <f>SUMIF($E$7:E2719,E2719,$H$7:H2719)</f>
        <v>44</v>
      </c>
    </row>
    <row r="2720" spans="4:11" x14ac:dyDescent="0.3">
      <c r="D2720">
        <v>2714</v>
      </c>
      <c r="E2720">
        <v>1</v>
      </c>
      <c r="F2720" s="4">
        <f>DATE(2020,12,3+INT(ROWS($1:517)/15))</f>
        <v>44202</v>
      </c>
      <c r="G2720" s="1" t="s">
        <v>167</v>
      </c>
      <c r="H2720">
        <v>-5</v>
      </c>
      <c r="I2720" s="5">
        <f>IF(G2720="nákup",VLOOKUP(E2720,Tabuľka6[#All],13,FALSE),IF(G2720="predaj",VLOOKUP(E2720,Tabuľka6[#All],12,FALSE),"zadany neplatny typ transakie"))</f>
        <v>11.9</v>
      </c>
      <c r="J2720">
        <f t="shared" si="42"/>
        <v>59.5</v>
      </c>
      <c r="K2720">
        <f>SUMIF($E$7:E2720,E2720,$H$7:H2720)</f>
        <v>180</v>
      </c>
    </row>
    <row r="2721" spans="4:11" x14ac:dyDescent="0.3">
      <c r="D2721">
        <v>2715</v>
      </c>
      <c r="E2721">
        <v>17</v>
      </c>
      <c r="F2721" s="4">
        <f>DATE(2020,12,3+INT(ROWS($1:518)/15))</f>
        <v>44202</v>
      </c>
      <c r="G2721" s="1" t="s">
        <v>167</v>
      </c>
      <c r="H2721">
        <v>-6</v>
      </c>
      <c r="I2721" s="5">
        <f>IF(G2721="nákup",VLOOKUP(E2721,Tabuľka6[#All],13,FALSE),IF(G2721="predaj",VLOOKUP(E2721,Tabuľka6[#All],12,FALSE),"zadany neplatny typ transakie"))</f>
        <v>14.46</v>
      </c>
      <c r="J2721">
        <f t="shared" si="42"/>
        <v>86.76</v>
      </c>
      <c r="K2721">
        <f>SUMIF($E$7:E2721,E2721,$H$7:H2721)</f>
        <v>117</v>
      </c>
    </row>
    <row r="2722" spans="4:11" x14ac:dyDescent="0.3">
      <c r="D2722">
        <v>2716</v>
      </c>
      <c r="E2722">
        <v>19</v>
      </c>
      <c r="F2722" s="4">
        <f>DATE(2020,12,3+INT(ROWS($1:519)/15))</f>
        <v>44202</v>
      </c>
      <c r="G2722" s="1" t="s">
        <v>167</v>
      </c>
      <c r="H2722">
        <v>-5</v>
      </c>
      <c r="I2722" s="5">
        <f>IF(G2722="nákup",VLOOKUP(E2722,Tabuľka6[#All],13,FALSE),IF(G2722="predaj",VLOOKUP(E2722,Tabuľka6[#All],12,FALSE),"zadany neplatny typ transakie"))</f>
        <v>14.17</v>
      </c>
      <c r="J2722">
        <f t="shared" si="42"/>
        <v>70.849999999999994</v>
      </c>
      <c r="K2722">
        <f>SUMIF($E$7:E2722,E2722,$H$7:H2722)</f>
        <v>264</v>
      </c>
    </row>
    <row r="2723" spans="4:11" x14ac:dyDescent="0.3">
      <c r="D2723">
        <v>2717</v>
      </c>
      <c r="E2723">
        <v>10</v>
      </c>
      <c r="F2723" s="4">
        <f>DATE(2020,12,3+INT(ROWS($1:520)/15))</f>
        <v>44202</v>
      </c>
      <c r="G2723" s="1" t="s">
        <v>167</v>
      </c>
      <c r="H2723">
        <v>-4</v>
      </c>
      <c r="I2723" s="5">
        <f>IF(G2723="nákup",VLOOKUP(E2723,Tabuľka6[#All],13,FALSE),IF(G2723="predaj",VLOOKUP(E2723,Tabuľka6[#All],12,FALSE),"zadany neplatny typ transakie"))</f>
        <v>18.5</v>
      </c>
      <c r="J2723">
        <f t="shared" si="42"/>
        <v>74</v>
      </c>
      <c r="K2723">
        <f>SUMIF($E$7:E2723,E2723,$H$7:H2723)</f>
        <v>115</v>
      </c>
    </row>
    <row r="2724" spans="4:11" x14ac:dyDescent="0.3">
      <c r="D2724">
        <v>2718</v>
      </c>
      <c r="E2724">
        <v>20</v>
      </c>
      <c r="F2724" s="4">
        <f>DATE(2020,12,3+INT(ROWS($1:521)/15))</f>
        <v>44202</v>
      </c>
      <c r="G2724" s="1" t="s">
        <v>167</v>
      </c>
      <c r="H2724">
        <v>-10</v>
      </c>
      <c r="I2724" s="5">
        <f>IF(G2724="nákup",VLOOKUP(E2724,Tabuľka6[#All],13,FALSE),IF(G2724="predaj",VLOOKUP(E2724,Tabuľka6[#All],12,FALSE),"zadany neplatny typ transakie"))</f>
        <v>10.050000000000001</v>
      </c>
      <c r="J2724">
        <f t="shared" si="42"/>
        <v>100.5</v>
      </c>
      <c r="K2724">
        <f>SUMIF($E$7:E2724,E2724,$H$7:H2724)</f>
        <v>122</v>
      </c>
    </row>
    <row r="2725" spans="4:11" x14ac:dyDescent="0.3">
      <c r="D2725">
        <v>2719</v>
      </c>
      <c r="E2725">
        <v>4</v>
      </c>
      <c r="F2725" s="4">
        <f>DATE(2020,12,3+INT(ROWS($1:522)/15))</f>
        <v>44202</v>
      </c>
      <c r="G2725" s="1" t="s">
        <v>167</v>
      </c>
      <c r="H2725">
        <v>-2</v>
      </c>
      <c r="I2725" s="5">
        <f>IF(G2725="nákup",VLOOKUP(E2725,Tabuľka6[#All],13,FALSE),IF(G2725="predaj",VLOOKUP(E2725,Tabuľka6[#All],12,FALSE),"zadany neplatny typ transakie"))</f>
        <v>16</v>
      </c>
      <c r="J2725">
        <f t="shared" si="42"/>
        <v>32</v>
      </c>
      <c r="K2725">
        <f>SUMIF($E$7:E2725,E2725,$H$7:H2725)</f>
        <v>191</v>
      </c>
    </row>
    <row r="2726" spans="4:11" x14ac:dyDescent="0.3">
      <c r="D2726">
        <v>2720</v>
      </c>
      <c r="E2726">
        <v>14</v>
      </c>
      <c r="F2726" s="4">
        <f>DATE(2020,12,3+INT(ROWS($1:523)/15))</f>
        <v>44202</v>
      </c>
      <c r="G2726" s="1" t="s">
        <v>167</v>
      </c>
      <c r="H2726">
        <v>-7</v>
      </c>
      <c r="I2726" s="5">
        <f>IF(G2726="nákup",VLOOKUP(E2726,Tabuľka6[#All],13,FALSE),IF(G2726="predaj",VLOOKUP(E2726,Tabuľka6[#All],12,FALSE),"zadany neplatny typ transakie"))</f>
        <v>7.8</v>
      </c>
      <c r="J2726">
        <f t="shared" si="42"/>
        <v>54.6</v>
      </c>
      <c r="K2726">
        <f>SUMIF($E$7:E2726,E2726,$H$7:H2726)</f>
        <v>94</v>
      </c>
    </row>
    <row r="2727" spans="4:11" x14ac:dyDescent="0.3">
      <c r="D2727">
        <v>2721</v>
      </c>
      <c r="E2727">
        <v>2</v>
      </c>
      <c r="F2727" s="4">
        <f>DATE(2020,12,3+INT(ROWS($1:524)/15))</f>
        <v>44202</v>
      </c>
      <c r="G2727" s="1" t="s">
        <v>167</v>
      </c>
      <c r="H2727">
        <v>-1</v>
      </c>
      <c r="I2727" s="5">
        <f>IF(G2727="nákup",VLOOKUP(E2727,Tabuľka6[#All],13,FALSE),IF(G2727="predaj",VLOOKUP(E2727,Tabuľka6[#All],12,FALSE),"zadany neplatny typ transakie"))</f>
        <v>16.11</v>
      </c>
      <c r="J2727">
        <f t="shared" si="42"/>
        <v>16.11</v>
      </c>
      <c r="K2727">
        <f>SUMIF($E$7:E2727,E2727,$H$7:H2727)</f>
        <v>180</v>
      </c>
    </row>
    <row r="2728" spans="4:11" x14ac:dyDescent="0.3">
      <c r="D2728">
        <v>2722</v>
      </c>
      <c r="E2728">
        <v>9</v>
      </c>
      <c r="F2728" s="4">
        <f>DATE(2021,1,6+INT(ROWS($1:1)/4))</f>
        <v>44202</v>
      </c>
      <c r="G2728" s="1" t="s">
        <v>167</v>
      </c>
      <c r="H2728">
        <v>-2</v>
      </c>
      <c r="I2728" s="5">
        <f>IF(G2728="nákup",VLOOKUP(E2728,Tabuľka6[#All],13,FALSE),IF(G2728="predaj",VLOOKUP(E2728,Tabuľka6[#All],12,FALSE),"zadany neplatny typ transakie"))</f>
        <v>41</v>
      </c>
      <c r="J2728">
        <f t="shared" si="42"/>
        <v>82</v>
      </c>
      <c r="K2728">
        <f>SUMIF($E$7:E2728,E2728,$H$7:H2728)</f>
        <v>66</v>
      </c>
    </row>
    <row r="2729" spans="4:11" x14ac:dyDescent="0.3">
      <c r="D2729">
        <v>2723</v>
      </c>
      <c r="E2729">
        <v>29</v>
      </c>
      <c r="F2729" s="4">
        <f>DATE(2021,1,6+INT(ROWS($1:2)/4))</f>
        <v>44202</v>
      </c>
      <c r="G2729" s="1" t="s">
        <v>167</v>
      </c>
      <c r="H2729">
        <v>-6</v>
      </c>
      <c r="I2729" s="5">
        <f>IF(G2729="nákup",VLOOKUP(E2729,Tabuľka6[#All],13,FALSE),IF(G2729="predaj",VLOOKUP(E2729,Tabuľka6[#All],12,FALSE),"zadany neplatny typ transakie"))</f>
        <v>24.99</v>
      </c>
      <c r="J2729">
        <f t="shared" si="42"/>
        <v>149.94</v>
      </c>
      <c r="K2729">
        <f>SUMIF($E$7:E2729,E2729,$H$7:H2729)</f>
        <v>244</v>
      </c>
    </row>
    <row r="2730" spans="4:11" x14ac:dyDescent="0.3">
      <c r="D2730">
        <v>2724</v>
      </c>
      <c r="E2730">
        <v>24</v>
      </c>
      <c r="F2730" s="4">
        <f>DATE(2021,1,6+INT(ROWS($1:3)/4))</f>
        <v>44202</v>
      </c>
      <c r="G2730" s="1" t="s">
        <v>167</v>
      </c>
      <c r="H2730">
        <v>-5</v>
      </c>
      <c r="I2730" s="5">
        <f>IF(G2730="nákup",VLOOKUP(E2730,Tabuľka6[#All],13,FALSE),IF(G2730="predaj",VLOOKUP(E2730,Tabuľka6[#All],12,FALSE),"zadany neplatny typ transakie"))</f>
        <v>18.98</v>
      </c>
      <c r="J2730">
        <f t="shared" si="42"/>
        <v>94.9</v>
      </c>
      <c r="K2730">
        <f>SUMIF($E$7:E2730,E2730,$H$7:H2730)</f>
        <v>139</v>
      </c>
    </row>
    <row r="2731" spans="4:11" x14ac:dyDescent="0.3">
      <c r="D2731">
        <v>2725</v>
      </c>
      <c r="E2731">
        <v>6</v>
      </c>
      <c r="F2731" s="4">
        <f>DATE(2021,1,6+INT(ROWS($1:4)/4))</f>
        <v>44203</v>
      </c>
      <c r="G2731" s="1" t="s">
        <v>167</v>
      </c>
      <c r="H2731">
        <v>-7</v>
      </c>
      <c r="I2731" s="5">
        <f>IF(G2731="nákup",VLOOKUP(E2731,Tabuľka6[#All],13,FALSE),IF(G2731="predaj",VLOOKUP(E2731,Tabuľka6[#All],12,FALSE),"zadany neplatny typ transakie"))</f>
        <v>13.24</v>
      </c>
      <c r="J2731">
        <f t="shared" si="42"/>
        <v>92.68</v>
      </c>
      <c r="K2731">
        <f>SUMIF($E$7:E2731,E2731,$H$7:H2731)</f>
        <v>178</v>
      </c>
    </row>
    <row r="2732" spans="4:11" x14ac:dyDescent="0.3">
      <c r="D2732">
        <v>2726</v>
      </c>
      <c r="E2732">
        <v>10</v>
      </c>
      <c r="F2732" s="4">
        <f>DATE(2021,1,6+INT(ROWS($1:5)/4))</f>
        <v>44203</v>
      </c>
      <c r="G2732" s="1" t="s">
        <v>167</v>
      </c>
      <c r="H2732">
        <v>-1</v>
      </c>
      <c r="I2732" s="5">
        <f>IF(G2732="nákup",VLOOKUP(E2732,Tabuľka6[#All],13,FALSE),IF(G2732="predaj",VLOOKUP(E2732,Tabuľka6[#All],12,FALSE),"zadany neplatny typ transakie"))</f>
        <v>18.5</v>
      </c>
      <c r="J2732">
        <f t="shared" si="42"/>
        <v>18.5</v>
      </c>
      <c r="K2732">
        <f>SUMIF($E$7:E2732,E2732,$H$7:H2732)</f>
        <v>114</v>
      </c>
    </row>
    <row r="2733" spans="4:11" x14ac:dyDescent="0.3">
      <c r="D2733">
        <v>2727</v>
      </c>
      <c r="E2733">
        <v>22</v>
      </c>
      <c r="F2733" s="4">
        <f>DATE(2021,1,6+INT(ROWS($1:6)/4))</f>
        <v>44203</v>
      </c>
      <c r="G2733" s="1" t="s">
        <v>167</v>
      </c>
      <c r="H2733">
        <v>-5</v>
      </c>
      <c r="I2733" s="5">
        <f>IF(G2733="nákup",VLOOKUP(E2733,Tabuľka6[#All],13,FALSE),IF(G2733="predaj",VLOOKUP(E2733,Tabuľka6[#All],12,FALSE),"zadany neplatny typ transakie"))</f>
        <v>22.58</v>
      </c>
      <c r="J2733">
        <f t="shared" si="42"/>
        <v>112.89999999999999</v>
      </c>
      <c r="K2733">
        <f>SUMIF($E$7:E2733,E2733,$H$7:H2733)</f>
        <v>20</v>
      </c>
    </row>
    <row r="2734" spans="4:11" x14ac:dyDescent="0.3">
      <c r="D2734">
        <v>2728</v>
      </c>
      <c r="E2734">
        <v>18</v>
      </c>
      <c r="F2734" s="4">
        <f>DATE(2021,1,6+INT(ROWS($1:7)/4))</f>
        <v>44203</v>
      </c>
      <c r="G2734" s="1" t="s">
        <v>167</v>
      </c>
      <c r="H2734">
        <v>-9</v>
      </c>
      <c r="I2734" s="5">
        <f>IF(G2734="nákup",VLOOKUP(E2734,Tabuľka6[#All],13,FALSE),IF(G2734="predaj",VLOOKUP(E2734,Tabuľka6[#All],12,FALSE),"zadany neplatny typ transakie"))</f>
        <v>13.99</v>
      </c>
      <c r="J2734">
        <f t="shared" si="42"/>
        <v>125.91</v>
      </c>
      <c r="K2734">
        <f>SUMIF($E$7:E2734,E2734,$H$7:H2734)</f>
        <v>129</v>
      </c>
    </row>
    <row r="2735" spans="4:11" x14ac:dyDescent="0.3">
      <c r="D2735">
        <v>2729</v>
      </c>
      <c r="E2735">
        <v>19</v>
      </c>
      <c r="F2735" s="4">
        <f>DATE(2021,1,6+INT(ROWS($1:8)/4))</f>
        <v>44204</v>
      </c>
      <c r="G2735" s="1" t="s">
        <v>167</v>
      </c>
      <c r="H2735">
        <v>-6</v>
      </c>
      <c r="I2735" s="5">
        <f>IF(G2735="nákup",VLOOKUP(E2735,Tabuľka6[#All],13,FALSE),IF(G2735="predaj",VLOOKUP(E2735,Tabuľka6[#All],12,FALSE),"zadany neplatny typ transakie"))</f>
        <v>14.17</v>
      </c>
      <c r="J2735">
        <f t="shared" si="42"/>
        <v>85.02</v>
      </c>
      <c r="K2735">
        <f>SUMIF($E$7:E2735,E2735,$H$7:H2735)</f>
        <v>258</v>
      </c>
    </row>
    <row r="2736" spans="4:11" x14ac:dyDescent="0.3">
      <c r="D2736">
        <v>2730</v>
      </c>
      <c r="E2736">
        <v>13</v>
      </c>
      <c r="F2736" s="4">
        <f>DATE(2021,1,6+INT(ROWS($1:9)/4))</f>
        <v>44204</v>
      </c>
      <c r="G2736" s="1" t="s">
        <v>167</v>
      </c>
      <c r="H2736">
        <v>-1</v>
      </c>
      <c r="I2736" s="5">
        <f>IF(G2736="nákup",VLOOKUP(E2736,Tabuľka6[#All],13,FALSE),IF(G2736="predaj",VLOOKUP(E2736,Tabuľka6[#All],12,FALSE),"zadany neplatny typ transakie"))</f>
        <v>14.95</v>
      </c>
      <c r="J2736">
        <f t="shared" si="42"/>
        <v>14.95</v>
      </c>
      <c r="K2736">
        <f>SUMIF($E$7:E2736,E2736,$H$7:H2736)</f>
        <v>7</v>
      </c>
    </row>
    <row r="2737" spans="4:11" x14ac:dyDescent="0.3">
      <c r="D2737">
        <v>2731</v>
      </c>
      <c r="E2737">
        <v>18</v>
      </c>
      <c r="F2737" s="4">
        <f>DATE(2021,1,6+INT(ROWS($1:10)/4))</f>
        <v>44204</v>
      </c>
      <c r="G2737" s="1" t="s">
        <v>167</v>
      </c>
      <c r="H2737">
        <v>-7</v>
      </c>
      <c r="I2737" s="5">
        <f>IF(G2737="nákup",VLOOKUP(E2737,Tabuľka6[#All],13,FALSE),IF(G2737="predaj",VLOOKUP(E2737,Tabuľka6[#All],12,FALSE),"zadany neplatny typ transakie"))</f>
        <v>13.99</v>
      </c>
      <c r="J2737">
        <f t="shared" si="42"/>
        <v>97.93</v>
      </c>
      <c r="K2737">
        <f>SUMIF($E$7:E2737,E2737,$H$7:H2737)</f>
        <v>122</v>
      </c>
    </row>
    <row r="2738" spans="4:11" x14ac:dyDescent="0.3">
      <c r="D2738">
        <v>2732</v>
      </c>
      <c r="E2738">
        <v>3</v>
      </c>
      <c r="F2738" s="4">
        <f>DATE(2021,1,6+INT(ROWS($1:11)/4))</f>
        <v>44204</v>
      </c>
      <c r="G2738" s="1" t="s">
        <v>167</v>
      </c>
      <c r="H2738">
        <v>-9</v>
      </c>
      <c r="I2738" s="5">
        <f>IF(G2738="nákup",VLOOKUP(E2738,Tabuľka6[#All],13,FALSE),IF(G2738="predaj",VLOOKUP(E2738,Tabuľka6[#All],12,FALSE),"zadany neplatny typ transakie"))</f>
        <v>9.64</v>
      </c>
      <c r="J2738">
        <f t="shared" si="42"/>
        <v>86.76</v>
      </c>
      <c r="K2738">
        <f>SUMIF($E$7:E2738,E2738,$H$7:H2738)</f>
        <v>187</v>
      </c>
    </row>
    <row r="2739" spans="4:11" x14ac:dyDescent="0.3">
      <c r="D2739">
        <v>2733</v>
      </c>
      <c r="E2739">
        <v>25</v>
      </c>
      <c r="F2739" s="4">
        <f>DATE(2021,1,6+INT(ROWS($1:12)/4))</f>
        <v>44205</v>
      </c>
      <c r="G2739" s="1" t="s">
        <v>167</v>
      </c>
      <c r="H2739">
        <v>-8</v>
      </c>
      <c r="I2739" s="5">
        <f>IF(G2739="nákup",VLOOKUP(E2739,Tabuľka6[#All],13,FALSE),IF(G2739="predaj",VLOOKUP(E2739,Tabuľka6[#All],12,FALSE),"zadany neplatny typ transakie"))</f>
        <v>14.95</v>
      </c>
      <c r="J2739">
        <f t="shared" si="42"/>
        <v>119.6</v>
      </c>
      <c r="K2739">
        <f>SUMIF($E$7:E2739,E2739,$H$7:H2739)</f>
        <v>187</v>
      </c>
    </row>
    <row r="2740" spans="4:11" x14ac:dyDescent="0.3">
      <c r="D2740">
        <v>2734</v>
      </c>
      <c r="E2740">
        <v>20</v>
      </c>
      <c r="F2740" s="4">
        <f>DATE(2021,1,6+INT(ROWS($1:13)/4))</f>
        <v>44205</v>
      </c>
      <c r="G2740" s="1" t="s">
        <v>167</v>
      </c>
      <c r="H2740">
        <v>-10</v>
      </c>
      <c r="I2740" s="5">
        <f>IF(G2740="nákup",VLOOKUP(E2740,Tabuľka6[#All],13,FALSE),IF(G2740="predaj",VLOOKUP(E2740,Tabuľka6[#All],12,FALSE),"zadany neplatny typ transakie"))</f>
        <v>10.050000000000001</v>
      </c>
      <c r="J2740">
        <f t="shared" si="42"/>
        <v>100.5</v>
      </c>
      <c r="K2740">
        <f>SUMIF($E$7:E2740,E2740,$H$7:H2740)</f>
        <v>112</v>
      </c>
    </row>
    <row r="2741" spans="4:11" x14ac:dyDescent="0.3">
      <c r="D2741">
        <v>2735</v>
      </c>
      <c r="E2741">
        <v>19</v>
      </c>
      <c r="F2741" s="4">
        <f>DATE(2021,1,6+INT(ROWS($1:14)/4))</f>
        <v>44205</v>
      </c>
      <c r="G2741" s="1" t="s">
        <v>167</v>
      </c>
      <c r="H2741">
        <v>-5</v>
      </c>
      <c r="I2741" s="5">
        <f>IF(G2741="nákup",VLOOKUP(E2741,Tabuľka6[#All],13,FALSE),IF(G2741="predaj",VLOOKUP(E2741,Tabuľka6[#All],12,FALSE),"zadany neplatny typ transakie"))</f>
        <v>14.17</v>
      </c>
      <c r="J2741">
        <f t="shared" si="42"/>
        <v>70.849999999999994</v>
      </c>
      <c r="K2741">
        <f>SUMIF($E$7:E2741,E2741,$H$7:H2741)</f>
        <v>253</v>
      </c>
    </row>
    <row r="2742" spans="4:11" x14ac:dyDescent="0.3">
      <c r="D2742">
        <v>2736</v>
      </c>
      <c r="E2742">
        <v>14</v>
      </c>
      <c r="F2742" s="4">
        <f>DATE(2021,1,6+INT(ROWS($1:15)/4))</f>
        <v>44205</v>
      </c>
      <c r="G2742" s="1" t="s">
        <v>167</v>
      </c>
      <c r="H2742">
        <v>-4</v>
      </c>
      <c r="I2742" s="5">
        <f>IF(G2742="nákup",VLOOKUP(E2742,Tabuľka6[#All],13,FALSE),IF(G2742="predaj",VLOOKUP(E2742,Tabuľka6[#All],12,FALSE),"zadany neplatny typ transakie"))</f>
        <v>7.8</v>
      </c>
      <c r="J2742">
        <f t="shared" si="42"/>
        <v>31.2</v>
      </c>
      <c r="K2742">
        <f>SUMIF($E$7:E2742,E2742,$H$7:H2742)</f>
        <v>90</v>
      </c>
    </row>
    <row r="2743" spans="4:11" x14ac:dyDescent="0.3">
      <c r="D2743">
        <v>2737</v>
      </c>
      <c r="E2743">
        <v>28</v>
      </c>
      <c r="F2743" s="4">
        <f>DATE(2021,1,6+INT(ROWS($1:16)/4))</f>
        <v>44206</v>
      </c>
      <c r="G2743" s="1" t="s">
        <v>167</v>
      </c>
      <c r="H2743">
        <v>-3</v>
      </c>
      <c r="I2743" s="5">
        <f>IF(G2743="nákup",VLOOKUP(E2743,Tabuľka6[#All],13,FALSE),IF(G2743="predaj",VLOOKUP(E2743,Tabuľka6[#All],12,FALSE),"zadany neplatny typ transakie"))</f>
        <v>14.38</v>
      </c>
      <c r="J2743">
        <f t="shared" si="42"/>
        <v>43.14</v>
      </c>
      <c r="K2743">
        <f>SUMIF($E$7:E2743,E2743,$H$7:H2743)</f>
        <v>124</v>
      </c>
    </row>
    <row r="2744" spans="4:11" x14ac:dyDescent="0.3">
      <c r="D2744">
        <v>2738</v>
      </c>
      <c r="E2744">
        <v>18</v>
      </c>
      <c r="F2744" s="4">
        <f>DATE(2021,1,6+INT(ROWS($1:17)/4))</f>
        <v>44206</v>
      </c>
      <c r="G2744" s="1" t="s">
        <v>167</v>
      </c>
      <c r="H2744">
        <v>-3</v>
      </c>
      <c r="I2744" s="5">
        <f>IF(G2744="nákup",VLOOKUP(E2744,Tabuľka6[#All],13,FALSE),IF(G2744="predaj",VLOOKUP(E2744,Tabuľka6[#All],12,FALSE),"zadany neplatny typ transakie"))</f>
        <v>13.99</v>
      </c>
      <c r="J2744">
        <f t="shared" si="42"/>
        <v>41.97</v>
      </c>
      <c r="K2744">
        <f>SUMIF($E$7:E2744,E2744,$H$7:H2744)</f>
        <v>119</v>
      </c>
    </row>
    <row r="2745" spans="4:11" x14ac:dyDescent="0.3">
      <c r="D2745">
        <v>2739</v>
      </c>
      <c r="E2745">
        <v>27</v>
      </c>
      <c r="F2745" s="4">
        <f>DATE(2021,1,6+INT(ROWS($1:18)/4))</f>
        <v>44206</v>
      </c>
      <c r="G2745" s="1" t="s">
        <v>167</v>
      </c>
      <c r="H2745">
        <v>-3</v>
      </c>
      <c r="I2745" s="5">
        <f>IF(G2745="nákup",VLOOKUP(E2745,Tabuľka6[#All],13,FALSE),IF(G2745="predaj",VLOOKUP(E2745,Tabuľka6[#All],12,FALSE),"zadany neplatny typ transakie"))</f>
        <v>16.36</v>
      </c>
      <c r="J2745">
        <f t="shared" si="42"/>
        <v>49.08</v>
      </c>
      <c r="K2745">
        <f>SUMIF($E$7:E2745,E2745,$H$7:H2745)</f>
        <v>104</v>
      </c>
    </row>
    <row r="2746" spans="4:11" x14ac:dyDescent="0.3">
      <c r="D2746">
        <v>2740</v>
      </c>
      <c r="E2746">
        <v>16</v>
      </c>
      <c r="F2746" s="4">
        <f>DATE(2021,1,6+INT(ROWS($1:19)/4))</f>
        <v>44206</v>
      </c>
      <c r="G2746" s="1" t="s">
        <v>167</v>
      </c>
      <c r="H2746">
        <v>-9</v>
      </c>
      <c r="I2746" s="5">
        <f>IF(G2746="nákup",VLOOKUP(E2746,Tabuľka6[#All],13,FALSE),IF(G2746="predaj",VLOOKUP(E2746,Tabuľka6[#All],12,FALSE),"zadany neplatny typ transakie"))</f>
        <v>14.49</v>
      </c>
      <c r="J2746">
        <f t="shared" si="42"/>
        <v>130.41</v>
      </c>
      <c r="K2746">
        <f>SUMIF($E$7:E2746,E2746,$H$7:H2746)</f>
        <v>228</v>
      </c>
    </row>
    <row r="2747" spans="4:11" x14ac:dyDescent="0.3">
      <c r="D2747">
        <v>2741</v>
      </c>
      <c r="E2747">
        <v>13</v>
      </c>
      <c r="F2747" s="4">
        <f>DATE(2021,1,6+INT(ROWS($1:20)/4))</f>
        <v>44207</v>
      </c>
      <c r="G2747" s="1" t="s">
        <v>167</v>
      </c>
      <c r="H2747">
        <v>-2</v>
      </c>
      <c r="I2747" s="5">
        <f>IF(G2747="nákup",VLOOKUP(E2747,Tabuľka6[#All],13,FALSE),IF(G2747="predaj",VLOOKUP(E2747,Tabuľka6[#All],12,FALSE),"zadany neplatny typ transakie"))</f>
        <v>14.95</v>
      </c>
      <c r="J2747">
        <f t="shared" si="42"/>
        <v>29.9</v>
      </c>
      <c r="K2747">
        <f>SUMIF($E$7:E2747,E2747,$H$7:H2747)</f>
        <v>5</v>
      </c>
    </row>
    <row r="2748" spans="4:11" x14ac:dyDescent="0.3">
      <c r="D2748">
        <v>2742</v>
      </c>
      <c r="E2748">
        <v>9</v>
      </c>
      <c r="F2748" s="4">
        <f>DATE(2021,1,6+INT(ROWS($1:21)/4))</f>
        <v>44207</v>
      </c>
      <c r="G2748" s="1" t="s">
        <v>167</v>
      </c>
      <c r="H2748">
        <v>-3</v>
      </c>
      <c r="I2748" s="5">
        <f>IF(G2748="nákup",VLOOKUP(E2748,Tabuľka6[#All],13,FALSE),IF(G2748="predaj",VLOOKUP(E2748,Tabuľka6[#All],12,FALSE),"zadany neplatny typ transakie"))</f>
        <v>41</v>
      </c>
      <c r="J2748">
        <f t="shared" si="42"/>
        <v>123</v>
      </c>
      <c r="K2748">
        <f>SUMIF($E$7:E2748,E2748,$H$7:H2748)</f>
        <v>63</v>
      </c>
    </row>
    <row r="2749" spans="4:11" x14ac:dyDescent="0.3">
      <c r="D2749">
        <v>2743</v>
      </c>
      <c r="E2749">
        <v>5</v>
      </c>
      <c r="F2749" s="4">
        <f>DATE(2021,1,6+INT(ROWS($1:22)/4))</f>
        <v>44207</v>
      </c>
      <c r="G2749" s="1" t="s">
        <v>166</v>
      </c>
      <c r="H2749">
        <v>20</v>
      </c>
      <c r="I2749" s="5">
        <f>IF(G2749="nákup",VLOOKUP(E2749,Tabuľka6[#All],13,FALSE),IF(G2749="predaj",VLOOKUP(E2749,Tabuľka6[#All],12,FALSE),"zadany neplatny typ transakie"))</f>
        <v>8.2899999999999991</v>
      </c>
      <c r="J2749">
        <f t="shared" si="42"/>
        <v>165.79999999999998</v>
      </c>
      <c r="K2749">
        <f>SUMIF($E$7:E2749,E2749,$H$7:H2749)</f>
        <v>64</v>
      </c>
    </row>
    <row r="2750" spans="4:11" x14ac:dyDescent="0.3">
      <c r="D2750">
        <v>2744</v>
      </c>
      <c r="E2750">
        <v>19</v>
      </c>
      <c r="F2750" s="4">
        <f>DATE(2021,1,6+INT(ROWS($1:23)/4))</f>
        <v>44207</v>
      </c>
      <c r="G2750" s="1" t="s">
        <v>167</v>
      </c>
      <c r="H2750">
        <v>-2</v>
      </c>
      <c r="I2750" s="5">
        <f>IF(G2750="nákup",VLOOKUP(E2750,Tabuľka6[#All],13,FALSE),IF(G2750="predaj",VLOOKUP(E2750,Tabuľka6[#All],12,FALSE),"zadany neplatny typ transakie"))</f>
        <v>14.17</v>
      </c>
      <c r="J2750">
        <f t="shared" si="42"/>
        <v>28.34</v>
      </c>
      <c r="K2750">
        <f>SUMIF($E$7:E2750,E2750,$H$7:H2750)</f>
        <v>251</v>
      </c>
    </row>
    <row r="2751" spans="4:11" x14ac:dyDescent="0.3">
      <c r="D2751">
        <v>2745</v>
      </c>
      <c r="E2751">
        <v>9</v>
      </c>
      <c r="F2751" s="4">
        <f>DATE(2021,1,6+INT(ROWS($1:24)/4))</f>
        <v>44208</v>
      </c>
      <c r="G2751" s="1" t="s">
        <v>167</v>
      </c>
      <c r="H2751">
        <v>-8</v>
      </c>
      <c r="I2751" s="5">
        <f>IF(G2751="nákup",VLOOKUP(E2751,Tabuľka6[#All],13,FALSE),IF(G2751="predaj",VLOOKUP(E2751,Tabuľka6[#All],12,FALSE),"zadany neplatny typ transakie"))</f>
        <v>41</v>
      </c>
      <c r="J2751">
        <f t="shared" si="42"/>
        <v>328</v>
      </c>
      <c r="K2751">
        <f>SUMIF($E$7:E2751,E2751,$H$7:H2751)</f>
        <v>55</v>
      </c>
    </row>
    <row r="2752" spans="4:11" x14ac:dyDescent="0.3">
      <c r="D2752">
        <v>2746</v>
      </c>
      <c r="E2752">
        <v>18</v>
      </c>
      <c r="F2752" s="4">
        <f>DATE(2021,1,6+INT(ROWS($1:25)/4))</f>
        <v>44208</v>
      </c>
      <c r="G2752" s="1" t="s">
        <v>167</v>
      </c>
      <c r="H2752">
        <v>-2</v>
      </c>
      <c r="I2752" s="5">
        <f>IF(G2752="nákup",VLOOKUP(E2752,Tabuľka6[#All],13,FALSE),IF(G2752="predaj",VLOOKUP(E2752,Tabuľka6[#All],12,FALSE),"zadany neplatny typ transakie"))</f>
        <v>13.99</v>
      </c>
      <c r="J2752">
        <f t="shared" si="42"/>
        <v>27.98</v>
      </c>
      <c r="K2752">
        <f>SUMIF($E$7:E2752,E2752,$H$7:H2752)</f>
        <v>117</v>
      </c>
    </row>
    <row r="2753" spans="4:11" x14ac:dyDescent="0.3">
      <c r="D2753">
        <v>2747</v>
      </c>
      <c r="E2753">
        <v>17</v>
      </c>
      <c r="F2753" s="4">
        <f>DATE(2021,1,6+INT(ROWS($1:26)/4))</f>
        <v>44208</v>
      </c>
      <c r="G2753" s="1" t="s">
        <v>167</v>
      </c>
      <c r="H2753">
        <v>-6</v>
      </c>
      <c r="I2753" s="5">
        <f>IF(G2753="nákup",VLOOKUP(E2753,Tabuľka6[#All],13,FALSE),IF(G2753="predaj",VLOOKUP(E2753,Tabuľka6[#All],12,FALSE),"zadany neplatny typ transakie"))</f>
        <v>14.46</v>
      </c>
      <c r="J2753">
        <f t="shared" si="42"/>
        <v>86.76</v>
      </c>
      <c r="K2753">
        <f>SUMIF($E$7:E2753,E2753,$H$7:H2753)</f>
        <v>111</v>
      </c>
    </row>
    <row r="2754" spans="4:11" x14ac:dyDescent="0.3">
      <c r="D2754">
        <v>2748</v>
      </c>
      <c r="E2754">
        <v>5</v>
      </c>
      <c r="F2754" s="4">
        <f>DATE(2021,1,6+INT(ROWS($1:27)/4))</f>
        <v>44208</v>
      </c>
      <c r="G2754" s="1" t="s">
        <v>167</v>
      </c>
      <c r="H2754">
        <v>-1</v>
      </c>
      <c r="I2754" s="5">
        <f>IF(G2754="nákup",VLOOKUP(E2754,Tabuľka6[#All],13,FALSE),IF(G2754="predaj",VLOOKUP(E2754,Tabuľka6[#All],12,FALSE),"zadany neplatny typ transakie"))</f>
        <v>15.56</v>
      </c>
      <c r="J2754">
        <f t="shared" si="42"/>
        <v>15.56</v>
      </c>
      <c r="K2754">
        <f>SUMIF($E$7:E2754,E2754,$H$7:H2754)</f>
        <v>63</v>
      </c>
    </row>
    <row r="2755" spans="4:11" x14ac:dyDescent="0.3">
      <c r="D2755">
        <v>2749</v>
      </c>
      <c r="E2755">
        <v>26</v>
      </c>
      <c r="F2755" s="4">
        <f>DATE(2021,1,6+INT(ROWS($1:28)/4))</f>
        <v>44209</v>
      </c>
      <c r="G2755" s="1" t="s">
        <v>167</v>
      </c>
      <c r="H2755">
        <v>-5</v>
      </c>
      <c r="I2755" s="5">
        <f>IF(G2755="nákup",VLOOKUP(E2755,Tabuľka6[#All],13,FALSE),IF(G2755="predaj",VLOOKUP(E2755,Tabuľka6[#All],12,FALSE),"zadany neplatny typ transakie"))</f>
        <v>12.85</v>
      </c>
      <c r="J2755">
        <f t="shared" si="42"/>
        <v>64.25</v>
      </c>
      <c r="K2755">
        <f>SUMIF($E$7:E2755,E2755,$H$7:H2755)</f>
        <v>108</v>
      </c>
    </row>
    <row r="2756" spans="4:11" x14ac:dyDescent="0.3">
      <c r="D2756">
        <v>2750</v>
      </c>
      <c r="E2756">
        <v>28</v>
      </c>
      <c r="F2756" s="4">
        <f>DATE(2021,1,6+INT(ROWS($1:29)/4))</f>
        <v>44209</v>
      </c>
      <c r="G2756" s="1" t="s">
        <v>167</v>
      </c>
      <c r="H2756">
        <v>-7</v>
      </c>
      <c r="I2756" s="5">
        <f>IF(G2756="nákup",VLOOKUP(E2756,Tabuľka6[#All],13,FALSE),IF(G2756="predaj",VLOOKUP(E2756,Tabuľka6[#All],12,FALSE),"zadany neplatny typ transakie"))</f>
        <v>14.38</v>
      </c>
      <c r="J2756">
        <f t="shared" si="42"/>
        <v>100.66000000000001</v>
      </c>
      <c r="K2756">
        <f>SUMIF($E$7:E2756,E2756,$H$7:H2756)</f>
        <v>117</v>
      </c>
    </row>
    <row r="2757" spans="4:11" x14ac:dyDescent="0.3">
      <c r="D2757">
        <v>2751</v>
      </c>
      <c r="E2757">
        <v>27</v>
      </c>
      <c r="F2757" s="4">
        <f>DATE(2021,1,6+INT(ROWS($1:30)/4))</f>
        <v>44209</v>
      </c>
      <c r="G2757" s="1" t="s">
        <v>167</v>
      </c>
      <c r="H2757">
        <v>-6</v>
      </c>
      <c r="I2757" s="5">
        <f>IF(G2757="nákup",VLOOKUP(E2757,Tabuľka6[#All],13,FALSE),IF(G2757="predaj",VLOOKUP(E2757,Tabuľka6[#All],12,FALSE),"zadany neplatny typ transakie"))</f>
        <v>16.36</v>
      </c>
      <c r="J2757">
        <f t="shared" si="42"/>
        <v>98.16</v>
      </c>
      <c r="K2757">
        <f>SUMIF($E$7:E2757,E2757,$H$7:H2757)</f>
        <v>98</v>
      </c>
    </row>
    <row r="2758" spans="4:11" x14ac:dyDescent="0.3">
      <c r="D2758">
        <v>2752</v>
      </c>
      <c r="E2758">
        <v>10</v>
      </c>
      <c r="F2758" s="4">
        <f>DATE(2021,1,6+INT(ROWS($1:31)/4))</f>
        <v>44209</v>
      </c>
      <c r="G2758" s="1" t="s">
        <v>167</v>
      </c>
      <c r="H2758">
        <v>-10</v>
      </c>
      <c r="I2758" s="5">
        <f>IF(G2758="nákup",VLOOKUP(E2758,Tabuľka6[#All],13,FALSE),IF(G2758="predaj",VLOOKUP(E2758,Tabuľka6[#All],12,FALSE),"zadany neplatny typ transakie"))</f>
        <v>18.5</v>
      </c>
      <c r="J2758">
        <f t="shared" si="42"/>
        <v>185</v>
      </c>
      <c r="K2758">
        <f>SUMIF($E$7:E2758,E2758,$H$7:H2758)</f>
        <v>104</v>
      </c>
    </row>
    <row r="2759" spans="4:11" x14ac:dyDescent="0.3">
      <c r="D2759">
        <v>2753</v>
      </c>
      <c r="E2759">
        <v>10</v>
      </c>
      <c r="F2759" s="4">
        <f>DATE(2021,1,6+INT(ROWS($1:32)/4))</f>
        <v>44210</v>
      </c>
      <c r="G2759" s="1" t="s">
        <v>167</v>
      </c>
      <c r="H2759">
        <v>-10</v>
      </c>
      <c r="I2759" s="5">
        <f>IF(G2759="nákup",VLOOKUP(E2759,Tabuľka6[#All],13,FALSE),IF(G2759="predaj",VLOOKUP(E2759,Tabuľka6[#All],12,FALSE),"zadany neplatny typ transakie"))</f>
        <v>18.5</v>
      </c>
      <c r="J2759">
        <f t="shared" si="42"/>
        <v>185</v>
      </c>
      <c r="K2759">
        <f>SUMIF($E$7:E2759,E2759,$H$7:H2759)</f>
        <v>94</v>
      </c>
    </row>
    <row r="2760" spans="4:11" x14ac:dyDescent="0.3">
      <c r="D2760">
        <v>2754</v>
      </c>
      <c r="E2760">
        <v>7</v>
      </c>
      <c r="F2760" s="4">
        <f>DATE(2021,1,6+INT(ROWS($1:33)/4))</f>
        <v>44210</v>
      </c>
      <c r="G2760" s="1" t="s">
        <v>167</v>
      </c>
      <c r="H2760">
        <v>-9</v>
      </c>
      <c r="I2760" s="5">
        <f>IF(G2760="nákup",VLOOKUP(E2760,Tabuľka6[#All],13,FALSE),IF(G2760="predaj",VLOOKUP(E2760,Tabuľka6[#All],12,FALSE),"zadany neplatny typ transakie"))</f>
        <v>14.75</v>
      </c>
      <c r="J2760">
        <f t="shared" ref="J2760:J2823" si="43">ABS(H2760*I2760)</f>
        <v>132.75</v>
      </c>
      <c r="K2760">
        <f>SUMIF($E$7:E2760,E2760,$H$7:H2760)</f>
        <v>61</v>
      </c>
    </row>
    <row r="2761" spans="4:11" x14ac:dyDescent="0.3">
      <c r="D2761">
        <v>2755</v>
      </c>
      <c r="E2761">
        <v>14</v>
      </c>
      <c r="F2761" s="4">
        <f>DATE(2021,1,6+INT(ROWS($1:34)/4))</f>
        <v>44210</v>
      </c>
      <c r="G2761" s="1" t="s">
        <v>167</v>
      </c>
      <c r="H2761">
        <v>-4</v>
      </c>
      <c r="I2761" s="5">
        <f>IF(G2761="nákup",VLOOKUP(E2761,Tabuľka6[#All],13,FALSE),IF(G2761="predaj",VLOOKUP(E2761,Tabuľka6[#All],12,FALSE),"zadany neplatny typ transakie"))</f>
        <v>7.8</v>
      </c>
      <c r="J2761">
        <f t="shared" si="43"/>
        <v>31.2</v>
      </c>
      <c r="K2761">
        <f>SUMIF($E$7:E2761,E2761,$H$7:H2761)</f>
        <v>86</v>
      </c>
    </row>
    <row r="2762" spans="4:11" x14ac:dyDescent="0.3">
      <c r="D2762">
        <v>2756</v>
      </c>
      <c r="E2762">
        <v>9</v>
      </c>
      <c r="F2762" s="4">
        <f>DATE(2021,1,6+INT(ROWS($1:35)/4))</f>
        <v>44210</v>
      </c>
      <c r="G2762" s="1" t="s">
        <v>167</v>
      </c>
      <c r="H2762">
        <v>-9</v>
      </c>
      <c r="I2762" s="5">
        <f>IF(G2762="nákup",VLOOKUP(E2762,Tabuľka6[#All],13,FALSE),IF(G2762="predaj",VLOOKUP(E2762,Tabuľka6[#All],12,FALSE),"zadany neplatny typ transakie"))</f>
        <v>41</v>
      </c>
      <c r="J2762">
        <f t="shared" si="43"/>
        <v>369</v>
      </c>
      <c r="K2762">
        <f>SUMIF($E$7:E2762,E2762,$H$7:H2762)</f>
        <v>46</v>
      </c>
    </row>
    <row r="2763" spans="4:11" x14ac:dyDescent="0.3">
      <c r="D2763">
        <v>2757</v>
      </c>
      <c r="E2763">
        <v>21</v>
      </c>
      <c r="F2763" s="4">
        <f>DATE(2021,1,6+INT(ROWS($1:36)/4))</f>
        <v>44211</v>
      </c>
      <c r="G2763" s="1" t="s">
        <v>167</v>
      </c>
      <c r="H2763">
        <v>-10</v>
      </c>
      <c r="I2763" s="5">
        <f>IF(G2763="nákup",VLOOKUP(E2763,Tabuľka6[#All],13,FALSE),IF(G2763="predaj",VLOOKUP(E2763,Tabuľka6[#All],12,FALSE),"zadany neplatny typ transakie"))</f>
        <v>22.5</v>
      </c>
      <c r="J2763">
        <f t="shared" si="43"/>
        <v>225</v>
      </c>
      <c r="K2763">
        <f>SUMIF($E$7:E2763,E2763,$H$7:H2763)</f>
        <v>119</v>
      </c>
    </row>
    <row r="2764" spans="4:11" x14ac:dyDescent="0.3">
      <c r="D2764">
        <v>2758</v>
      </c>
      <c r="E2764">
        <v>26</v>
      </c>
      <c r="F2764" s="4">
        <f>DATE(2021,1,6+INT(ROWS($1:37)/4))</f>
        <v>44211</v>
      </c>
      <c r="G2764" s="1" t="s">
        <v>167</v>
      </c>
      <c r="H2764">
        <v>-2</v>
      </c>
      <c r="I2764" s="5">
        <f>IF(G2764="nákup",VLOOKUP(E2764,Tabuľka6[#All],13,FALSE),IF(G2764="predaj",VLOOKUP(E2764,Tabuľka6[#All],12,FALSE),"zadany neplatny typ transakie"))</f>
        <v>12.85</v>
      </c>
      <c r="J2764">
        <f t="shared" si="43"/>
        <v>25.7</v>
      </c>
      <c r="K2764">
        <f>SUMIF($E$7:E2764,E2764,$H$7:H2764)</f>
        <v>106</v>
      </c>
    </row>
    <row r="2765" spans="4:11" x14ac:dyDescent="0.3">
      <c r="D2765">
        <v>2759</v>
      </c>
      <c r="E2765">
        <v>4</v>
      </c>
      <c r="F2765" s="4">
        <f>DATE(2021,1,6+INT(ROWS($1:38)/4))</f>
        <v>44211</v>
      </c>
      <c r="G2765" s="1" t="s">
        <v>167</v>
      </c>
      <c r="H2765">
        <v>-7</v>
      </c>
      <c r="I2765" s="5">
        <f>IF(G2765="nákup",VLOOKUP(E2765,Tabuľka6[#All],13,FALSE),IF(G2765="predaj",VLOOKUP(E2765,Tabuľka6[#All],12,FALSE),"zadany neplatny typ transakie"))</f>
        <v>16</v>
      </c>
      <c r="J2765">
        <f t="shared" si="43"/>
        <v>112</v>
      </c>
      <c r="K2765">
        <f>SUMIF($E$7:E2765,E2765,$H$7:H2765)</f>
        <v>184</v>
      </c>
    </row>
    <row r="2766" spans="4:11" x14ac:dyDescent="0.3">
      <c r="D2766">
        <v>2760</v>
      </c>
      <c r="E2766">
        <v>13</v>
      </c>
      <c r="F2766" s="4">
        <f>DATE(2021,1,6+INT(ROWS($1:39)/4))</f>
        <v>44211</v>
      </c>
      <c r="G2766" s="1" t="s">
        <v>166</v>
      </c>
      <c r="H2766">
        <v>20</v>
      </c>
      <c r="I2766" s="5">
        <f>IF(G2766="nákup",VLOOKUP(E2766,Tabuľka6[#All],13,FALSE),IF(G2766="predaj",VLOOKUP(E2766,Tabuľka6[#All],12,FALSE),"zadany neplatny typ transakie"))</f>
        <v>8.89</v>
      </c>
      <c r="J2766">
        <f t="shared" si="43"/>
        <v>177.8</v>
      </c>
      <c r="K2766">
        <f>SUMIF($E$7:E2766,E2766,$H$7:H2766)</f>
        <v>25</v>
      </c>
    </row>
    <row r="2767" spans="4:11" x14ac:dyDescent="0.3">
      <c r="D2767">
        <v>2761</v>
      </c>
      <c r="E2767">
        <v>20</v>
      </c>
      <c r="F2767" s="4">
        <f>DATE(2021,1,6+INT(ROWS($1:40)/4))</f>
        <v>44212</v>
      </c>
      <c r="G2767" s="1" t="s">
        <v>167</v>
      </c>
      <c r="H2767">
        <v>-10</v>
      </c>
      <c r="I2767" s="5">
        <f>IF(G2767="nákup",VLOOKUP(E2767,Tabuľka6[#All],13,FALSE),IF(G2767="predaj",VLOOKUP(E2767,Tabuľka6[#All],12,FALSE),"zadany neplatny typ transakie"))</f>
        <v>10.050000000000001</v>
      </c>
      <c r="J2767">
        <f t="shared" si="43"/>
        <v>100.5</v>
      </c>
      <c r="K2767">
        <f>SUMIF($E$7:E2767,E2767,$H$7:H2767)</f>
        <v>102</v>
      </c>
    </row>
    <row r="2768" spans="4:11" x14ac:dyDescent="0.3">
      <c r="D2768">
        <v>2762</v>
      </c>
      <c r="E2768">
        <v>11</v>
      </c>
      <c r="F2768" s="4">
        <f>DATE(2021,1,6+INT(ROWS($1:41)/4))</f>
        <v>44212</v>
      </c>
      <c r="G2768" s="1" t="s">
        <v>167</v>
      </c>
      <c r="H2768">
        <v>-5</v>
      </c>
      <c r="I2768" s="5">
        <f>IF(G2768="nákup",VLOOKUP(E2768,Tabuľka6[#All],13,FALSE),IF(G2768="predaj",VLOOKUP(E2768,Tabuľka6[#All],12,FALSE),"zadany neplatny typ transakie"))</f>
        <v>5</v>
      </c>
      <c r="J2768">
        <f t="shared" si="43"/>
        <v>25</v>
      </c>
      <c r="K2768">
        <f>SUMIF($E$7:E2768,E2768,$H$7:H2768)</f>
        <v>68</v>
      </c>
    </row>
    <row r="2769" spans="4:11" x14ac:dyDescent="0.3">
      <c r="D2769">
        <v>2763</v>
      </c>
      <c r="E2769">
        <v>19</v>
      </c>
      <c r="F2769" s="4">
        <f>DATE(2021,1,6+INT(ROWS($1:42)/4))</f>
        <v>44212</v>
      </c>
      <c r="G2769" s="1" t="s">
        <v>167</v>
      </c>
      <c r="H2769">
        <v>-2</v>
      </c>
      <c r="I2769" s="5">
        <f>IF(G2769="nákup",VLOOKUP(E2769,Tabuľka6[#All],13,FALSE),IF(G2769="predaj",VLOOKUP(E2769,Tabuľka6[#All],12,FALSE),"zadany neplatny typ transakie"))</f>
        <v>14.17</v>
      </c>
      <c r="J2769">
        <f t="shared" si="43"/>
        <v>28.34</v>
      </c>
      <c r="K2769">
        <f>SUMIF($E$7:E2769,E2769,$H$7:H2769)</f>
        <v>249</v>
      </c>
    </row>
    <row r="2770" spans="4:11" x14ac:dyDescent="0.3">
      <c r="D2770">
        <v>2764</v>
      </c>
      <c r="E2770">
        <v>21</v>
      </c>
      <c r="F2770" s="4">
        <f>DATE(2021,1,6+INT(ROWS($1:43)/4))</f>
        <v>44212</v>
      </c>
      <c r="G2770" s="1" t="s">
        <v>167</v>
      </c>
      <c r="H2770">
        <v>-9</v>
      </c>
      <c r="I2770" s="5">
        <f>IF(G2770="nákup",VLOOKUP(E2770,Tabuľka6[#All],13,FALSE),IF(G2770="predaj",VLOOKUP(E2770,Tabuľka6[#All],12,FALSE),"zadany neplatny typ transakie"))</f>
        <v>22.5</v>
      </c>
      <c r="J2770">
        <f t="shared" si="43"/>
        <v>202.5</v>
      </c>
      <c r="K2770">
        <f>SUMIF($E$7:E2770,E2770,$H$7:H2770)</f>
        <v>110</v>
      </c>
    </row>
    <row r="2771" spans="4:11" x14ac:dyDescent="0.3">
      <c r="D2771">
        <v>2765</v>
      </c>
      <c r="E2771">
        <v>2</v>
      </c>
      <c r="F2771" s="4">
        <f>DATE(2021,1,6+INT(ROWS($1:44)/4))</f>
        <v>44213</v>
      </c>
      <c r="G2771" s="1" t="s">
        <v>167</v>
      </c>
      <c r="H2771">
        <v>-1</v>
      </c>
      <c r="I2771" s="5">
        <f>IF(G2771="nákup",VLOOKUP(E2771,Tabuľka6[#All],13,FALSE),IF(G2771="predaj",VLOOKUP(E2771,Tabuľka6[#All],12,FALSE),"zadany neplatny typ transakie"))</f>
        <v>16.11</v>
      </c>
      <c r="J2771">
        <f t="shared" si="43"/>
        <v>16.11</v>
      </c>
      <c r="K2771">
        <f>SUMIF($E$7:E2771,E2771,$H$7:H2771)</f>
        <v>179</v>
      </c>
    </row>
    <row r="2772" spans="4:11" x14ac:dyDescent="0.3">
      <c r="D2772">
        <v>2766</v>
      </c>
      <c r="E2772">
        <v>19</v>
      </c>
      <c r="F2772" s="4">
        <f>DATE(2021,1,6+INT(ROWS($1:45)/4))</f>
        <v>44213</v>
      </c>
      <c r="G2772" s="1" t="s">
        <v>167</v>
      </c>
      <c r="H2772">
        <v>-6</v>
      </c>
      <c r="I2772" s="5">
        <f>IF(G2772="nákup",VLOOKUP(E2772,Tabuľka6[#All],13,FALSE),IF(G2772="predaj",VLOOKUP(E2772,Tabuľka6[#All],12,FALSE),"zadany neplatny typ transakie"))</f>
        <v>14.17</v>
      </c>
      <c r="J2772">
        <f t="shared" si="43"/>
        <v>85.02</v>
      </c>
      <c r="K2772">
        <f>SUMIF($E$7:E2772,E2772,$H$7:H2772)</f>
        <v>243</v>
      </c>
    </row>
    <row r="2773" spans="4:11" x14ac:dyDescent="0.3">
      <c r="D2773">
        <v>2767</v>
      </c>
      <c r="E2773">
        <v>9</v>
      </c>
      <c r="F2773" s="4">
        <f>DATE(2021,1,6+INT(ROWS($1:46)/4))</f>
        <v>44213</v>
      </c>
      <c r="G2773" s="1" t="s">
        <v>167</v>
      </c>
      <c r="H2773">
        <v>-6</v>
      </c>
      <c r="I2773" s="5">
        <f>IF(G2773="nákup",VLOOKUP(E2773,Tabuľka6[#All],13,FALSE),IF(G2773="predaj",VLOOKUP(E2773,Tabuľka6[#All],12,FALSE),"zadany neplatny typ transakie"))</f>
        <v>41</v>
      </c>
      <c r="J2773">
        <f t="shared" si="43"/>
        <v>246</v>
      </c>
      <c r="K2773">
        <f>SUMIF($E$7:E2773,E2773,$H$7:H2773)</f>
        <v>40</v>
      </c>
    </row>
    <row r="2774" spans="4:11" x14ac:dyDescent="0.3">
      <c r="D2774">
        <v>2768</v>
      </c>
      <c r="E2774">
        <v>20</v>
      </c>
      <c r="F2774" s="4">
        <f>DATE(2021,1,6+INT(ROWS($1:47)/4))</f>
        <v>44213</v>
      </c>
      <c r="G2774" s="1" t="s">
        <v>167</v>
      </c>
      <c r="H2774">
        <v>-8</v>
      </c>
      <c r="I2774" s="5">
        <f>IF(G2774="nákup",VLOOKUP(E2774,Tabuľka6[#All],13,FALSE),IF(G2774="predaj",VLOOKUP(E2774,Tabuľka6[#All],12,FALSE),"zadany neplatny typ transakie"))</f>
        <v>10.050000000000001</v>
      </c>
      <c r="J2774">
        <f t="shared" si="43"/>
        <v>80.400000000000006</v>
      </c>
      <c r="K2774">
        <f>SUMIF($E$7:E2774,E2774,$H$7:H2774)</f>
        <v>94</v>
      </c>
    </row>
    <row r="2775" spans="4:11" x14ac:dyDescent="0.3">
      <c r="D2775">
        <v>2769</v>
      </c>
      <c r="E2775">
        <v>30</v>
      </c>
      <c r="F2775" s="4">
        <f>DATE(2021,1,6+INT(ROWS($1:48)/4))</f>
        <v>44214</v>
      </c>
      <c r="G2775" s="1" t="s">
        <v>167</v>
      </c>
      <c r="H2775">
        <v>-4</v>
      </c>
      <c r="I2775" s="5">
        <f>IF(G2775="nákup",VLOOKUP(E2775,Tabuľka6[#All],13,FALSE),IF(G2775="predaj",VLOOKUP(E2775,Tabuľka6[#All],12,FALSE),"zadany neplatny typ transakie"))</f>
        <v>11.5</v>
      </c>
      <c r="J2775">
        <f t="shared" si="43"/>
        <v>46</v>
      </c>
      <c r="K2775">
        <f>SUMIF($E$7:E2775,E2775,$H$7:H2775)</f>
        <v>186</v>
      </c>
    </row>
    <row r="2776" spans="4:11" x14ac:dyDescent="0.3">
      <c r="D2776">
        <v>2770</v>
      </c>
      <c r="E2776">
        <v>8</v>
      </c>
      <c r="F2776" s="4">
        <f>DATE(2021,1,6+INT(ROWS($1:49)/4))</f>
        <v>44214</v>
      </c>
      <c r="G2776" s="1" t="s">
        <v>167</v>
      </c>
      <c r="H2776">
        <v>-6</v>
      </c>
      <c r="I2776" s="5">
        <f>IF(G2776="nákup",VLOOKUP(E2776,Tabuľka6[#All],13,FALSE),IF(G2776="predaj",VLOOKUP(E2776,Tabuľka6[#All],12,FALSE),"zadany neplatny typ transakie"))</f>
        <v>17.89</v>
      </c>
      <c r="J2776">
        <f t="shared" si="43"/>
        <v>107.34</v>
      </c>
      <c r="K2776">
        <f>SUMIF($E$7:E2776,E2776,$H$7:H2776)</f>
        <v>138</v>
      </c>
    </row>
    <row r="2777" spans="4:11" x14ac:dyDescent="0.3">
      <c r="D2777">
        <v>2771</v>
      </c>
      <c r="E2777">
        <v>25</v>
      </c>
      <c r="F2777" s="4">
        <f>DATE(2021,1,6+INT(ROWS($1:50)/4))</f>
        <v>44214</v>
      </c>
      <c r="G2777" s="1" t="s">
        <v>167</v>
      </c>
      <c r="H2777">
        <v>-7</v>
      </c>
      <c r="I2777" s="5">
        <f>IF(G2777="nákup",VLOOKUP(E2777,Tabuľka6[#All],13,FALSE),IF(G2777="predaj",VLOOKUP(E2777,Tabuľka6[#All],12,FALSE),"zadany neplatny typ transakie"))</f>
        <v>14.95</v>
      </c>
      <c r="J2777">
        <f t="shared" si="43"/>
        <v>104.64999999999999</v>
      </c>
      <c r="K2777">
        <f>SUMIF($E$7:E2777,E2777,$H$7:H2777)</f>
        <v>180</v>
      </c>
    </row>
    <row r="2778" spans="4:11" x14ac:dyDescent="0.3">
      <c r="D2778">
        <v>2772</v>
      </c>
      <c r="E2778">
        <v>29</v>
      </c>
      <c r="F2778" s="4">
        <f>DATE(2021,1,6+INT(ROWS($1:51)/4))</f>
        <v>44214</v>
      </c>
      <c r="G2778" s="1" t="s">
        <v>167</v>
      </c>
      <c r="H2778">
        <v>-7</v>
      </c>
      <c r="I2778" s="5">
        <f>IF(G2778="nákup",VLOOKUP(E2778,Tabuľka6[#All],13,FALSE),IF(G2778="predaj",VLOOKUP(E2778,Tabuľka6[#All],12,FALSE),"zadany neplatny typ transakie"))</f>
        <v>24.99</v>
      </c>
      <c r="J2778">
        <f t="shared" si="43"/>
        <v>174.92999999999998</v>
      </c>
      <c r="K2778">
        <f>SUMIF($E$7:E2778,E2778,$H$7:H2778)</f>
        <v>237</v>
      </c>
    </row>
    <row r="2779" spans="4:11" x14ac:dyDescent="0.3">
      <c r="D2779">
        <v>2773</v>
      </c>
      <c r="E2779">
        <v>16</v>
      </c>
      <c r="F2779" s="4">
        <f>DATE(2021,1,6+INT(ROWS($1:52)/4))</f>
        <v>44215</v>
      </c>
      <c r="G2779" s="1" t="s">
        <v>167</v>
      </c>
      <c r="H2779">
        <v>-10</v>
      </c>
      <c r="I2779" s="5">
        <f>IF(G2779="nákup",VLOOKUP(E2779,Tabuľka6[#All],13,FALSE),IF(G2779="predaj",VLOOKUP(E2779,Tabuľka6[#All],12,FALSE),"zadany neplatny typ transakie"))</f>
        <v>14.49</v>
      </c>
      <c r="J2779">
        <f t="shared" si="43"/>
        <v>144.9</v>
      </c>
      <c r="K2779">
        <f>SUMIF($E$7:E2779,E2779,$H$7:H2779)</f>
        <v>218</v>
      </c>
    </row>
    <row r="2780" spans="4:11" x14ac:dyDescent="0.3">
      <c r="D2780">
        <v>2774</v>
      </c>
      <c r="E2780">
        <v>26</v>
      </c>
      <c r="F2780" s="4">
        <f>DATE(2021,1,6+INT(ROWS($1:53)/4))</f>
        <v>44215</v>
      </c>
      <c r="G2780" s="1" t="s">
        <v>167</v>
      </c>
      <c r="H2780">
        <v>-8</v>
      </c>
      <c r="I2780" s="5">
        <f>IF(G2780="nákup",VLOOKUP(E2780,Tabuľka6[#All],13,FALSE),IF(G2780="predaj",VLOOKUP(E2780,Tabuľka6[#All],12,FALSE),"zadany neplatny typ transakie"))</f>
        <v>12.85</v>
      </c>
      <c r="J2780">
        <f t="shared" si="43"/>
        <v>102.8</v>
      </c>
      <c r="K2780">
        <f>SUMIF($E$7:E2780,E2780,$H$7:H2780)</f>
        <v>98</v>
      </c>
    </row>
    <row r="2781" spans="4:11" x14ac:dyDescent="0.3">
      <c r="D2781">
        <v>2775</v>
      </c>
      <c r="E2781">
        <v>2</v>
      </c>
      <c r="F2781" s="4">
        <f>DATE(2021,1,6+INT(ROWS($1:54)/4))</f>
        <v>44215</v>
      </c>
      <c r="G2781" s="1" t="s">
        <v>167</v>
      </c>
      <c r="H2781">
        <v>-4</v>
      </c>
      <c r="I2781" s="5">
        <f>IF(G2781="nákup",VLOOKUP(E2781,Tabuľka6[#All],13,FALSE),IF(G2781="predaj",VLOOKUP(E2781,Tabuľka6[#All],12,FALSE),"zadany neplatny typ transakie"))</f>
        <v>16.11</v>
      </c>
      <c r="J2781">
        <f t="shared" si="43"/>
        <v>64.44</v>
      </c>
      <c r="K2781">
        <f>SUMIF($E$7:E2781,E2781,$H$7:H2781)</f>
        <v>175</v>
      </c>
    </row>
    <row r="2782" spans="4:11" x14ac:dyDescent="0.3">
      <c r="D2782">
        <v>2776</v>
      </c>
      <c r="E2782">
        <v>20</v>
      </c>
      <c r="F2782" s="4">
        <f>DATE(2021,1,6+INT(ROWS($1:55)/4))</f>
        <v>44215</v>
      </c>
      <c r="G2782" s="1" t="s">
        <v>167</v>
      </c>
      <c r="H2782">
        <v>-2</v>
      </c>
      <c r="I2782" s="5">
        <f>IF(G2782="nákup",VLOOKUP(E2782,Tabuľka6[#All],13,FALSE),IF(G2782="predaj",VLOOKUP(E2782,Tabuľka6[#All],12,FALSE),"zadany neplatny typ transakie"))</f>
        <v>10.050000000000001</v>
      </c>
      <c r="J2782">
        <f t="shared" si="43"/>
        <v>20.100000000000001</v>
      </c>
      <c r="K2782">
        <f>SUMIF($E$7:E2782,E2782,$H$7:H2782)</f>
        <v>92</v>
      </c>
    </row>
    <row r="2783" spans="4:11" x14ac:dyDescent="0.3">
      <c r="D2783">
        <v>2777</v>
      </c>
      <c r="E2783">
        <v>21</v>
      </c>
      <c r="F2783" s="4">
        <f>DATE(2021,1,6+INT(ROWS($1:56)/4))</f>
        <v>44216</v>
      </c>
      <c r="G2783" s="1" t="s">
        <v>167</v>
      </c>
      <c r="H2783">
        <v>-6</v>
      </c>
      <c r="I2783" s="5">
        <f>IF(G2783="nákup",VLOOKUP(E2783,Tabuľka6[#All],13,FALSE),IF(G2783="predaj",VLOOKUP(E2783,Tabuľka6[#All],12,FALSE),"zadany neplatny typ transakie"))</f>
        <v>22.5</v>
      </c>
      <c r="J2783">
        <f t="shared" si="43"/>
        <v>135</v>
      </c>
      <c r="K2783">
        <f>SUMIF($E$7:E2783,E2783,$H$7:H2783)</f>
        <v>104</v>
      </c>
    </row>
    <row r="2784" spans="4:11" x14ac:dyDescent="0.3">
      <c r="D2784">
        <v>2778</v>
      </c>
      <c r="E2784">
        <v>1</v>
      </c>
      <c r="F2784" s="4">
        <f>DATE(2021,1,6+INT(ROWS($1:57)/4))</f>
        <v>44216</v>
      </c>
      <c r="G2784" s="1" t="s">
        <v>167</v>
      </c>
      <c r="H2784">
        <v>-7</v>
      </c>
      <c r="I2784" s="5">
        <f>IF(G2784="nákup",VLOOKUP(E2784,Tabuľka6[#All],13,FALSE),IF(G2784="predaj",VLOOKUP(E2784,Tabuľka6[#All],12,FALSE),"zadany neplatny typ transakie"))</f>
        <v>11.9</v>
      </c>
      <c r="J2784">
        <f t="shared" si="43"/>
        <v>83.3</v>
      </c>
      <c r="K2784">
        <f>SUMIF($E$7:E2784,E2784,$H$7:H2784)</f>
        <v>173</v>
      </c>
    </row>
    <row r="2785" spans="4:11" x14ac:dyDescent="0.3">
      <c r="D2785">
        <v>2779</v>
      </c>
      <c r="E2785">
        <v>18</v>
      </c>
      <c r="F2785" s="4">
        <f>DATE(2021,1,6+INT(ROWS($1:58)/4))</f>
        <v>44216</v>
      </c>
      <c r="G2785" s="1" t="s">
        <v>167</v>
      </c>
      <c r="H2785">
        <v>-5</v>
      </c>
      <c r="I2785" s="5">
        <f>IF(G2785="nákup",VLOOKUP(E2785,Tabuľka6[#All],13,FALSE),IF(G2785="predaj",VLOOKUP(E2785,Tabuľka6[#All],12,FALSE),"zadany neplatny typ transakie"))</f>
        <v>13.99</v>
      </c>
      <c r="J2785">
        <f t="shared" si="43"/>
        <v>69.95</v>
      </c>
      <c r="K2785">
        <f>SUMIF($E$7:E2785,E2785,$H$7:H2785)</f>
        <v>112</v>
      </c>
    </row>
    <row r="2786" spans="4:11" x14ac:dyDescent="0.3">
      <c r="D2786">
        <v>2780</v>
      </c>
      <c r="E2786">
        <v>26</v>
      </c>
      <c r="F2786" s="4">
        <f>DATE(2021,1,6+INT(ROWS($1:59)/4))</f>
        <v>44216</v>
      </c>
      <c r="G2786" s="1" t="s">
        <v>167</v>
      </c>
      <c r="H2786">
        <v>-10</v>
      </c>
      <c r="I2786" s="5">
        <f>IF(G2786="nákup",VLOOKUP(E2786,Tabuľka6[#All],13,FALSE),IF(G2786="predaj",VLOOKUP(E2786,Tabuľka6[#All],12,FALSE),"zadany neplatny typ transakie"))</f>
        <v>12.85</v>
      </c>
      <c r="J2786">
        <f t="shared" si="43"/>
        <v>128.5</v>
      </c>
      <c r="K2786">
        <f>SUMIF($E$7:E2786,E2786,$H$7:H2786)</f>
        <v>88</v>
      </c>
    </row>
    <row r="2787" spans="4:11" x14ac:dyDescent="0.3">
      <c r="D2787">
        <v>2781</v>
      </c>
      <c r="E2787">
        <v>7</v>
      </c>
      <c r="F2787" s="4">
        <f>DATE(2021,1,6+INT(ROWS($1:60)/4))</f>
        <v>44217</v>
      </c>
      <c r="G2787" s="1" t="s">
        <v>167</v>
      </c>
      <c r="H2787">
        <v>-3</v>
      </c>
      <c r="I2787" s="5">
        <f>IF(G2787="nákup",VLOOKUP(E2787,Tabuľka6[#All],13,FALSE),IF(G2787="predaj",VLOOKUP(E2787,Tabuľka6[#All],12,FALSE),"zadany neplatny typ transakie"))</f>
        <v>14.75</v>
      </c>
      <c r="J2787">
        <f t="shared" si="43"/>
        <v>44.25</v>
      </c>
      <c r="K2787">
        <f>SUMIF($E$7:E2787,E2787,$H$7:H2787)</f>
        <v>58</v>
      </c>
    </row>
    <row r="2788" spans="4:11" x14ac:dyDescent="0.3">
      <c r="D2788">
        <v>2782</v>
      </c>
      <c r="E2788">
        <v>1</v>
      </c>
      <c r="F2788" s="4">
        <f>DATE(2021,1,6+INT(ROWS($1:61)/4))</f>
        <v>44217</v>
      </c>
      <c r="G2788" s="1" t="s">
        <v>167</v>
      </c>
      <c r="H2788">
        <v>-3</v>
      </c>
      <c r="I2788" s="5">
        <f>IF(G2788="nákup",VLOOKUP(E2788,Tabuľka6[#All],13,FALSE),IF(G2788="predaj",VLOOKUP(E2788,Tabuľka6[#All],12,FALSE),"zadany neplatny typ transakie"))</f>
        <v>11.9</v>
      </c>
      <c r="J2788">
        <f t="shared" si="43"/>
        <v>35.700000000000003</v>
      </c>
      <c r="K2788">
        <f>SUMIF($E$7:E2788,E2788,$H$7:H2788)</f>
        <v>170</v>
      </c>
    </row>
    <row r="2789" spans="4:11" x14ac:dyDescent="0.3">
      <c r="D2789">
        <v>2783</v>
      </c>
      <c r="E2789">
        <v>27</v>
      </c>
      <c r="F2789" s="4">
        <f>DATE(2021,1,6+INT(ROWS($1:62)/4))</f>
        <v>44217</v>
      </c>
      <c r="G2789" s="1" t="s">
        <v>167</v>
      </c>
      <c r="H2789">
        <v>-6</v>
      </c>
      <c r="I2789" s="5">
        <f>IF(G2789="nákup",VLOOKUP(E2789,Tabuľka6[#All],13,FALSE),IF(G2789="predaj",VLOOKUP(E2789,Tabuľka6[#All],12,FALSE),"zadany neplatny typ transakie"))</f>
        <v>16.36</v>
      </c>
      <c r="J2789">
        <f t="shared" si="43"/>
        <v>98.16</v>
      </c>
      <c r="K2789">
        <f>SUMIF($E$7:E2789,E2789,$H$7:H2789)</f>
        <v>92</v>
      </c>
    </row>
    <row r="2790" spans="4:11" x14ac:dyDescent="0.3">
      <c r="D2790">
        <v>2784</v>
      </c>
      <c r="E2790">
        <v>11</v>
      </c>
      <c r="F2790" s="4">
        <f>DATE(2021,1,6+INT(ROWS($1:63)/4))</f>
        <v>44217</v>
      </c>
      <c r="G2790" s="1" t="s">
        <v>167</v>
      </c>
      <c r="H2790">
        <v>-3</v>
      </c>
      <c r="I2790" s="5">
        <f>IF(G2790="nákup",VLOOKUP(E2790,Tabuľka6[#All],13,FALSE),IF(G2790="predaj",VLOOKUP(E2790,Tabuľka6[#All],12,FALSE),"zadany neplatny typ transakie"))</f>
        <v>5</v>
      </c>
      <c r="J2790">
        <f t="shared" si="43"/>
        <v>15</v>
      </c>
      <c r="K2790">
        <f>SUMIF($E$7:E2790,E2790,$H$7:H2790)</f>
        <v>65</v>
      </c>
    </row>
    <row r="2791" spans="4:11" x14ac:dyDescent="0.3">
      <c r="D2791">
        <v>2785</v>
      </c>
      <c r="E2791">
        <v>24</v>
      </c>
      <c r="F2791" s="4">
        <f>DATE(2021,1,6+INT(ROWS($1:64)/4))</f>
        <v>44218</v>
      </c>
      <c r="G2791" s="1" t="s">
        <v>167</v>
      </c>
      <c r="H2791">
        <v>-9</v>
      </c>
      <c r="I2791" s="5">
        <f>IF(G2791="nákup",VLOOKUP(E2791,Tabuľka6[#All],13,FALSE),IF(G2791="predaj",VLOOKUP(E2791,Tabuľka6[#All],12,FALSE),"zadany neplatny typ transakie"))</f>
        <v>18.98</v>
      </c>
      <c r="J2791">
        <f t="shared" si="43"/>
        <v>170.82</v>
      </c>
      <c r="K2791">
        <f>SUMIF($E$7:E2791,E2791,$H$7:H2791)</f>
        <v>130</v>
      </c>
    </row>
    <row r="2792" spans="4:11" x14ac:dyDescent="0.3">
      <c r="D2792">
        <v>2786</v>
      </c>
      <c r="E2792">
        <v>27</v>
      </c>
      <c r="F2792" s="4">
        <f>DATE(2021,1,6+INT(ROWS($1:65)/4))</f>
        <v>44218</v>
      </c>
      <c r="G2792" s="1" t="s">
        <v>167</v>
      </c>
      <c r="H2792">
        <v>-1</v>
      </c>
      <c r="I2792" s="5">
        <f>IF(G2792="nákup",VLOOKUP(E2792,Tabuľka6[#All],13,FALSE),IF(G2792="predaj",VLOOKUP(E2792,Tabuľka6[#All],12,FALSE),"zadany neplatny typ transakie"))</f>
        <v>16.36</v>
      </c>
      <c r="J2792">
        <f t="shared" si="43"/>
        <v>16.36</v>
      </c>
      <c r="K2792">
        <f>SUMIF($E$7:E2792,E2792,$H$7:H2792)</f>
        <v>91</v>
      </c>
    </row>
    <row r="2793" spans="4:11" x14ac:dyDescent="0.3">
      <c r="D2793">
        <v>2787</v>
      </c>
      <c r="E2793">
        <v>13</v>
      </c>
      <c r="F2793" s="4">
        <f>DATE(2021,1,6+INT(ROWS($1:66)/4))</f>
        <v>44218</v>
      </c>
      <c r="G2793" s="1" t="s">
        <v>167</v>
      </c>
      <c r="H2793">
        <v>-9</v>
      </c>
      <c r="I2793" s="5">
        <f>IF(G2793="nákup",VLOOKUP(E2793,Tabuľka6[#All],13,FALSE),IF(G2793="predaj",VLOOKUP(E2793,Tabuľka6[#All],12,FALSE),"zadany neplatny typ transakie"))</f>
        <v>14.95</v>
      </c>
      <c r="J2793">
        <f t="shared" si="43"/>
        <v>134.54999999999998</v>
      </c>
      <c r="K2793">
        <f>SUMIF($E$7:E2793,E2793,$H$7:H2793)</f>
        <v>16</v>
      </c>
    </row>
    <row r="2794" spans="4:11" x14ac:dyDescent="0.3">
      <c r="D2794">
        <v>2788</v>
      </c>
      <c r="E2794">
        <v>21</v>
      </c>
      <c r="F2794" s="4">
        <f>DATE(2021,1,6+INT(ROWS($1:67)/4))</f>
        <v>44218</v>
      </c>
      <c r="G2794" s="1" t="s">
        <v>167</v>
      </c>
      <c r="H2794">
        <v>-4</v>
      </c>
      <c r="I2794" s="5">
        <f>IF(G2794="nákup",VLOOKUP(E2794,Tabuľka6[#All],13,FALSE),IF(G2794="predaj",VLOOKUP(E2794,Tabuľka6[#All],12,FALSE),"zadany neplatny typ transakie"))</f>
        <v>22.5</v>
      </c>
      <c r="J2794">
        <f t="shared" si="43"/>
        <v>90</v>
      </c>
      <c r="K2794">
        <f>SUMIF($E$7:E2794,E2794,$H$7:H2794)</f>
        <v>100</v>
      </c>
    </row>
    <row r="2795" spans="4:11" x14ac:dyDescent="0.3">
      <c r="D2795">
        <v>2789</v>
      </c>
      <c r="E2795">
        <v>18</v>
      </c>
      <c r="F2795" s="4">
        <f>DATE(2021,1,6+INT(ROWS($1:68)/4))</f>
        <v>44219</v>
      </c>
      <c r="G2795" s="1" t="s">
        <v>167</v>
      </c>
      <c r="H2795">
        <v>-2</v>
      </c>
      <c r="I2795" s="5">
        <f>IF(G2795="nákup",VLOOKUP(E2795,Tabuľka6[#All],13,FALSE),IF(G2795="predaj",VLOOKUP(E2795,Tabuľka6[#All],12,FALSE),"zadany neplatny typ transakie"))</f>
        <v>13.99</v>
      </c>
      <c r="J2795">
        <f t="shared" si="43"/>
        <v>27.98</v>
      </c>
      <c r="K2795">
        <f>SUMIF($E$7:E2795,E2795,$H$7:H2795)</f>
        <v>110</v>
      </c>
    </row>
    <row r="2796" spans="4:11" x14ac:dyDescent="0.3">
      <c r="D2796">
        <v>2790</v>
      </c>
      <c r="E2796">
        <v>6</v>
      </c>
      <c r="F2796" s="4">
        <f>DATE(2021,1,6+INT(ROWS($1:69)/4))</f>
        <v>44219</v>
      </c>
      <c r="G2796" s="1" t="s">
        <v>167</v>
      </c>
      <c r="H2796">
        <v>-5</v>
      </c>
      <c r="I2796" s="5">
        <f>IF(G2796="nákup",VLOOKUP(E2796,Tabuľka6[#All],13,FALSE),IF(G2796="predaj",VLOOKUP(E2796,Tabuľka6[#All],12,FALSE),"zadany neplatny typ transakie"))</f>
        <v>13.24</v>
      </c>
      <c r="J2796">
        <f t="shared" si="43"/>
        <v>66.2</v>
      </c>
      <c r="K2796">
        <f>SUMIF($E$7:E2796,E2796,$H$7:H2796)</f>
        <v>173</v>
      </c>
    </row>
    <row r="2797" spans="4:11" x14ac:dyDescent="0.3">
      <c r="D2797">
        <v>2791</v>
      </c>
      <c r="E2797">
        <v>5</v>
      </c>
      <c r="F2797" s="4">
        <f>DATE(2021,1,6+INT(ROWS($1:70)/4))</f>
        <v>44219</v>
      </c>
      <c r="G2797" s="1" t="s">
        <v>167</v>
      </c>
      <c r="H2797">
        <v>-6</v>
      </c>
      <c r="I2797" s="5">
        <f>IF(G2797="nákup",VLOOKUP(E2797,Tabuľka6[#All],13,FALSE),IF(G2797="predaj",VLOOKUP(E2797,Tabuľka6[#All],12,FALSE),"zadany neplatny typ transakie"))</f>
        <v>15.56</v>
      </c>
      <c r="J2797">
        <f t="shared" si="43"/>
        <v>93.36</v>
      </c>
      <c r="K2797">
        <f>SUMIF($E$7:E2797,E2797,$H$7:H2797)</f>
        <v>57</v>
      </c>
    </row>
    <row r="2798" spans="4:11" x14ac:dyDescent="0.3">
      <c r="D2798">
        <v>2792</v>
      </c>
      <c r="E2798">
        <v>19</v>
      </c>
      <c r="F2798" s="4">
        <f>DATE(2021,1,6+INT(ROWS($1:71)/4))</f>
        <v>44219</v>
      </c>
      <c r="G2798" s="1" t="s">
        <v>167</v>
      </c>
      <c r="H2798">
        <v>-2</v>
      </c>
      <c r="I2798" s="5">
        <f>IF(G2798="nákup",VLOOKUP(E2798,Tabuľka6[#All],13,FALSE),IF(G2798="predaj",VLOOKUP(E2798,Tabuľka6[#All],12,FALSE),"zadany neplatny typ transakie"))</f>
        <v>14.17</v>
      </c>
      <c r="J2798">
        <f t="shared" si="43"/>
        <v>28.34</v>
      </c>
      <c r="K2798">
        <f>SUMIF($E$7:E2798,E2798,$H$7:H2798)</f>
        <v>241</v>
      </c>
    </row>
    <row r="2799" spans="4:11" x14ac:dyDescent="0.3">
      <c r="D2799">
        <v>2793</v>
      </c>
      <c r="E2799">
        <v>18</v>
      </c>
      <c r="F2799" s="4">
        <f>DATE(2021,1,6+INT(ROWS($1:72)/4))</f>
        <v>44220</v>
      </c>
      <c r="G2799" s="1" t="s">
        <v>167</v>
      </c>
      <c r="H2799">
        <v>-5</v>
      </c>
      <c r="I2799" s="5">
        <f>IF(G2799="nákup",VLOOKUP(E2799,Tabuľka6[#All],13,FALSE),IF(G2799="predaj",VLOOKUP(E2799,Tabuľka6[#All],12,FALSE),"zadany neplatny typ transakie"))</f>
        <v>13.99</v>
      </c>
      <c r="J2799">
        <f t="shared" si="43"/>
        <v>69.95</v>
      </c>
      <c r="K2799">
        <f>SUMIF($E$7:E2799,E2799,$H$7:H2799)</f>
        <v>105</v>
      </c>
    </row>
    <row r="2800" spans="4:11" x14ac:dyDescent="0.3">
      <c r="D2800">
        <v>2794</v>
      </c>
      <c r="E2800">
        <v>13</v>
      </c>
      <c r="F2800" s="4">
        <f>DATE(2021,1,6+INT(ROWS($1:73)/4))</f>
        <v>44220</v>
      </c>
      <c r="G2800" s="1" t="s">
        <v>167</v>
      </c>
      <c r="H2800">
        <v>-2</v>
      </c>
      <c r="I2800" s="5">
        <f>IF(G2800="nákup",VLOOKUP(E2800,Tabuľka6[#All],13,FALSE),IF(G2800="predaj",VLOOKUP(E2800,Tabuľka6[#All],12,FALSE),"zadany neplatny typ transakie"))</f>
        <v>14.95</v>
      </c>
      <c r="J2800">
        <f t="shared" si="43"/>
        <v>29.9</v>
      </c>
      <c r="K2800">
        <f>SUMIF($E$7:E2800,E2800,$H$7:H2800)</f>
        <v>14</v>
      </c>
    </row>
    <row r="2801" spans="4:11" x14ac:dyDescent="0.3">
      <c r="D2801">
        <v>2795</v>
      </c>
      <c r="E2801">
        <v>20</v>
      </c>
      <c r="F2801" s="4">
        <f>DATE(2021,1,6+INT(ROWS($1:74)/4))</f>
        <v>44220</v>
      </c>
      <c r="G2801" s="1" t="s">
        <v>167</v>
      </c>
      <c r="H2801">
        <v>-6</v>
      </c>
      <c r="I2801" s="5">
        <f>IF(G2801="nákup",VLOOKUP(E2801,Tabuľka6[#All],13,FALSE),IF(G2801="predaj",VLOOKUP(E2801,Tabuľka6[#All],12,FALSE),"zadany neplatny typ transakie"))</f>
        <v>10.050000000000001</v>
      </c>
      <c r="J2801">
        <f t="shared" si="43"/>
        <v>60.300000000000004</v>
      </c>
      <c r="K2801">
        <f>SUMIF($E$7:E2801,E2801,$H$7:H2801)</f>
        <v>86</v>
      </c>
    </row>
    <row r="2802" spans="4:11" x14ac:dyDescent="0.3">
      <c r="D2802">
        <v>2796</v>
      </c>
      <c r="E2802">
        <v>10</v>
      </c>
      <c r="F2802" s="4">
        <f>DATE(2021,1,6+INT(ROWS($1:75)/4))</f>
        <v>44220</v>
      </c>
      <c r="G2802" s="1" t="s">
        <v>167</v>
      </c>
      <c r="H2802">
        <v>-7</v>
      </c>
      <c r="I2802" s="5">
        <f>IF(G2802="nákup",VLOOKUP(E2802,Tabuľka6[#All],13,FALSE),IF(G2802="predaj",VLOOKUP(E2802,Tabuľka6[#All],12,FALSE),"zadany neplatny typ transakie"))</f>
        <v>18.5</v>
      </c>
      <c r="J2802">
        <f t="shared" si="43"/>
        <v>129.5</v>
      </c>
      <c r="K2802">
        <f>SUMIF($E$7:E2802,E2802,$H$7:H2802)</f>
        <v>87</v>
      </c>
    </row>
    <row r="2803" spans="4:11" x14ac:dyDescent="0.3">
      <c r="D2803">
        <v>2797</v>
      </c>
      <c r="E2803">
        <v>21</v>
      </c>
      <c r="F2803" s="4">
        <f>DATE(2021,1,6+INT(ROWS($1:76)/4))</f>
        <v>44221</v>
      </c>
      <c r="G2803" s="1" t="s">
        <v>167</v>
      </c>
      <c r="H2803">
        <v>-5</v>
      </c>
      <c r="I2803" s="5">
        <f>IF(G2803="nákup",VLOOKUP(E2803,Tabuľka6[#All],13,FALSE),IF(G2803="predaj",VLOOKUP(E2803,Tabuľka6[#All],12,FALSE),"zadany neplatny typ transakie"))</f>
        <v>22.5</v>
      </c>
      <c r="J2803">
        <f t="shared" si="43"/>
        <v>112.5</v>
      </c>
      <c r="K2803">
        <f>SUMIF($E$7:E2803,E2803,$H$7:H2803)</f>
        <v>95</v>
      </c>
    </row>
    <row r="2804" spans="4:11" x14ac:dyDescent="0.3">
      <c r="D2804">
        <v>2798</v>
      </c>
      <c r="E2804">
        <v>9</v>
      </c>
      <c r="F2804" s="4">
        <f>DATE(2021,1,6+INT(ROWS($1:77)/4))</f>
        <v>44221</v>
      </c>
      <c r="G2804" s="1" t="s">
        <v>167</v>
      </c>
      <c r="H2804">
        <v>-7</v>
      </c>
      <c r="I2804" s="5">
        <f>IF(G2804="nákup",VLOOKUP(E2804,Tabuľka6[#All],13,FALSE),IF(G2804="predaj",VLOOKUP(E2804,Tabuľka6[#All],12,FALSE),"zadany neplatny typ transakie"))</f>
        <v>41</v>
      </c>
      <c r="J2804">
        <f t="shared" si="43"/>
        <v>287</v>
      </c>
      <c r="K2804">
        <f>SUMIF($E$7:E2804,E2804,$H$7:H2804)</f>
        <v>33</v>
      </c>
    </row>
    <row r="2805" spans="4:11" x14ac:dyDescent="0.3">
      <c r="D2805">
        <v>2799</v>
      </c>
      <c r="E2805">
        <v>7</v>
      </c>
      <c r="F2805" s="4">
        <f>DATE(2021,1,6+INT(ROWS($1:78)/4))</f>
        <v>44221</v>
      </c>
      <c r="G2805" s="1" t="s">
        <v>167</v>
      </c>
      <c r="H2805">
        <v>-3</v>
      </c>
      <c r="I2805" s="5">
        <f>IF(G2805="nákup",VLOOKUP(E2805,Tabuľka6[#All],13,FALSE),IF(G2805="predaj",VLOOKUP(E2805,Tabuľka6[#All],12,FALSE),"zadany neplatny typ transakie"))</f>
        <v>14.75</v>
      </c>
      <c r="J2805">
        <f t="shared" si="43"/>
        <v>44.25</v>
      </c>
      <c r="K2805">
        <f>SUMIF($E$7:E2805,E2805,$H$7:H2805)</f>
        <v>55</v>
      </c>
    </row>
    <row r="2806" spans="4:11" x14ac:dyDescent="0.3">
      <c r="D2806">
        <v>2800</v>
      </c>
      <c r="E2806">
        <v>24</v>
      </c>
      <c r="F2806" s="4">
        <f>DATE(2021,1,6+INT(ROWS($1:79)/4))</f>
        <v>44221</v>
      </c>
      <c r="G2806" s="1" t="s">
        <v>167</v>
      </c>
      <c r="H2806">
        <v>-9</v>
      </c>
      <c r="I2806" s="5">
        <f>IF(G2806="nákup",VLOOKUP(E2806,Tabuľka6[#All],13,FALSE),IF(G2806="predaj",VLOOKUP(E2806,Tabuľka6[#All],12,FALSE),"zadany neplatny typ transakie"))</f>
        <v>18.98</v>
      </c>
      <c r="J2806">
        <f t="shared" si="43"/>
        <v>170.82</v>
      </c>
      <c r="K2806">
        <f>SUMIF($E$7:E2806,E2806,$H$7:H2806)</f>
        <v>121</v>
      </c>
    </row>
    <row r="2807" spans="4:11" x14ac:dyDescent="0.3">
      <c r="D2807">
        <v>2801</v>
      </c>
      <c r="E2807">
        <v>8</v>
      </c>
      <c r="F2807" s="4">
        <f>DATE(2021,1,6+INT(ROWS($1:80)/4))</f>
        <v>44222</v>
      </c>
      <c r="G2807" s="1" t="s">
        <v>167</v>
      </c>
      <c r="H2807">
        <v>-3</v>
      </c>
      <c r="I2807" s="5">
        <f>IF(G2807="nákup",VLOOKUP(E2807,Tabuľka6[#All],13,FALSE),IF(G2807="predaj",VLOOKUP(E2807,Tabuľka6[#All],12,FALSE),"zadany neplatny typ transakie"))</f>
        <v>17.89</v>
      </c>
      <c r="J2807">
        <f t="shared" si="43"/>
        <v>53.67</v>
      </c>
      <c r="K2807">
        <f>SUMIF($E$7:E2807,E2807,$H$7:H2807)</f>
        <v>135</v>
      </c>
    </row>
    <row r="2808" spans="4:11" x14ac:dyDescent="0.3">
      <c r="D2808">
        <v>2802</v>
      </c>
      <c r="E2808">
        <v>23</v>
      </c>
      <c r="F2808" s="4">
        <f>DATE(2021,1,6+INT(ROWS($1:81)/4))</f>
        <v>44222</v>
      </c>
      <c r="G2808" s="1" t="s">
        <v>167</v>
      </c>
      <c r="H2808">
        <v>-5</v>
      </c>
      <c r="I2808" s="5">
        <f>IF(G2808="nákup",VLOOKUP(E2808,Tabuľka6[#All],13,FALSE),IF(G2808="predaj",VLOOKUP(E2808,Tabuľka6[#All],12,FALSE),"zadany neplatny typ transakie"))</f>
        <v>22.55</v>
      </c>
      <c r="J2808">
        <f t="shared" si="43"/>
        <v>112.75</v>
      </c>
      <c r="K2808">
        <f>SUMIF($E$7:E2808,E2808,$H$7:H2808)</f>
        <v>43</v>
      </c>
    </row>
    <row r="2809" spans="4:11" x14ac:dyDescent="0.3">
      <c r="D2809">
        <v>2803</v>
      </c>
      <c r="E2809">
        <v>10</v>
      </c>
      <c r="F2809" s="4">
        <f>DATE(2021,1,6+INT(ROWS($1:82)/4))</f>
        <v>44222</v>
      </c>
      <c r="G2809" s="1" t="s">
        <v>167</v>
      </c>
      <c r="H2809">
        <v>-1</v>
      </c>
      <c r="I2809" s="5">
        <f>IF(G2809="nákup",VLOOKUP(E2809,Tabuľka6[#All],13,FALSE),IF(G2809="predaj",VLOOKUP(E2809,Tabuľka6[#All],12,FALSE),"zadany neplatny typ transakie"))</f>
        <v>18.5</v>
      </c>
      <c r="J2809">
        <f t="shared" si="43"/>
        <v>18.5</v>
      </c>
      <c r="K2809">
        <f>SUMIF($E$7:E2809,E2809,$H$7:H2809)</f>
        <v>86</v>
      </c>
    </row>
    <row r="2810" spans="4:11" x14ac:dyDescent="0.3">
      <c r="D2810">
        <v>2804</v>
      </c>
      <c r="E2810">
        <v>9</v>
      </c>
      <c r="F2810" s="4">
        <f>DATE(2021,1,6+INT(ROWS($1:83)/4))</f>
        <v>44222</v>
      </c>
      <c r="G2810" s="1" t="s">
        <v>167</v>
      </c>
      <c r="H2810">
        <v>-2</v>
      </c>
      <c r="I2810" s="5">
        <f>IF(G2810="nákup",VLOOKUP(E2810,Tabuľka6[#All],13,FALSE),IF(G2810="predaj",VLOOKUP(E2810,Tabuľka6[#All],12,FALSE),"zadany neplatny typ transakie"))</f>
        <v>41</v>
      </c>
      <c r="J2810">
        <f t="shared" si="43"/>
        <v>82</v>
      </c>
      <c r="K2810">
        <f>SUMIF($E$7:E2810,E2810,$H$7:H2810)</f>
        <v>31</v>
      </c>
    </row>
    <row r="2811" spans="4:11" x14ac:dyDescent="0.3">
      <c r="D2811">
        <v>2805</v>
      </c>
      <c r="E2811">
        <v>27</v>
      </c>
      <c r="F2811" s="4">
        <f>DATE(2021,1,6+INT(ROWS($1:84)/4))</f>
        <v>44223</v>
      </c>
      <c r="G2811" s="1" t="s">
        <v>167</v>
      </c>
      <c r="H2811">
        <v>-6</v>
      </c>
      <c r="I2811" s="5">
        <f>IF(G2811="nákup",VLOOKUP(E2811,Tabuľka6[#All],13,FALSE),IF(G2811="predaj",VLOOKUP(E2811,Tabuľka6[#All],12,FALSE),"zadany neplatny typ transakie"))</f>
        <v>16.36</v>
      </c>
      <c r="J2811">
        <f t="shared" si="43"/>
        <v>98.16</v>
      </c>
      <c r="K2811">
        <f>SUMIF($E$7:E2811,E2811,$H$7:H2811)</f>
        <v>85</v>
      </c>
    </row>
    <row r="2812" spans="4:11" x14ac:dyDescent="0.3">
      <c r="D2812">
        <v>2806</v>
      </c>
      <c r="E2812">
        <v>11</v>
      </c>
      <c r="F2812" s="4">
        <f>DATE(2021,1,6+INT(ROWS($1:85)/4))</f>
        <v>44223</v>
      </c>
      <c r="G2812" s="1" t="s">
        <v>167</v>
      </c>
      <c r="H2812">
        <v>-7</v>
      </c>
      <c r="I2812" s="5">
        <f>IF(G2812="nákup",VLOOKUP(E2812,Tabuľka6[#All],13,FALSE),IF(G2812="predaj",VLOOKUP(E2812,Tabuľka6[#All],12,FALSE),"zadany neplatny typ transakie"))</f>
        <v>5</v>
      </c>
      <c r="J2812">
        <f t="shared" si="43"/>
        <v>35</v>
      </c>
      <c r="K2812">
        <f>SUMIF($E$7:E2812,E2812,$H$7:H2812)</f>
        <v>58</v>
      </c>
    </row>
    <row r="2813" spans="4:11" x14ac:dyDescent="0.3">
      <c r="D2813">
        <v>2807</v>
      </c>
      <c r="E2813">
        <v>29</v>
      </c>
      <c r="F2813" s="4">
        <f>DATE(2021,1,6+INT(ROWS($1:86)/4))</f>
        <v>44223</v>
      </c>
      <c r="G2813" s="1" t="s">
        <v>167</v>
      </c>
      <c r="H2813">
        <v>-9</v>
      </c>
      <c r="I2813" s="5">
        <f>IF(G2813="nákup",VLOOKUP(E2813,Tabuľka6[#All],13,FALSE),IF(G2813="predaj",VLOOKUP(E2813,Tabuľka6[#All],12,FALSE),"zadany neplatny typ transakie"))</f>
        <v>24.99</v>
      </c>
      <c r="J2813">
        <f t="shared" si="43"/>
        <v>224.91</v>
      </c>
      <c r="K2813">
        <f>SUMIF($E$7:E2813,E2813,$H$7:H2813)</f>
        <v>228</v>
      </c>
    </row>
    <row r="2814" spans="4:11" x14ac:dyDescent="0.3">
      <c r="D2814">
        <v>2808</v>
      </c>
      <c r="E2814">
        <v>20</v>
      </c>
      <c r="F2814" s="4">
        <f>DATE(2021,1,6+INT(ROWS($1:87)/4))</f>
        <v>44223</v>
      </c>
      <c r="G2814" s="1" t="s">
        <v>167</v>
      </c>
      <c r="H2814">
        <v>-4</v>
      </c>
      <c r="I2814" s="5">
        <f>IF(G2814="nákup",VLOOKUP(E2814,Tabuľka6[#All],13,FALSE),IF(G2814="predaj",VLOOKUP(E2814,Tabuľka6[#All],12,FALSE),"zadany neplatny typ transakie"))</f>
        <v>10.050000000000001</v>
      </c>
      <c r="J2814">
        <f t="shared" si="43"/>
        <v>40.200000000000003</v>
      </c>
      <c r="K2814">
        <f>SUMIF($E$7:E2814,E2814,$H$7:H2814)</f>
        <v>82</v>
      </c>
    </row>
    <row r="2815" spans="4:11" x14ac:dyDescent="0.3">
      <c r="D2815">
        <v>2809</v>
      </c>
      <c r="E2815">
        <v>5</v>
      </c>
      <c r="F2815" s="4">
        <f>DATE(2021,1,6+INT(ROWS($1:88)/4))</f>
        <v>44224</v>
      </c>
      <c r="G2815" s="1" t="s">
        <v>167</v>
      </c>
      <c r="H2815">
        <v>-2</v>
      </c>
      <c r="I2815" s="5">
        <f>IF(G2815="nákup",VLOOKUP(E2815,Tabuľka6[#All],13,FALSE),IF(G2815="predaj",VLOOKUP(E2815,Tabuľka6[#All],12,FALSE),"zadany neplatny typ transakie"))</f>
        <v>15.56</v>
      </c>
      <c r="J2815">
        <f t="shared" si="43"/>
        <v>31.12</v>
      </c>
      <c r="K2815">
        <f>SUMIF($E$7:E2815,E2815,$H$7:H2815)</f>
        <v>55</v>
      </c>
    </row>
    <row r="2816" spans="4:11" x14ac:dyDescent="0.3">
      <c r="D2816">
        <v>2810</v>
      </c>
      <c r="E2816">
        <v>13</v>
      </c>
      <c r="F2816" s="4">
        <f>DATE(2021,1,6+INT(ROWS($1:89)/4))</f>
        <v>44224</v>
      </c>
      <c r="G2816" s="1" t="s">
        <v>166</v>
      </c>
      <c r="H2816">
        <v>30</v>
      </c>
      <c r="I2816" s="5">
        <f>IF(G2816="nákup",VLOOKUP(E2816,Tabuľka6[#All],13,FALSE),IF(G2816="predaj",VLOOKUP(E2816,Tabuľka6[#All],12,FALSE),"zadany neplatny typ transakie"))</f>
        <v>8.89</v>
      </c>
      <c r="J2816">
        <f t="shared" si="43"/>
        <v>266.70000000000005</v>
      </c>
      <c r="K2816">
        <f>SUMIF($E$7:E2816,E2816,$H$7:H2816)</f>
        <v>44</v>
      </c>
    </row>
    <row r="2817" spans="4:11" x14ac:dyDescent="0.3">
      <c r="D2817">
        <v>2811</v>
      </c>
      <c r="E2817">
        <v>13</v>
      </c>
      <c r="F2817" s="4">
        <f>DATE(2021,1,6+INT(ROWS($1:90)/4))</f>
        <v>44224</v>
      </c>
      <c r="G2817" s="1" t="s">
        <v>166</v>
      </c>
      <c r="H2817">
        <v>43</v>
      </c>
      <c r="I2817" s="5">
        <f>IF(G2817="nákup",VLOOKUP(E2817,Tabuľka6[#All],13,FALSE),IF(G2817="predaj",VLOOKUP(E2817,Tabuľka6[#All],12,FALSE),"zadany neplatny typ transakie"))</f>
        <v>8.89</v>
      </c>
      <c r="J2817">
        <f t="shared" si="43"/>
        <v>382.27000000000004</v>
      </c>
      <c r="K2817">
        <f>SUMIF($E$7:E2817,E2817,$H$7:H2817)</f>
        <v>87</v>
      </c>
    </row>
    <row r="2818" spans="4:11" x14ac:dyDescent="0.3">
      <c r="D2818">
        <v>2812</v>
      </c>
      <c r="E2818">
        <v>1</v>
      </c>
      <c r="F2818" s="4">
        <f>DATE(2021,1,6+INT(ROWS($1:91)/4))</f>
        <v>44224</v>
      </c>
      <c r="G2818" s="1" t="s">
        <v>166</v>
      </c>
      <c r="H2818">
        <v>43</v>
      </c>
      <c r="I2818" s="5">
        <f>IF(G2818="nákup",VLOOKUP(E2818,Tabuľka6[#All],13,FALSE),IF(G2818="predaj",VLOOKUP(E2818,Tabuľka6[#All],12,FALSE),"zadany neplatny typ transakie"))</f>
        <v>8.25</v>
      </c>
      <c r="J2818">
        <f t="shared" si="43"/>
        <v>354.75</v>
      </c>
      <c r="K2818">
        <f>SUMIF($E$7:E2818,E2818,$H$7:H2818)</f>
        <v>213</v>
      </c>
    </row>
    <row r="2819" spans="4:11" x14ac:dyDescent="0.3">
      <c r="D2819">
        <v>2813</v>
      </c>
      <c r="E2819">
        <v>29</v>
      </c>
      <c r="F2819" s="4">
        <f>DATE(2021,1,6+INT(ROWS($1:92)/4))</f>
        <v>44225</v>
      </c>
      <c r="G2819" s="1" t="s">
        <v>166</v>
      </c>
      <c r="H2819">
        <v>36</v>
      </c>
      <c r="I2819" s="5" t="str">
        <f>IF(G2819="nákup",VLOOKUP(E2819,Tabuľka6[#All],13,FALSE),IF(G2819="predaj",VLOOKUP(E2819,Tabuľka6[#All],12,FALSE),"zadany neplatny typ transakie"))</f>
        <v>14,98</v>
      </c>
      <c r="J2819">
        <f t="shared" si="43"/>
        <v>539.28</v>
      </c>
      <c r="K2819">
        <f>SUMIF($E$7:E2819,E2819,$H$7:H2819)</f>
        <v>264</v>
      </c>
    </row>
    <row r="2820" spans="4:11" x14ac:dyDescent="0.3">
      <c r="D2820">
        <v>2814</v>
      </c>
      <c r="E2820">
        <v>15</v>
      </c>
      <c r="F2820" s="4">
        <f>DATE(2021,1,6+INT(ROWS($1:93)/4))</f>
        <v>44225</v>
      </c>
      <c r="G2820" s="1" t="s">
        <v>166</v>
      </c>
      <c r="H2820">
        <v>32</v>
      </c>
      <c r="I2820" s="5">
        <f>IF(G2820="nákup",VLOOKUP(E2820,Tabuľka6[#All],13,FALSE),IF(G2820="predaj",VLOOKUP(E2820,Tabuľka6[#All],12,FALSE),"zadany neplatny typ transakie"))</f>
        <v>4.5</v>
      </c>
      <c r="J2820">
        <f t="shared" si="43"/>
        <v>144</v>
      </c>
      <c r="K2820">
        <f>SUMIF($E$7:E2820,E2820,$H$7:H2820)</f>
        <v>209</v>
      </c>
    </row>
    <row r="2821" spans="4:11" x14ac:dyDescent="0.3">
      <c r="D2821">
        <v>2815</v>
      </c>
      <c r="E2821">
        <v>30</v>
      </c>
      <c r="F2821" s="4">
        <f>DATE(2021,1,6+INT(ROWS($1:94)/4))</f>
        <v>44225</v>
      </c>
      <c r="G2821" s="1" t="s">
        <v>166</v>
      </c>
      <c r="H2821">
        <v>48</v>
      </c>
      <c r="I2821" s="5" t="str">
        <f>IF(G2821="nákup",VLOOKUP(E2821,Tabuľka6[#All],13,FALSE),IF(G2821="predaj",VLOOKUP(E2821,Tabuľka6[#All],12,FALSE),"zadany neplatny typ transakie"))</f>
        <v>4,36</v>
      </c>
      <c r="J2821">
        <f t="shared" si="43"/>
        <v>209.28000000000003</v>
      </c>
      <c r="K2821">
        <f>SUMIF($E$7:E2821,E2821,$H$7:H2821)</f>
        <v>234</v>
      </c>
    </row>
    <row r="2822" spans="4:11" x14ac:dyDescent="0.3">
      <c r="D2822">
        <v>2816</v>
      </c>
      <c r="E2822">
        <v>30</v>
      </c>
      <c r="F2822" s="4">
        <f>DATE(2021,1,6+INT(ROWS($1:95)/4))</f>
        <v>44225</v>
      </c>
      <c r="G2822" s="1" t="s">
        <v>166</v>
      </c>
      <c r="H2822">
        <v>41</v>
      </c>
      <c r="I2822" s="5" t="str">
        <f>IF(G2822="nákup",VLOOKUP(E2822,Tabuľka6[#All],13,FALSE),IF(G2822="predaj",VLOOKUP(E2822,Tabuľka6[#All],12,FALSE),"zadany neplatny typ transakie"))</f>
        <v>4,36</v>
      </c>
      <c r="J2822">
        <f t="shared" si="43"/>
        <v>178.76000000000002</v>
      </c>
      <c r="K2822">
        <f>SUMIF($E$7:E2822,E2822,$H$7:H2822)</f>
        <v>275</v>
      </c>
    </row>
    <row r="2823" spans="4:11" x14ac:dyDescent="0.3">
      <c r="D2823">
        <v>2817</v>
      </c>
      <c r="E2823">
        <v>15</v>
      </c>
      <c r="F2823" s="4">
        <f>DATE(2021,1,6+INT(ROWS($1:96)/4))</f>
        <v>44226</v>
      </c>
      <c r="G2823" s="1" t="s">
        <v>166</v>
      </c>
      <c r="H2823">
        <v>35</v>
      </c>
      <c r="I2823" s="5">
        <f>IF(G2823="nákup",VLOOKUP(E2823,Tabuľka6[#All],13,FALSE),IF(G2823="predaj",VLOOKUP(E2823,Tabuľka6[#All],12,FALSE),"zadany neplatny typ transakie"))</f>
        <v>4.5</v>
      </c>
      <c r="J2823">
        <f t="shared" si="43"/>
        <v>157.5</v>
      </c>
      <c r="K2823">
        <f>SUMIF($E$7:E2823,E2823,$H$7:H2823)</f>
        <v>244</v>
      </c>
    </row>
    <row r="2824" spans="4:11" x14ac:dyDescent="0.3">
      <c r="D2824">
        <v>2818</v>
      </c>
      <c r="E2824">
        <v>14</v>
      </c>
      <c r="F2824" s="4">
        <f>DATE(2021,1,6+INT(ROWS($1:97)/4))</f>
        <v>44226</v>
      </c>
      <c r="G2824" s="1" t="s">
        <v>166</v>
      </c>
      <c r="H2824">
        <v>48</v>
      </c>
      <c r="I2824" s="5">
        <f>IF(G2824="nákup",VLOOKUP(E2824,Tabuľka6[#All],13,FALSE),IF(G2824="predaj",VLOOKUP(E2824,Tabuľka6[#All],12,FALSE),"zadany neplatny typ transakie"))</f>
        <v>5.68</v>
      </c>
      <c r="J2824">
        <f t="shared" ref="J2824:J2887" si="44">ABS(H2824*I2824)</f>
        <v>272.64</v>
      </c>
      <c r="K2824">
        <f>SUMIF($E$7:E2824,E2824,$H$7:H2824)</f>
        <v>134</v>
      </c>
    </row>
    <row r="2825" spans="4:11" x14ac:dyDescent="0.3">
      <c r="D2825">
        <v>2819</v>
      </c>
      <c r="E2825">
        <v>8</v>
      </c>
      <c r="F2825" s="4">
        <f>DATE(2021,1,6+INT(ROWS($1:98)/4))</f>
        <v>44226</v>
      </c>
      <c r="G2825" s="1" t="s">
        <v>166</v>
      </c>
      <c r="H2825">
        <v>28</v>
      </c>
      <c r="I2825" s="5">
        <f>IF(G2825="nákup",VLOOKUP(E2825,Tabuľka6[#All],13,FALSE),IF(G2825="predaj",VLOOKUP(E2825,Tabuľka6[#All],12,FALSE),"zadany neplatny typ transakie"))</f>
        <v>10.99</v>
      </c>
      <c r="J2825">
        <f t="shared" si="44"/>
        <v>307.72000000000003</v>
      </c>
      <c r="K2825">
        <f>SUMIF($E$7:E2825,E2825,$H$7:H2825)</f>
        <v>163</v>
      </c>
    </row>
    <row r="2826" spans="4:11" x14ac:dyDescent="0.3">
      <c r="D2826">
        <v>2820</v>
      </c>
      <c r="E2826">
        <v>29</v>
      </c>
      <c r="F2826" s="4">
        <f>DATE(2021,1,6+INT(ROWS($1:99)/4))</f>
        <v>44226</v>
      </c>
      <c r="G2826" s="1" t="s">
        <v>166</v>
      </c>
      <c r="H2826">
        <v>38</v>
      </c>
      <c r="I2826" s="5" t="str">
        <f>IF(G2826="nákup",VLOOKUP(E2826,Tabuľka6[#All],13,FALSE),IF(G2826="predaj",VLOOKUP(E2826,Tabuľka6[#All],12,FALSE),"zadany neplatny typ transakie"))</f>
        <v>14,98</v>
      </c>
      <c r="J2826">
        <f t="shared" si="44"/>
        <v>569.24</v>
      </c>
      <c r="K2826">
        <f>SUMIF($E$7:E2826,E2826,$H$7:H2826)</f>
        <v>302</v>
      </c>
    </row>
    <row r="2827" spans="4:11" x14ac:dyDescent="0.3">
      <c r="D2827">
        <v>2821</v>
      </c>
      <c r="E2827">
        <v>2</v>
      </c>
      <c r="F2827" s="4">
        <f>DATE(2021,1,6+INT(ROWS($1:100)/4))</f>
        <v>44227</v>
      </c>
      <c r="G2827" s="1" t="s">
        <v>166</v>
      </c>
      <c r="H2827">
        <v>26</v>
      </c>
      <c r="I2827" s="5">
        <f>IF(G2827="nákup",VLOOKUP(E2827,Tabuľka6[#All],13,FALSE),IF(G2827="predaj",VLOOKUP(E2827,Tabuľka6[#All],12,FALSE),"zadany neplatny typ transakie"))</f>
        <v>10.25</v>
      </c>
      <c r="J2827">
        <f t="shared" si="44"/>
        <v>266.5</v>
      </c>
      <c r="K2827">
        <f>SUMIF($E$7:E2827,E2827,$H$7:H2827)</f>
        <v>201</v>
      </c>
    </row>
    <row r="2828" spans="4:11" x14ac:dyDescent="0.3">
      <c r="D2828">
        <v>2822</v>
      </c>
      <c r="E2828">
        <v>8</v>
      </c>
      <c r="F2828" s="4">
        <f>DATE(2021,1,6+INT(ROWS($1:101)/4))</f>
        <v>44227</v>
      </c>
      <c r="G2828" s="1" t="s">
        <v>166</v>
      </c>
      <c r="H2828">
        <v>39</v>
      </c>
      <c r="I2828" s="5">
        <f>IF(G2828="nákup",VLOOKUP(E2828,Tabuľka6[#All],13,FALSE),IF(G2828="predaj",VLOOKUP(E2828,Tabuľka6[#All],12,FALSE),"zadany neplatny typ transakie"))</f>
        <v>10.99</v>
      </c>
      <c r="J2828">
        <f t="shared" si="44"/>
        <v>428.61</v>
      </c>
      <c r="K2828">
        <f>SUMIF($E$7:E2828,E2828,$H$7:H2828)</f>
        <v>202</v>
      </c>
    </row>
    <row r="2829" spans="4:11" x14ac:dyDescent="0.3">
      <c r="D2829">
        <v>2823</v>
      </c>
      <c r="E2829">
        <v>16</v>
      </c>
      <c r="F2829" s="4">
        <f>DATE(2021,1,6+INT(ROWS($1:102)/4))</f>
        <v>44227</v>
      </c>
      <c r="G2829" s="1" t="s">
        <v>166</v>
      </c>
      <c r="H2829">
        <v>27</v>
      </c>
      <c r="I2829" s="5">
        <f>IF(G2829="nákup",VLOOKUP(E2829,Tabuľka6[#All],13,FALSE),IF(G2829="predaj",VLOOKUP(E2829,Tabuľka6[#All],12,FALSE),"zadany neplatny typ transakie"))</f>
        <v>7.68</v>
      </c>
      <c r="J2829">
        <f t="shared" si="44"/>
        <v>207.35999999999999</v>
      </c>
      <c r="K2829">
        <f>SUMIF($E$7:E2829,E2829,$H$7:H2829)</f>
        <v>245</v>
      </c>
    </row>
    <row r="2830" spans="4:11" x14ac:dyDescent="0.3">
      <c r="D2830">
        <v>2824</v>
      </c>
      <c r="E2830">
        <v>29</v>
      </c>
      <c r="F2830" s="4">
        <f>DATE(2021,1,6+INT(ROWS($1:103)/4))</f>
        <v>44227</v>
      </c>
      <c r="G2830" s="1" t="s">
        <v>166</v>
      </c>
      <c r="H2830">
        <v>36</v>
      </c>
      <c r="I2830" s="5" t="str">
        <f>IF(G2830="nákup",VLOOKUP(E2830,Tabuľka6[#All],13,FALSE),IF(G2830="predaj",VLOOKUP(E2830,Tabuľka6[#All],12,FALSE),"zadany neplatny typ transakie"))</f>
        <v>14,98</v>
      </c>
      <c r="J2830">
        <f t="shared" si="44"/>
        <v>539.28</v>
      </c>
      <c r="K2830">
        <f>SUMIF($E$7:E2830,E2830,$H$7:H2830)</f>
        <v>338</v>
      </c>
    </row>
    <row r="2831" spans="4:11" x14ac:dyDescent="0.3">
      <c r="D2831">
        <v>2825</v>
      </c>
      <c r="E2831">
        <v>7</v>
      </c>
      <c r="F2831" s="4">
        <f>DATE(2021,1,6+INT(ROWS($1:104)/4))</f>
        <v>44228</v>
      </c>
      <c r="G2831" s="1" t="s">
        <v>166</v>
      </c>
      <c r="H2831">
        <v>32</v>
      </c>
      <c r="I2831" s="5">
        <f>IF(G2831="nákup",VLOOKUP(E2831,Tabuľka6[#All],13,FALSE),IF(G2831="predaj",VLOOKUP(E2831,Tabuľka6[#All],12,FALSE),"zadany neplatny typ transakie"))</f>
        <v>8.56</v>
      </c>
      <c r="J2831">
        <f t="shared" si="44"/>
        <v>273.92</v>
      </c>
      <c r="K2831">
        <f>SUMIF($E$7:E2831,E2831,$H$7:H2831)</f>
        <v>87</v>
      </c>
    </row>
    <row r="2832" spans="4:11" x14ac:dyDescent="0.3">
      <c r="D2832">
        <v>2826</v>
      </c>
      <c r="E2832">
        <v>16</v>
      </c>
      <c r="F2832" s="4">
        <f>DATE(2021,1,6+INT(ROWS($1:105)/4))</f>
        <v>44228</v>
      </c>
      <c r="G2832" s="1" t="s">
        <v>166</v>
      </c>
      <c r="H2832">
        <v>42</v>
      </c>
      <c r="I2832" s="5">
        <f>IF(G2832="nákup",VLOOKUP(E2832,Tabuľka6[#All],13,FALSE),IF(G2832="predaj",VLOOKUP(E2832,Tabuľka6[#All],12,FALSE),"zadany neplatny typ transakie"))</f>
        <v>7.68</v>
      </c>
      <c r="J2832">
        <f t="shared" si="44"/>
        <v>322.56</v>
      </c>
      <c r="K2832">
        <f>SUMIF($E$7:E2832,E2832,$H$7:H2832)</f>
        <v>287</v>
      </c>
    </row>
    <row r="2833" spans="4:11" x14ac:dyDescent="0.3">
      <c r="D2833">
        <v>2827</v>
      </c>
      <c r="E2833">
        <v>26</v>
      </c>
      <c r="F2833" s="4">
        <f>DATE(2021,1,6+INT(ROWS($1:106)/4))</f>
        <v>44228</v>
      </c>
      <c r="G2833" s="1" t="s">
        <v>166</v>
      </c>
      <c r="H2833">
        <v>22</v>
      </c>
      <c r="I2833" s="5">
        <f>IF(G2833="nákup",VLOOKUP(E2833,Tabuľka6[#All],13,FALSE),IF(G2833="predaj",VLOOKUP(E2833,Tabuľka6[#All],12,FALSE),"zadany neplatny typ transakie"))</f>
        <v>8.89</v>
      </c>
      <c r="J2833">
        <f t="shared" si="44"/>
        <v>195.58</v>
      </c>
      <c r="K2833">
        <f>SUMIF($E$7:E2833,E2833,$H$7:H2833)</f>
        <v>110</v>
      </c>
    </row>
    <row r="2834" spans="4:11" x14ac:dyDescent="0.3">
      <c r="D2834">
        <v>2828</v>
      </c>
      <c r="E2834">
        <v>25</v>
      </c>
      <c r="F2834" s="4">
        <f>DATE(2021,1,6+INT(ROWS($1:107)/4))</f>
        <v>44228</v>
      </c>
      <c r="G2834" s="1" t="s">
        <v>166</v>
      </c>
      <c r="H2834">
        <v>30</v>
      </c>
      <c r="I2834" s="5" t="str">
        <f>IF(G2834="nákup",VLOOKUP(E2834,Tabuľka6[#All],13,FALSE),IF(G2834="predaj",VLOOKUP(E2834,Tabuľka6[#All],12,FALSE),"zadany neplatny typ transakie"))</f>
        <v>6,65</v>
      </c>
      <c r="J2834">
        <f t="shared" si="44"/>
        <v>199.5</v>
      </c>
      <c r="K2834">
        <f>SUMIF($E$7:E2834,E2834,$H$7:H2834)</f>
        <v>210</v>
      </c>
    </row>
    <row r="2835" spans="4:11" x14ac:dyDescent="0.3">
      <c r="D2835">
        <v>2829</v>
      </c>
      <c r="E2835">
        <v>26</v>
      </c>
      <c r="F2835" s="4">
        <f>DATE(2021,1,6+INT(ROWS($1:108)/4))</f>
        <v>44229</v>
      </c>
      <c r="G2835" s="1" t="s">
        <v>166</v>
      </c>
      <c r="H2835">
        <v>22</v>
      </c>
      <c r="I2835" s="5">
        <f>IF(G2835="nákup",VLOOKUP(E2835,Tabuľka6[#All],13,FALSE),IF(G2835="predaj",VLOOKUP(E2835,Tabuľka6[#All],12,FALSE),"zadany neplatny typ transakie"))</f>
        <v>8.89</v>
      </c>
      <c r="J2835">
        <f t="shared" si="44"/>
        <v>195.58</v>
      </c>
      <c r="K2835">
        <f>SUMIF($E$7:E2835,E2835,$H$7:H2835)</f>
        <v>132</v>
      </c>
    </row>
    <row r="2836" spans="4:11" x14ac:dyDescent="0.3">
      <c r="D2836">
        <v>2830</v>
      </c>
      <c r="E2836">
        <v>21</v>
      </c>
      <c r="F2836" s="4">
        <f>DATE(2021,1,6+INT(ROWS($1:109)/4))</f>
        <v>44229</v>
      </c>
      <c r="G2836" s="1" t="s">
        <v>166</v>
      </c>
      <c r="H2836">
        <v>27</v>
      </c>
      <c r="I2836" s="5">
        <f>IF(G2836="nákup",VLOOKUP(E2836,Tabuľka6[#All],13,FALSE),IF(G2836="predaj",VLOOKUP(E2836,Tabuľka6[#All],12,FALSE),"zadany neplatny typ transakie"))</f>
        <v>14.17</v>
      </c>
      <c r="J2836">
        <f t="shared" si="44"/>
        <v>382.59</v>
      </c>
      <c r="K2836">
        <f>SUMIF($E$7:E2836,E2836,$H$7:H2836)</f>
        <v>122</v>
      </c>
    </row>
    <row r="2837" spans="4:11" x14ac:dyDescent="0.3">
      <c r="D2837">
        <v>2831</v>
      </c>
      <c r="E2837">
        <v>18</v>
      </c>
      <c r="F2837" s="4">
        <f>DATE(2021,1,6+INT(ROWS($1:110)/4))</f>
        <v>44229</v>
      </c>
      <c r="G2837" s="1" t="s">
        <v>166</v>
      </c>
      <c r="H2837">
        <v>24</v>
      </c>
      <c r="I2837" s="5">
        <f>IF(G2837="nákup",VLOOKUP(E2837,Tabuľka6[#All],13,FALSE),IF(G2837="predaj",VLOOKUP(E2837,Tabuľka6[#All],12,FALSE),"zadany neplatny typ transakie"))</f>
        <v>6.89</v>
      </c>
      <c r="J2837">
        <f t="shared" si="44"/>
        <v>165.35999999999999</v>
      </c>
      <c r="K2837">
        <f>SUMIF($E$7:E2837,E2837,$H$7:H2837)</f>
        <v>129</v>
      </c>
    </row>
    <row r="2838" spans="4:11" x14ac:dyDescent="0.3">
      <c r="D2838">
        <v>2832</v>
      </c>
      <c r="E2838">
        <v>24</v>
      </c>
      <c r="F2838" s="4">
        <f>DATE(2021,1,6+INT(ROWS($1:111)/4))</f>
        <v>44229</v>
      </c>
      <c r="G2838" s="1" t="s">
        <v>166</v>
      </c>
      <c r="H2838">
        <v>34</v>
      </c>
      <c r="I2838" s="5" t="str">
        <f>IF(G2838="nákup",VLOOKUP(E2838,Tabuľka6[#All],13,FALSE),IF(G2838="predaj",VLOOKUP(E2838,Tabuľka6[#All],12,FALSE),"zadany neplatny typ transakie"))</f>
        <v>8,78</v>
      </c>
      <c r="J2838">
        <f t="shared" si="44"/>
        <v>298.52</v>
      </c>
      <c r="K2838">
        <f>SUMIF($E$7:E2838,E2838,$H$7:H2838)</f>
        <v>155</v>
      </c>
    </row>
    <row r="2839" spans="4:11" x14ac:dyDescent="0.3">
      <c r="D2839">
        <v>2833</v>
      </c>
      <c r="E2839">
        <v>29</v>
      </c>
      <c r="F2839" s="4">
        <f>DATE(2021,1,6+INT(ROWS($1:112)/4))</f>
        <v>44230</v>
      </c>
      <c r="G2839" s="1" t="s">
        <v>166</v>
      </c>
      <c r="H2839">
        <v>33</v>
      </c>
      <c r="I2839" s="5" t="str">
        <f>IF(G2839="nákup",VLOOKUP(E2839,Tabuľka6[#All],13,FALSE),IF(G2839="predaj",VLOOKUP(E2839,Tabuľka6[#All],12,FALSE),"zadany neplatny typ transakie"))</f>
        <v>14,98</v>
      </c>
      <c r="J2839">
        <f t="shared" si="44"/>
        <v>494.34000000000003</v>
      </c>
      <c r="K2839">
        <f>SUMIF($E$7:E2839,E2839,$H$7:H2839)</f>
        <v>371</v>
      </c>
    </row>
    <row r="2840" spans="4:11" x14ac:dyDescent="0.3">
      <c r="D2840">
        <v>2834</v>
      </c>
      <c r="E2840">
        <v>1</v>
      </c>
      <c r="F2840" s="4">
        <f>DATE(2021,1,6+INT(ROWS($1:113)/4))</f>
        <v>44230</v>
      </c>
      <c r="G2840" s="1" t="s">
        <v>166</v>
      </c>
      <c r="H2840">
        <v>35</v>
      </c>
      <c r="I2840" s="5">
        <f>IF(G2840="nákup",VLOOKUP(E2840,Tabuľka6[#All],13,FALSE),IF(G2840="predaj",VLOOKUP(E2840,Tabuľka6[#All],12,FALSE),"zadany neplatny typ transakie"))</f>
        <v>8.25</v>
      </c>
      <c r="J2840">
        <f t="shared" si="44"/>
        <v>288.75</v>
      </c>
      <c r="K2840">
        <f>SUMIF($E$7:E2840,E2840,$H$7:H2840)</f>
        <v>248</v>
      </c>
    </row>
    <row r="2841" spans="4:11" x14ac:dyDescent="0.3">
      <c r="D2841">
        <v>2835</v>
      </c>
      <c r="E2841">
        <v>23</v>
      </c>
      <c r="F2841" s="4">
        <f>DATE(2021,1,6+INT(ROWS($1:114)/4))</f>
        <v>44230</v>
      </c>
      <c r="G2841" s="1" t="s">
        <v>166</v>
      </c>
      <c r="H2841">
        <v>25</v>
      </c>
      <c r="I2841" s="5">
        <f>IF(G2841="nákup",VLOOKUP(E2841,Tabuľka6[#All],13,FALSE),IF(G2841="predaj",VLOOKUP(E2841,Tabuľka6[#All],12,FALSE),"zadany neplatny typ transakie"))</f>
        <v>9.65</v>
      </c>
      <c r="J2841">
        <f t="shared" si="44"/>
        <v>241.25</v>
      </c>
      <c r="K2841">
        <f>SUMIF($E$7:E2841,E2841,$H$7:H2841)</f>
        <v>68</v>
      </c>
    </row>
    <row r="2842" spans="4:11" x14ac:dyDescent="0.3">
      <c r="D2842">
        <v>2836</v>
      </c>
      <c r="E2842">
        <v>24</v>
      </c>
      <c r="F2842" s="4">
        <f>DATE(2021,1,6+INT(ROWS($1:115)/4))</f>
        <v>44230</v>
      </c>
      <c r="G2842" s="1" t="s">
        <v>166</v>
      </c>
      <c r="H2842">
        <v>36</v>
      </c>
      <c r="I2842" s="5" t="str">
        <f>IF(G2842="nákup",VLOOKUP(E2842,Tabuľka6[#All],13,FALSE),IF(G2842="predaj",VLOOKUP(E2842,Tabuľka6[#All],12,FALSE),"zadany neplatny typ transakie"))</f>
        <v>8,78</v>
      </c>
      <c r="J2842">
        <f t="shared" si="44"/>
        <v>316.08</v>
      </c>
      <c r="K2842">
        <f>SUMIF($E$7:E2842,E2842,$H$7:H2842)</f>
        <v>191</v>
      </c>
    </row>
    <row r="2843" spans="4:11" x14ac:dyDescent="0.3">
      <c r="D2843">
        <v>2837</v>
      </c>
      <c r="E2843">
        <v>19</v>
      </c>
      <c r="F2843" s="4">
        <f>DATE(2021,1,6+INT(ROWS($1:116)/4))</f>
        <v>44231</v>
      </c>
      <c r="G2843" s="1" t="s">
        <v>166</v>
      </c>
      <c r="H2843">
        <v>30</v>
      </c>
      <c r="I2843" s="5">
        <f>IF(G2843="nákup",VLOOKUP(E2843,Tabuľka6[#All],13,FALSE),IF(G2843="predaj",VLOOKUP(E2843,Tabuľka6[#All],12,FALSE),"zadany neplatny typ transakie"))</f>
        <v>9.16</v>
      </c>
      <c r="J2843">
        <f t="shared" si="44"/>
        <v>274.8</v>
      </c>
      <c r="K2843">
        <f>SUMIF($E$7:E2843,E2843,$H$7:H2843)</f>
        <v>271</v>
      </c>
    </row>
    <row r="2844" spans="4:11" x14ac:dyDescent="0.3">
      <c r="D2844">
        <v>2838</v>
      </c>
      <c r="E2844">
        <v>30</v>
      </c>
      <c r="F2844" s="4">
        <f>DATE(2021,1,6+INT(ROWS($1:117)/4))</f>
        <v>44231</v>
      </c>
      <c r="G2844" s="1" t="s">
        <v>167</v>
      </c>
      <c r="H2844">
        <v>-3</v>
      </c>
      <c r="I2844" s="5">
        <f>IF(G2844="nákup",VLOOKUP(E2844,Tabuľka6[#All],13,FALSE),IF(G2844="predaj",VLOOKUP(E2844,Tabuľka6[#All],12,FALSE),"zadany neplatny typ transakie"))</f>
        <v>11.5</v>
      </c>
      <c r="J2844">
        <f t="shared" si="44"/>
        <v>34.5</v>
      </c>
      <c r="K2844">
        <f>SUMIF($E$7:E2844,E2844,$H$7:H2844)</f>
        <v>272</v>
      </c>
    </row>
    <row r="2845" spans="4:11" x14ac:dyDescent="0.3">
      <c r="D2845">
        <v>2839</v>
      </c>
      <c r="E2845">
        <v>8</v>
      </c>
      <c r="F2845" s="4">
        <f>DATE(2021,1,6+INT(ROWS($1:118)/4))</f>
        <v>44231</v>
      </c>
      <c r="G2845" s="1" t="s">
        <v>167</v>
      </c>
      <c r="H2845">
        <v>-6</v>
      </c>
      <c r="I2845" s="5">
        <f>IF(G2845="nákup",VLOOKUP(E2845,Tabuľka6[#All],13,FALSE),IF(G2845="predaj",VLOOKUP(E2845,Tabuľka6[#All],12,FALSE),"zadany neplatny typ transakie"))</f>
        <v>17.89</v>
      </c>
      <c r="J2845">
        <f t="shared" si="44"/>
        <v>107.34</v>
      </c>
      <c r="K2845">
        <f>SUMIF($E$7:E2845,E2845,$H$7:H2845)</f>
        <v>196</v>
      </c>
    </row>
    <row r="2846" spans="4:11" x14ac:dyDescent="0.3">
      <c r="D2846">
        <v>2840</v>
      </c>
      <c r="E2846">
        <v>5</v>
      </c>
      <c r="F2846" s="4">
        <f>DATE(2021,1,6+INT(ROWS($1:119)/4))</f>
        <v>44231</v>
      </c>
      <c r="G2846" s="1" t="s">
        <v>167</v>
      </c>
      <c r="H2846">
        <v>-2</v>
      </c>
      <c r="I2846" s="5">
        <f>IF(G2846="nákup",VLOOKUP(E2846,Tabuľka6[#All],13,FALSE),IF(G2846="predaj",VLOOKUP(E2846,Tabuľka6[#All],12,FALSE),"zadany neplatny typ transakie"))</f>
        <v>15.56</v>
      </c>
      <c r="J2846">
        <f t="shared" si="44"/>
        <v>31.12</v>
      </c>
      <c r="K2846">
        <f>SUMIF($E$7:E2846,E2846,$H$7:H2846)</f>
        <v>53</v>
      </c>
    </row>
    <row r="2847" spans="4:11" x14ac:dyDescent="0.3">
      <c r="D2847">
        <v>2841</v>
      </c>
      <c r="E2847">
        <v>12</v>
      </c>
      <c r="F2847" s="4">
        <f>DATE(2021,1,6+INT(ROWS($1:120)/4))</f>
        <v>44232</v>
      </c>
      <c r="G2847" s="1" t="s">
        <v>167</v>
      </c>
      <c r="H2847">
        <v>-2</v>
      </c>
      <c r="I2847" s="5">
        <f>IF(G2847="nákup",VLOOKUP(E2847,Tabuľka6[#All],13,FALSE),IF(G2847="predaj",VLOOKUP(E2847,Tabuľka6[#All],12,FALSE),"zadany neplatny typ transakie"))</f>
        <v>13.25</v>
      </c>
      <c r="J2847">
        <f t="shared" si="44"/>
        <v>26.5</v>
      </c>
      <c r="K2847">
        <f>SUMIF($E$7:E2847,E2847,$H$7:H2847)</f>
        <v>181</v>
      </c>
    </row>
    <row r="2848" spans="4:11" x14ac:dyDescent="0.3">
      <c r="D2848">
        <v>2842</v>
      </c>
      <c r="E2848">
        <v>29</v>
      </c>
      <c r="F2848" s="4">
        <f>DATE(2021,1,6+INT(ROWS($1:121)/4))</f>
        <v>44232</v>
      </c>
      <c r="G2848" s="1" t="s">
        <v>167</v>
      </c>
      <c r="H2848">
        <v>-1</v>
      </c>
      <c r="I2848" s="5">
        <f>IF(G2848="nákup",VLOOKUP(E2848,Tabuľka6[#All],13,FALSE),IF(G2848="predaj",VLOOKUP(E2848,Tabuľka6[#All],12,FALSE),"zadany neplatny typ transakie"))</f>
        <v>24.99</v>
      </c>
      <c r="J2848">
        <f t="shared" si="44"/>
        <v>24.99</v>
      </c>
      <c r="K2848">
        <f>SUMIF($E$7:E2848,E2848,$H$7:H2848)</f>
        <v>370</v>
      </c>
    </row>
    <row r="2849" spans="4:11" x14ac:dyDescent="0.3">
      <c r="D2849">
        <v>2843</v>
      </c>
      <c r="E2849">
        <v>30</v>
      </c>
      <c r="F2849" s="4">
        <f>DATE(2021,1,6+INT(ROWS($1:122)/4))</f>
        <v>44232</v>
      </c>
      <c r="G2849" s="1" t="s">
        <v>167</v>
      </c>
      <c r="H2849">
        <v>-9</v>
      </c>
      <c r="I2849" s="5">
        <f>IF(G2849="nákup",VLOOKUP(E2849,Tabuľka6[#All],13,FALSE),IF(G2849="predaj",VLOOKUP(E2849,Tabuľka6[#All],12,FALSE),"zadany neplatny typ transakie"))</f>
        <v>11.5</v>
      </c>
      <c r="J2849">
        <f t="shared" si="44"/>
        <v>103.5</v>
      </c>
      <c r="K2849">
        <f>SUMIF($E$7:E2849,E2849,$H$7:H2849)</f>
        <v>263</v>
      </c>
    </row>
    <row r="2850" spans="4:11" x14ac:dyDescent="0.3">
      <c r="D2850">
        <v>2844</v>
      </c>
      <c r="E2850">
        <v>11</v>
      </c>
      <c r="F2850" s="4">
        <f>DATE(2021,1,6+INT(ROWS($1:123)/4))</f>
        <v>44232</v>
      </c>
      <c r="G2850" s="1" t="s">
        <v>167</v>
      </c>
      <c r="H2850">
        <v>-8</v>
      </c>
      <c r="I2850" s="5">
        <f>IF(G2850="nákup",VLOOKUP(E2850,Tabuľka6[#All],13,FALSE),IF(G2850="predaj",VLOOKUP(E2850,Tabuľka6[#All],12,FALSE),"zadany neplatny typ transakie"))</f>
        <v>5</v>
      </c>
      <c r="J2850">
        <f t="shared" si="44"/>
        <v>40</v>
      </c>
      <c r="K2850">
        <f>SUMIF($E$7:E2850,E2850,$H$7:H2850)</f>
        <v>50</v>
      </c>
    </row>
    <row r="2851" spans="4:11" x14ac:dyDescent="0.3">
      <c r="D2851">
        <v>2845</v>
      </c>
      <c r="E2851">
        <v>19</v>
      </c>
      <c r="F2851" s="4">
        <f>DATE(2021,1,6+INT(ROWS($1:124)/4))</f>
        <v>44233</v>
      </c>
      <c r="G2851" s="1" t="s">
        <v>167</v>
      </c>
      <c r="H2851">
        <v>-4</v>
      </c>
      <c r="I2851" s="5">
        <f>IF(G2851="nákup",VLOOKUP(E2851,Tabuľka6[#All],13,FALSE),IF(G2851="predaj",VLOOKUP(E2851,Tabuľka6[#All],12,FALSE),"zadany neplatny typ transakie"))</f>
        <v>14.17</v>
      </c>
      <c r="J2851">
        <f t="shared" si="44"/>
        <v>56.68</v>
      </c>
      <c r="K2851">
        <f>SUMIF($E$7:E2851,E2851,$H$7:H2851)</f>
        <v>267</v>
      </c>
    </row>
    <row r="2852" spans="4:11" x14ac:dyDescent="0.3">
      <c r="D2852">
        <v>2846</v>
      </c>
      <c r="E2852">
        <v>1</v>
      </c>
      <c r="F2852" s="4">
        <f>DATE(2021,1,6+INT(ROWS($1:125)/4))</f>
        <v>44233</v>
      </c>
      <c r="G2852" s="1" t="s">
        <v>167</v>
      </c>
      <c r="H2852">
        <v>-9</v>
      </c>
      <c r="I2852" s="5">
        <f>IF(G2852="nákup",VLOOKUP(E2852,Tabuľka6[#All],13,FALSE),IF(G2852="predaj",VLOOKUP(E2852,Tabuľka6[#All],12,FALSE),"zadany neplatny typ transakie"))</f>
        <v>11.9</v>
      </c>
      <c r="J2852">
        <f t="shared" si="44"/>
        <v>107.10000000000001</v>
      </c>
      <c r="K2852">
        <f>SUMIF($E$7:E2852,E2852,$H$7:H2852)</f>
        <v>239</v>
      </c>
    </row>
    <row r="2853" spans="4:11" x14ac:dyDescent="0.3">
      <c r="D2853">
        <v>2847</v>
      </c>
      <c r="E2853">
        <v>23</v>
      </c>
      <c r="F2853" s="4">
        <f>DATE(2021,1,6+INT(ROWS($1:126)/4))</f>
        <v>44233</v>
      </c>
      <c r="G2853" s="1" t="s">
        <v>167</v>
      </c>
      <c r="H2853">
        <v>-9</v>
      </c>
      <c r="I2853" s="5">
        <f>IF(G2853="nákup",VLOOKUP(E2853,Tabuľka6[#All],13,FALSE),IF(G2853="predaj",VLOOKUP(E2853,Tabuľka6[#All],12,FALSE),"zadany neplatny typ transakie"))</f>
        <v>22.55</v>
      </c>
      <c r="J2853">
        <f t="shared" si="44"/>
        <v>202.95000000000002</v>
      </c>
      <c r="K2853">
        <f>SUMIF($E$7:E2853,E2853,$H$7:H2853)</f>
        <v>59</v>
      </c>
    </row>
    <row r="2854" spans="4:11" x14ac:dyDescent="0.3">
      <c r="D2854">
        <v>2848</v>
      </c>
      <c r="E2854">
        <v>26</v>
      </c>
      <c r="F2854" s="4">
        <f>DATE(2021,1,6+INT(ROWS($1:127)/4))</f>
        <v>44233</v>
      </c>
      <c r="G2854" s="1" t="s">
        <v>167</v>
      </c>
      <c r="H2854">
        <v>-10</v>
      </c>
      <c r="I2854" s="5">
        <f>IF(G2854="nákup",VLOOKUP(E2854,Tabuľka6[#All],13,FALSE),IF(G2854="predaj",VLOOKUP(E2854,Tabuľka6[#All],12,FALSE),"zadany neplatny typ transakie"))</f>
        <v>12.85</v>
      </c>
      <c r="J2854">
        <f t="shared" si="44"/>
        <v>128.5</v>
      </c>
      <c r="K2854">
        <f>SUMIF($E$7:E2854,E2854,$H$7:H2854)</f>
        <v>122</v>
      </c>
    </row>
    <row r="2855" spans="4:11" x14ac:dyDescent="0.3">
      <c r="D2855">
        <v>2849</v>
      </c>
      <c r="E2855">
        <v>15</v>
      </c>
      <c r="F2855" s="4">
        <f>DATE(2021,1,6+INT(ROWS($1:128)/4))</f>
        <v>44234</v>
      </c>
      <c r="G2855" s="1" t="s">
        <v>167</v>
      </c>
      <c r="H2855">
        <v>-5</v>
      </c>
      <c r="I2855" s="5">
        <f>IF(G2855="nákup",VLOOKUP(E2855,Tabuľka6[#All],13,FALSE),IF(G2855="predaj",VLOOKUP(E2855,Tabuľka6[#All],12,FALSE),"zadany neplatny typ transakie"))</f>
        <v>9.65</v>
      </c>
      <c r="J2855">
        <f t="shared" si="44"/>
        <v>48.25</v>
      </c>
      <c r="K2855">
        <f>SUMIF($E$7:E2855,E2855,$H$7:H2855)</f>
        <v>239</v>
      </c>
    </row>
    <row r="2856" spans="4:11" x14ac:dyDescent="0.3">
      <c r="D2856">
        <v>2850</v>
      </c>
      <c r="E2856">
        <v>17</v>
      </c>
      <c r="F2856" s="4">
        <f>DATE(2021,1,6+INT(ROWS($1:129)/4))</f>
        <v>44234</v>
      </c>
      <c r="G2856" s="1" t="s">
        <v>167</v>
      </c>
      <c r="H2856">
        <v>-10</v>
      </c>
      <c r="I2856" s="5">
        <f>IF(G2856="nákup",VLOOKUP(E2856,Tabuľka6[#All],13,FALSE),IF(G2856="predaj",VLOOKUP(E2856,Tabuľka6[#All],12,FALSE),"zadany neplatny typ transakie"))</f>
        <v>14.46</v>
      </c>
      <c r="J2856">
        <f t="shared" si="44"/>
        <v>144.60000000000002</v>
      </c>
      <c r="K2856">
        <f>SUMIF($E$7:E2856,E2856,$H$7:H2856)</f>
        <v>101</v>
      </c>
    </row>
    <row r="2857" spans="4:11" x14ac:dyDescent="0.3">
      <c r="D2857">
        <v>2851</v>
      </c>
      <c r="E2857">
        <v>11</v>
      </c>
      <c r="F2857" s="4">
        <f>DATE(2021,1,6+INT(ROWS($1:130)/4))</f>
        <v>44234</v>
      </c>
      <c r="G2857" s="1" t="s">
        <v>167</v>
      </c>
      <c r="H2857">
        <v>-8</v>
      </c>
      <c r="I2857" s="5">
        <f>IF(G2857="nákup",VLOOKUP(E2857,Tabuľka6[#All],13,FALSE),IF(G2857="predaj",VLOOKUP(E2857,Tabuľka6[#All],12,FALSE),"zadany neplatny typ transakie"))</f>
        <v>5</v>
      </c>
      <c r="J2857">
        <f t="shared" si="44"/>
        <v>40</v>
      </c>
      <c r="K2857">
        <f>SUMIF($E$7:E2857,E2857,$H$7:H2857)</f>
        <v>42</v>
      </c>
    </row>
    <row r="2858" spans="4:11" x14ac:dyDescent="0.3">
      <c r="D2858">
        <v>2852</v>
      </c>
      <c r="E2858">
        <v>9</v>
      </c>
      <c r="F2858" s="4">
        <f>DATE(2021,1,6+INT(ROWS($1:131)/4))</f>
        <v>44234</v>
      </c>
      <c r="G2858" s="1" t="s">
        <v>167</v>
      </c>
      <c r="H2858">
        <v>-7</v>
      </c>
      <c r="I2858" s="5">
        <f>IF(G2858="nákup",VLOOKUP(E2858,Tabuľka6[#All],13,FALSE),IF(G2858="predaj",VLOOKUP(E2858,Tabuľka6[#All],12,FALSE),"zadany neplatny typ transakie"))</f>
        <v>41</v>
      </c>
      <c r="J2858">
        <f t="shared" si="44"/>
        <v>287</v>
      </c>
      <c r="K2858">
        <f>SUMIF($E$7:E2858,E2858,$H$7:H2858)</f>
        <v>24</v>
      </c>
    </row>
    <row r="2859" spans="4:11" x14ac:dyDescent="0.3">
      <c r="D2859">
        <v>2853</v>
      </c>
      <c r="E2859">
        <v>10</v>
      </c>
      <c r="F2859" s="4">
        <f>DATE(2021,1,6+INT(ROWS($1:132)/4))</f>
        <v>44235</v>
      </c>
      <c r="G2859" s="1" t="s">
        <v>167</v>
      </c>
      <c r="H2859">
        <v>-9</v>
      </c>
      <c r="I2859" s="5">
        <f>IF(G2859="nákup",VLOOKUP(E2859,Tabuľka6[#All],13,FALSE),IF(G2859="predaj",VLOOKUP(E2859,Tabuľka6[#All],12,FALSE),"zadany neplatny typ transakie"))</f>
        <v>18.5</v>
      </c>
      <c r="J2859">
        <f t="shared" si="44"/>
        <v>166.5</v>
      </c>
      <c r="K2859">
        <f>SUMIF($E$7:E2859,E2859,$H$7:H2859)</f>
        <v>77</v>
      </c>
    </row>
    <row r="2860" spans="4:11" x14ac:dyDescent="0.3">
      <c r="D2860">
        <v>2854</v>
      </c>
      <c r="E2860">
        <v>17</v>
      </c>
      <c r="F2860" s="4">
        <f>DATE(2021,1,6+INT(ROWS($1:133)/4))</f>
        <v>44235</v>
      </c>
      <c r="G2860" s="1" t="s">
        <v>167</v>
      </c>
      <c r="H2860">
        <v>-6</v>
      </c>
      <c r="I2860" s="5">
        <f>IF(G2860="nákup",VLOOKUP(E2860,Tabuľka6[#All],13,FALSE),IF(G2860="predaj",VLOOKUP(E2860,Tabuľka6[#All],12,FALSE),"zadany neplatny typ transakie"))</f>
        <v>14.46</v>
      </c>
      <c r="J2860">
        <f t="shared" si="44"/>
        <v>86.76</v>
      </c>
      <c r="K2860">
        <f>SUMIF($E$7:E2860,E2860,$H$7:H2860)</f>
        <v>95</v>
      </c>
    </row>
    <row r="2861" spans="4:11" x14ac:dyDescent="0.3">
      <c r="D2861">
        <v>2855</v>
      </c>
      <c r="E2861">
        <v>25</v>
      </c>
      <c r="F2861" s="4">
        <f>DATE(2021,1,6+INT(ROWS($1:134)/4))</f>
        <v>44235</v>
      </c>
      <c r="G2861" s="1" t="s">
        <v>167</v>
      </c>
      <c r="H2861">
        <v>-5</v>
      </c>
      <c r="I2861" s="5">
        <f>IF(G2861="nákup",VLOOKUP(E2861,Tabuľka6[#All],13,FALSE),IF(G2861="predaj",VLOOKUP(E2861,Tabuľka6[#All],12,FALSE),"zadany neplatny typ transakie"))</f>
        <v>14.95</v>
      </c>
      <c r="J2861">
        <f t="shared" si="44"/>
        <v>74.75</v>
      </c>
      <c r="K2861">
        <f>SUMIF($E$7:E2861,E2861,$H$7:H2861)</f>
        <v>205</v>
      </c>
    </row>
    <row r="2862" spans="4:11" x14ac:dyDescent="0.3">
      <c r="D2862">
        <v>2856</v>
      </c>
      <c r="E2862">
        <v>21</v>
      </c>
      <c r="F2862" s="4">
        <f>DATE(2021,1,6+INT(ROWS($1:135)/4))</f>
        <v>44235</v>
      </c>
      <c r="G2862" s="1" t="s">
        <v>167</v>
      </c>
      <c r="H2862">
        <v>-7</v>
      </c>
      <c r="I2862" s="5">
        <f>IF(G2862="nákup",VLOOKUP(E2862,Tabuľka6[#All],13,FALSE),IF(G2862="predaj",VLOOKUP(E2862,Tabuľka6[#All],12,FALSE),"zadany neplatny typ transakie"))</f>
        <v>22.5</v>
      </c>
      <c r="J2862">
        <f t="shared" si="44"/>
        <v>157.5</v>
      </c>
      <c r="K2862">
        <f>SUMIF($E$7:E2862,E2862,$H$7:H2862)</f>
        <v>115</v>
      </c>
    </row>
    <row r="2863" spans="4:11" x14ac:dyDescent="0.3">
      <c r="D2863">
        <v>2857</v>
      </c>
      <c r="E2863">
        <v>3</v>
      </c>
      <c r="F2863" s="4">
        <f>DATE(2021,1,6+INT(ROWS($1:136)/4))</f>
        <v>44236</v>
      </c>
      <c r="G2863" s="1" t="s">
        <v>167</v>
      </c>
      <c r="H2863">
        <v>-5</v>
      </c>
      <c r="I2863" s="5">
        <f>IF(G2863="nákup",VLOOKUP(E2863,Tabuľka6[#All],13,FALSE),IF(G2863="predaj",VLOOKUP(E2863,Tabuľka6[#All],12,FALSE),"zadany neplatny typ transakie"))</f>
        <v>9.64</v>
      </c>
      <c r="J2863">
        <f t="shared" si="44"/>
        <v>48.2</v>
      </c>
      <c r="K2863">
        <f>SUMIF($E$7:E2863,E2863,$H$7:H2863)</f>
        <v>182</v>
      </c>
    </row>
    <row r="2864" spans="4:11" x14ac:dyDescent="0.3">
      <c r="D2864">
        <v>2858</v>
      </c>
      <c r="E2864">
        <v>30</v>
      </c>
      <c r="F2864" s="4">
        <f>DATE(2021,1,6+INT(ROWS($1:137)/4))</f>
        <v>44236</v>
      </c>
      <c r="G2864" s="1" t="s">
        <v>167</v>
      </c>
      <c r="H2864">
        <v>-7</v>
      </c>
      <c r="I2864" s="5">
        <f>IF(G2864="nákup",VLOOKUP(E2864,Tabuľka6[#All],13,FALSE),IF(G2864="predaj",VLOOKUP(E2864,Tabuľka6[#All],12,FALSE),"zadany neplatny typ transakie"))</f>
        <v>11.5</v>
      </c>
      <c r="J2864">
        <f t="shared" si="44"/>
        <v>80.5</v>
      </c>
      <c r="K2864">
        <f>SUMIF($E$7:E2864,E2864,$H$7:H2864)</f>
        <v>256</v>
      </c>
    </row>
    <row r="2865" spans="4:11" x14ac:dyDescent="0.3">
      <c r="D2865">
        <v>2859</v>
      </c>
      <c r="E2865">
        <v>26</v>
      </c>
      <c r="F2865" s="4">
        <f>DATE(2021,1,6+INT(ROWS($1:138)/4))</f>
        <v>44236</v>
      </c>
      <c r="G2865" s="1" t="s">
        <v>167</v>
      </c>
      <c r="H2865">
        <v>-5</v>
      </c>
      <c r="I2865" s="5">
        <f>IF(G2865="nákup",VLOOKUP(E2865,Tabuľka6[#All],13,FALSE),IF(G2865="predaj",VLOOKUP(E2865,Tabuľka6[#All],12,FALSE),"zadany neplatny typ transakie"))</f>
        <v>12.85</v>
      </c>
      <c r="J2865">
        <f t="shared" si="44"/>
        <v>64.25</v>
      </c>
      <c r="K2865">
        <f>SUMIF($E$7:E2865,E2865,$H$7:H2865)</f>
        <v>117</v>
      </c>
    </row>
    <row r="2866" spans="4:11" x14ac:dyDescent="0.3">
      <c r="D2866">
        <v>2860</v>
      </c>
      <c r="E2866">
        <v>1</v>
      </c>
      <c r="F2866" s="4">
        <f>DATE(2021,1,6+INT(ROWS($1:139)/4))</f>
        <v>44236</v>
      </c>
      <c r="G2866" s="1" t="s">
        <v>167</v>
      </c>
      <c r="H2866">
        <v>-10</v>
      </c>
      <c r="I2866" s="5">
        <f>IF(G2866="nákup",VLOOKUP(E2866,Tabuľka6[#All],13,FALSE),IF(G2866="predaj",VLOOKUP(E2866,Tabuľka6[#All],12,FALSE),"zadany neplatny typ transakie"))</f>
        <v>11.9</v>
      </c>
      <c r="J2866">
        <f t="shared" si="44"/>
        <v>119</v>
      </c>
      <c r="K2866">
        <f>SUMIF($E$7:E2866,E2866,$H$7:H2866)</f>
        <v>229</v>
      </c>
    </row>
    <row r="2867" spans="4:11" x14ac:dyDescent="0.3">
      <c r="D2867">
        <v>2861</v>
      </c>
      <c r="E2867">
        <v>18</v>
      </c>
      <c r="F2867" s="4">
        <f>DATE(2021,1,6+INT(ROWS($1:140)/4))</f>
        <v>44237</v>
      </c>
      <c r="G2867" s="1" t="s">
        <v>167</v>
      </c>
      <c r="H2867">
        <v>-7</v>
      </c>
      <c r="I2867" s="5">
        <f>IF(G2867="nákup",VLOOKUP(E2867,Tabuľka6[#All],13,FALSE),IF(G2867="predaj",VLOOKUP(E2867,Tabuľka6[#All],12,FALSE),"zadany neplatny typ transakie"))</f>
        <v>13.99</v>
      </c>
      <c r="J2867">
        <f t="shared" si="44"/>
        <v>97.93</v>
      </c>
      <c r="K2867">
        <f>SUMIF($E$7:E2867,E2867,$H$7:H2867)</f>
        <v>122</v>
      </c>
    </row>
    <row r="2868" spans="4:11" x14ac:dyDescent="0.3">
      <c r="D2868">
        <v>2862</v>
      </c>
      <c r="E2868">
        <v>5</v>
      </c>
      <c r="F2868" s="4">
        <f>DATE(2021,1,6+INT(ROWS($1:141)/4))</f>
        <v>44237</v>
      </c>
      <c r="G2868" s="1" t="s">
        <v>167</v>
      </c>
      <c r="H2868">
        <v>-10</v>
      </c>
      <c r="I2868" s="5">
        <f>IF(G2868="nákup",VLOOKUP(E2868,Tabuľka6[#All],13,FALSE),IF(G2868="predaj",VLOOKUP(E2868,Tabuľka6[#All],12,FALSE),"zadany neplatny typ transakie"))</f>
        <v>15.56</v>
      </c>
      <c r="J2868">
        <f t="shared" si="44"/>
        <v>155.6</v>
      </c>
      <c r="K2868">
        <f>SUMIF($E$7:E2868,E2868,$H$7:H2868)</f>
        <v>43</v>
      </c>
    </row>
    <row r="2869" spans="4:11" x14ac:dyDescent="0.3">
      <c r="D2869">
        <v>2863</v>
      </c>
      <c r="E2869">
        <v>22</v>
      </c>
      <c r="F2869" s="4">
        <f>DATE(2021,1,6+INT(ROWS($1:142)/4))</f>
        <v>44237</v>
      </c>
      <c r="G2869" s="1" t="s">
        <v>166</v>
      </c>
      <c r="H2869">
        <v>7</v>
      </c>
      <c r="I2869" s="5">
        <f>IF(G2869="nákup",VLOOKUP(E2869,Tabuľka6[#All],13,FALSE),IF(G2869="predaj",VLOOKUP(E2869,Tabuľka6[#All],12,FALSE),"zadany neplatny typ transakie"))</f>
        <v>12.56</v>
      </c>
      <c r="J2869">
        <f t="shared" si="44"/>
        <v>87.92</v>
      </c>
      <c r="K2869">
        <f>SUMIF($E$7:E2869,E2869,$H$7:H2869)</f>
        <v>27</v>
      </c>
    </row>
    <row r="2870" spans="4:11" x14ac:dyDescent="0.3">
      <c r="D2870">
        <v>2864</v>
      </c>
      <c r="E2870">
        <v>24</v>
      </c>
      <c r="F2870" s="4">
        <f>DATE(2021,1,6+INT(ROWS($1:143)/4))</f>
        <v>44237</v>
      </c>
      <c r="G2870" s="1" t="s">
        <v>167</v>
      </c>
      <c r="H2870">
        <v>-6</v>
      </c>
      <c r="I2870" s="5">
        <f>IF(G2870="nákup",VLOOKUP(E2870,Tabuľka6[#All],13,FALSE),IF(G2870="predaj",VLOOKUP(E2870,Tabuľka6[#All],12,FALSE),"zadany neplatny typ transakie"))</f>
        <v>18.98</v>
      </c>
      <c r="J2870">
        <f t="shared" si="44"/>
        <v>113.88</v>
      </c>
      <c r="K2870">
        <f>SUMIF($E$7:E2870,E2870,$H$7:H2870)</f>
        <v>185</v>
      </c>
    </row>
    <row r="2871" spans="4:11" x14ac:dyDescent="0.3">
      <c r="D2871">
        <v>2865</v>
      </c>
      <c r="E2871">
        <v>4</v>
      </c>
      <c r="F2871" s="4">
        <f>DATE(2021,1,6+INT(ROWS($1:144)/4))</f>
        <v>44238</v>
      </c>
      <c r="G2871" s="1" t="s">
        <v>167</v>
      </c>
      <c r="H2871">
        <v>-4</v>
      </c>
      <c r="I2871" s="5">
        <f>IF(G2871="nákup",VLOOKUP(E2871,Tabuľka6[#All],13,FALSE),IF(G2871="predaj",VLOOKUP(E2871,Tabuľka6[#All],12,FALSE),"zadany neplatny typ transakie"))</f>
        <v>16</v>
      </c>
      <c r="J2871">
        <f t="shared" si="44"/>
        <v>64</v>
      </c>
      <c r="K2871">
        <f>SUMIF($E$7:E2871,E2871,$H$7:H2871)</f>
        <v>180</v>
      </c>
    </row>
    <row r="2872" spans="4:11" x14ac:dyDescent="0.3">
      <c r="D2872">
        <v>2866</v>
      </c>
      <c r="E2872">
        <v>5</v>
      </c>
      <c r="F2872" s="4">
        <f>DATE(2021,1,6+INT(ROWS($1:145)/4))</f>
        <v>44238</v>
      </c>
      <c r="G2872" s="1" t="s">
        <v>167</v>
      </c>
      <c r="H2872">
        <v>-3</v>
      </c>
      <c r="I2872" s="5">
        <f>IF(G2872="nákup",VLOOKUP(E2872,Tabuľka6[#All],13,FALSE),IF(G2872="predaj",VLOOKUP(E2872,Tabuľka6[#All],12,FALSE),"zadany neplatny typ transakie"))</f>
        <v>15.56</v>
      </c>
      <c r="J2872">
        <f t="shared" si="44"/>
        <v>46.68</v>
      </c>
      <c r="K2872">
        <f>SUMIF($E$7:E2872,E2872,$H$7:H2872)</f>
        <v>40</v>
      </c>
    </row>
    <row r="2873" spans="4:11" x14ac:dyDescent="0.3">
      <c r="D2873">
        <v>2867</v>
      </c>
      <c r="E2873">
        <v>17</v>
      </c>
      <c r="F2873" s="4">
        <f>DATE(2021,1,6+INT(ROWS($1:146)/4))</f>
        <v>44238</v>
      </c>
      <c r="G2873" s="1" t="s">
        <v>167</v>
      </c>
      <c r="H2873">
        <v>-2</v>
      </c>
      <c r="I2873" s="5">
        <f>IF(G2873="nákup",VLOOKUP(E2873,Tabuľka6[#All],13,FALSE),IF(G2873="predaj",VLOOKUP(E2873,Tabuľka6[#All],12,FALSE),"zadany neplatny typ transakie"))</f>
        <v>14.46</v>
      </c>
      <c r="J2873">
        <f t="shared" si="44"/>
        <v>28.92</v>
      </c>
      <c r="K2873">
        <f>SUMIF($E$7:E2873,E2873,$H$7:H2873)</f>
        <v>93</v>
      </c>
    </row>
    <row r="2874" spans="4:11" x14ac:dyDescent="0.3">
      <c r="D2874">
        <v>2868</v>
      </c>
      <c r="E2874">
        <v>6</v>
      </c>
      <c r="F2874" s="4">
        <f>DATE(2021,1,6+INT(ROWS($1:147)/4))</f>
        <v>44238</v>
      </c>
      <c r="G2874" s="1" t="s">
        <v>167</v>
      </c>
      <c r="H2874">
        <v>-9</v>
      </c>
      <c r="I2874" s="5">
        <f>IF(G2874="nákup",VLOOKUP(E2874,Tabuľka6[#All],13,FALSE),IF(G2874="predaj",VLOOKUP(E2874,Tabuľka6[#All],12,FALSE),"zadany neplatny typ transakie"))</f>
        <v>13.24</v>
      </c>
      <c r="J2874">
        <f t="shared" si="44"/>
        <v>119.16</v>
      </c>
      <c r="K2874">
        <f>SUMIF($E$7:E2874,E2874,$H$7:H2874)</f>
        <v>164</v>
      </c>
    </row>
    <row r="2875" spans="4:11" x14ac:dyDescent="0.3">
      <c r="D2875">
        <v>2869</v>
      </c>
      <c r="E2875">
        <v>14</v>
      </c>
      <c r="F2875" s="4">
        <f>DATE(2021,1,6+INT(ROWS($1:148)/4))</f>
        <v>44239</v>
      </c>
      <c r="G2875" s="1" t="s">
        <v>167</v>
      </c>
      <c r="H2875">
        <v>-4</v>
      </c>
      <c r="I2875" s="5">
        <f>IF(G2875="nákup",VLOOKUP(E2875,Tabuľka6[#All],13,FALSE),IF(G2875="predaj",VLOOKUP(E2875,Tabuľka6[#All],12,FALSE),"zadany neplatny typ transakie"))</f>
        <v>7.8</v>
      </c>
      <c r="J2875">
        <f t="shared" si="44"/>
        <v>31.2</v>
      </c>
      <c r="K2875">
        <f>SUMIF($E$7:E2875,E2875,$H$7:H2875)</f>
        <v>130</v>
      </c>
    </row>
    <row r="2876" spans="4:11" x14ac:dyDescent="0.3">
      <c r="D2876">
        <v>2870</v>
      </c>
      <c r="E2876">
        <v>24</v>
      </c>
      <c r="F2876" s="4">
        <f>DATE(2021,1,6+INT(ROWS($1:149)/4))</f>
        <v>44239</v>
      </c>
      <c r="G2876" s="1" t="s">
        <v>167</v>
      </c>
      <c r="H2876">
        <v>-7</v>
      </c>
      <c r="I2876" s="5">
        <f>IF(G2876="nákup",VLOOKUP(E2876,Tabuľka6[#All],13,FALSE),IF(G2876="predaj",VLOOKUP(E2876,Tabuľka6[#All],12,FALSE),"zadany neplatny typ transakie"))</f>
        <v>18.98</v>
      </c>
      <c r="J2876">
        <f t="shared" si="44"/>
        <v>132.86000000000001</v>
      </c>
      <c r="K2876">
        <f>SUMIF($E$7:E2876,E2876,$H$7:H2876)</f>
        <v>178</v>
      </c>
    </row>
    <row r="2877" spans="4:11" x14ac:dyDescent="0.3">
      <c r="D2877">
        <v>2871</v>
      </c>
      <c r="E2877">
        <v>23</v>
      </c>
      <c r="F2877" s="4">
        <f>DATE(2021,1,6+INT(ROWS($1:150)/4))</f>
        <v>44239</v>
      </c>
      <c r="G2877" s="1" t="s">
        <v>167</v>
      </c>
      <c r="H2877">
        <v>-10</v>
      </c>
      <c r="I2877" s="5">
        <f>IF(G2877="nákup",VLOOKUP(E2877,Tabuľka6[#All],13,FALSE),IF(G2877="predaj",VLOOKUP(E2877,Tabuľka6[#All],12,FALSE),"zadany neplatny typ transakie"))</f>
        <v>22.55</v>
      </c>
      <c r="J2877">
        <f t="shared" si="44"/>
        <v>225.5</v>
      </c>
      <c r="K2877">
        <f>SUMIF($E$7:E2877,E2877,$H$7:H2877)</f>
        <v>49</v>
      </c>
    </row>
    <row r="2878" spans="4:11" x14ac:dyDescent="0.3">
      <c r="D2878">
        <v>2872</v>
      </c>
      <c r="E2878">
        <v>18</v>
      </c>
      <c r="F2878" s="4">
        <f>DATE(2021,1,6+INT(ROWS($1:151)/4))</f>
        <v>44239</v>
      </c>
      <c r="G2878" s="1" t="s">
        <v>167</v>
      </c>
      <c r="H2878">
        <v>-6</v>
      </c>
      <c r="I2878" s="5">
        <f>IF(G2878="nákup",VLOOKUP(E2878,Tabuľka6[#All],13,FALSE),IF(G2878="predaj",VLOOKUP(E2878,Tabuľka6[#All],12,FALSE),"zadany neplatny typ transakie"))</f>
        <v>13.99</v>
      </c>
      <c r="J2878">
        <f t="shared" si="44"/>
        <v>83.94</v>
      </c>
      <c r="K2878">
        <f>SUMIF($E$7:E2878,E2878,$H$7:H2878)</f>
        <v>116</v>
      </c>
    </row>
    <row r="2879" spans="4:11" x14ac:dyDescent="0.3">
      <c r="D2879">
        <v>2873</v>
      </c>
      <c r="E2879">
        <v>4</v>
      </c>
      <c r="F2879" s="4">
        <f>DATE(2021,1,6+INT(ROWS($1:152)/4))</f>
        <v>44240</v>
      </c>
      <c r="G2879" s="1" t="s">
        <v>167</v>
      </c>
      <c r="H2879">
        <v>-10</v>
      </c>
      <c r="I2879" s="5">
        <f>IF(G2879="nákup",VLOOKUP(E2879,Tabuľka6[#All],13,FALSE),IF(G2879="predaj",VLOOKUP(E2879,Tabuľka6[#All],12,FALSE),"zadany neplatny typ transakie"))</f>
        <v>16</v>
      </c>
      <c r="J2879">
        <f t="shared" si="44"/>
        <v>160</v>
      </c>
      <c r="K2879">
        <f>SUMIF($E$7:E2879,E2879,$H$7:H2879)</f>
        <v>170</v>
      </c>
    </row>
    <row r="2880" spans="4:11" x14ac:dyDescent="0.3">
      <c r="D2880">
        <v>2874</v>
      </c>
      <c r="E2880">
        <v>12</v>
      </c>
      <c r="F2880" s="4">
        <f>DATE(2021,1,6+INT(ROWS($1:153)/4))</f>
        <v>44240</v>
      </c>
      <c r="G2880" s="1" t="s">
        <v>167</v>
      </c>
      <c r="H2880">
        <v>-7</v>
      </c>
      <c r="I2880" s="5">
        <f>IF(G2880="nákup",VLOOKUP(E2880,Tabuľka6[#All],13,FALSE),IF(G2880="predaj",VLOOKUP(E2880,Tabuľka6[#All],12,FALSE),"zadany neplatny typ transakie"))</f>
        <v>13.25</v>
      </c>
      <c r="J2880">
        <f t="shared" si="44"/>
        <v>92.75</v>
      </c>
      <c r="K2880">
        <f>SUMIF($E$7:E2880,E2880,$H$7:H2880)</f>
        <v>174</v>
      </c>
    </row>
    <row r="2881" spans="4:11" x14ac:dyDescent="0.3">
      <c r="D2881">
        <v>2875</v>
      </c>
      <c r="E2881">
        <v>8</v>
      </c>
      <c r="F2881" s="4">
        <f>DATE(2021,1,6+INT(ROWS($1:154)/4))</f>
        <v>44240</v>
      </c>
      <c r="G2881" s="1" t="s">
        <v>167</v>
      </c>
      <c r="H2881">
        <v>-2</v>
      </c>
      <c r="I2881" s="5">
        <f>IF(G2881="nákup",VLOOKUP(E2881,Tabuľka6[#All],13,FALSE),IF(G2881="predaj",VLOOKUP(E2881,Tabuľka6[#All],12,FALSE),"zadany neplatny typ transakie"))</f>
        <v>17.89</v>
      </c>
      <c r="J2881">
        <f t="shared" si="44"/>
        <v>35.78</v>
      </c>
      <c r="K2881">
        <f>SUMIF($E$7:E2881,E2881,$H$7:H2881)</f>
        <v>194</v>
      </c>
    </row>
    <row r="2882" spans="4:11" x14ac:dyDescent="0.3">
      <c r="D2882">
        <v>2876</v>
      </c>
      <c r="E2882">
        <v>27</v>
      </c>
      <c r="F2882" s="4">
        <f>DATE(2021,1,6+INT(ROWS($1:155)/4))</f>
        <v>44240</v>
      </c>
      <c r="G2882" s="1" t="s">
        <v>167</v>
      </c>
      <c r="H2882">
        <v>-5</v>
      </c>
      <c r="I2882" s="5">
        <f>IF(G2882="nákup",VLOOKUP(E2882,Tabuľka6[#All],13,FALSE),IF(G2882="predaj",VLOOKUP(E2882,Tabuľka6[#All],12,FALSE),"zadany neplatny typ transakie"))</f>
        <v>16.36</v>
      </c>
      <c r="J2882">
        <f t="shared" si="44"/>
        <v>81.8</v>
      </c>
      <c r="K2882">
        <f>SUMIF($E$7:E2882,E2882,$H$7:H2882)</f>
        <v>80</v>
      </c>
    </row>
    <row r="2883" spans="4:11" x14ac:dyDescent="0.3">
      <c r="D2883">
        <v>2877</v>
      </c>
      <c r="E2883">
        <v>5</v>
      </c>
      <c r="F2883" s="4">
        <f>DATE(2021,1,6+INT(ROWS($1:156)/4))</f>
        <v>44241</v>
      </c>
      <c r="G2883" s="1" t="s">
        <v>166</v>
      </c>
      <c r="H2883">
        <v>20</v>
      </c>
      <c r="I2883" s="5">
        <f>IF(G2883="nákup",VLOOKUP(E2883,Tabuľka6[#All],13,FALSE),IF(G2883="predaj",VLOOKUP(E2883,Tabuľka6[#All],12,FALSE),"zadany neplatny typ transakie"))</f>
        <v>8.2899999999999991</v>
      </c>
      <c r="J2883">
        <f t="shared" si="44"/>
        <v>165.79999999999998</v>
      </c>
      <c r="K2883">
        <f>SUMIF($E$7:E2883,E2883,$H$7:H2883)</f>
        <v>60</v>
      </c>
    </row>
    <row r="2884" spans="4:11" x14ac:dyDescent="0.3">
      <c r="D2884">
        <v>2878</v>
      </c>
      <c r="E2884">
        <v>14</v>
      </c>
      <c r="F2884" s="4">
        <f>DATE(2021,1,6+INT(ROWS($1:157)/4))</f>
        <v>44241</v>
      </c>
      <c r="G2884" s="1" t="s">
        <v>167</v>
      </c>
      <c r="H2884">
        <v>-7</v>
      </c>
      <c r="I2884" s="5">
        <f>IF(G2884="nákup",VLOOKUP(E2884,Tabuľka6[#All],13,FALSE),IF(G2884="predaj",VLOOKUP(E2884,Tabuľka6[#All],12,FALSE),"zadany neplatny typ transakie"))</f>
        <v>7.8</v>
      </c>
      <c r="J2884">
        <f t="shared" si="44"/>
        <v>54.6</v>
      </c>
      <c r="K2884">
        <f>SUMIF($E$7:E2884,E2884,$H$7:H2884)</f>
        <v>123</v>
      </c>
    </row>
    <row r="2885" spans="4:11" x14ac:dyDescent="0.3">
      <c r="D2885">
        <v>2879</v>
      </c>
      <c r="E2885">
        <v>5</v>
      </c>
      <c r="F2885" s="4">
        <f>DATE(2021,1,6+INT(ROWS($1:158)/4))</f>
        <v>44241</v>
      </c>
      <c r="G2885" s="1" t="s">
        <v>167</v>
      </c>
      <c r="H2885">
        <v>-4</v>
      </c>
      <c r="I2885" s="5">
        <f>IF(G2885="nákup",VLOOKUP(E2885,Tabuľka6[#All],13,FALSE),IF(G2885="predaj",VLOOKUP(E2885,Tabuľka6[#All],12,FALSE),"zadany neplatny typ transakie"))</f>
        <v>15.56</v>
      </c>
      <c r="J2885">
        <f t="shared" si="44"/>
        <v>62.24</v>
      </c>
      <c r="K2885">
        <f>SUMIF($E$7:E2885,E2885,$H$7:H2885)</f>
        <v>56</v>
      </c>
    </row>
    <row r="2886" spans="4:11" x14ac:dyDescent="0.3">
      <c r="D2886">
        <v>2880</v>
      </c>
      <c r="E2886">
        <v>28</v>
      </c>
      <c r="F2886" s="4">
        <f>DATE(2021,1,6+INT(ROWS($1:159)/4))</f>
        <v>44241</v>
      </c>
      <c r="G2886" s="1" t="s">
        <v>167</v>
      </c>
      <c r="H2886">
        <v>-10</v>
      </c>
      <c r="I2886" s="5">
        <f>IF(G2886="nákup",VLOOKUP(E2886,Tabuľka6[#All],13,FALSE),IF(G2886="predaj",VLOOKUP(E2886,Tabuľka6[#All],12,FALSE),"zadany neplatny typ transakie"))</f>
        <v>14.38</v>
      </c>
      <c r="J2886">
        <f t="shared" si="44"/>
        <v>143.80000000000001</v>
      </c>
      <c r="K2886">
        <f>SUMIF($E$7:E2886,E2886,$H$7:H2886)</f>
        <v>107</v>
      </c>
    </row>
    <row r="2887" spans="4:11" x14ac:dyDescent="0.3">
      <c r="D2887">
        <v>2881</v>
      </c>
      <c r="E2887">
        <v>5</v>
      </c>
      <c r="F2887" s="4">
        <f>DATE(2021,1,6+INT(ROWS($1:160)/4))</f>
        <v>44242</v>
      </c>
      <c r="G2887" s="1" t="s">
        <v>167</v>
      </c>
      <c r="H2887">
        <v>-3</v>
      </c>
      <c r="I2887" s="5">
        <f>IF(G2887="nákup",VLOOKUP(E2887,Tabuľka6[#All],13,FALSE),IF(G2887="predaj",VLOOKUP(E2887,Tabuľka6[#All],12,FALSE),"zadany neplatny typ transakie"))</f>
        <v>15.56</v>
      </c>
      <c r="J2887">
        <f t="shared" si="44"/>
        <v>46.68</v>
      </c>
      <c r="K2887">
        <f>SUMIF($E$7:E2887,E2887,$H$7:H2887)</f>
        <v>53</v>
      </c>
    </row>
    <row r="2888" spans="4:11" x14ac:dyDescent="0.3">
      <c r="D2888">
        <v>2882</v>
      </c>
      <c r="E2888">
        <v>13</v>
      </c>
      <c r="F2888" s="4">
        <f>DATE(2021,1,6+INT(ROWS($1:161)/4))</f>
        <v>44242</v>
      </c>
      <c r="G2888" s="1" t="s">
        <v>167</v>
      </c>
      <c r="H2888">
        <v>-10</v>
      </c>
      <c r="I2888" s="5">
        <f>IF(G2888="nákup",VLOOKUP(E2888,Tabuľka6[#All],13,FALSE),IF(G2888="predaj",VLOOKUP(E2888,Tabuľka6[#All],12,FALSE),"zadany neplatny typ transakie"))</f>
        <v>14.95</v>
      </c>
      <c r="J2888">
        <f t="shared" ref="J2888:J2951" si="45">ABS(H2888*I2888)</f>
        <v>149.5</v>
      </c>
      <c r="K2888">
        <f>SUMIF($E$7:E2888,E2888,$H$7:H2888)</f>
        <v>77</v>
      </c>
    </row>
    <row r="2889" spans="4:11" x14ac:dyDescent="0.3">
      <c r="D2889">
        <v>2883</v>
      </c>
      <c r="E2889">
        <v>6</v>
      </c>
      <c r="F2889" s="4">
        <f>DATE(2021,1,6+INT(ROWS($1:162)/4))</f>
        <v>44242</v>
      </c>
      <c r="G2889" s="1" t="s">
        <v>167</v>
      </c>
      <c r="H2889">
        <v>-5</v>
      </c>
      <c r="I2889" s="5">
        <f>IF(G2889="nákup",VLOOKUP(E2889,Tabuľka6[#All],13,FALSE),IF(G2889="predaj",VLOOKUP(E2889,Tabuľka6[#All],12,FALSE),"zadany neplatny typ transakie"))</f>
        <v>13.24</v>
      </c>
      <c r="J2889">
        <f t="shared" si="45"/>
        <v>66.2</v>
      </c>
      <c r="K2889">
        <f>SUMIF($E$7:E2889,E2889,$H$7:H2889)</f>
        <v>159</v>
      </c>
    </row>
    <row r="2890" spans="4:11" x14ac:dyDescent="0.3">
      <c r="D2890">
        <v>2884</v>
      </c>
      <c r="E2890">
        <v>9</v>
      </c>
      <c r="F2890" s="4">
        <f>DATE(2021,1,6+INT(ROWS($1:163)/4))</f>
        <v>44242</v>
      </c>
      <c r="G2890" s="1" t="s">
        <v>167</v>
      </c>
      <c r="H2890">
        <v>-5</v>
      </c>
      <c r="I2890" s="5">
        <f>IF(G2890="nákup",VLOOKUP(E2890,Tabuľka6[#All],13,FALSE),IF(G2890="predaj",VLOOKUP(E2890,Tabuľka6[#All],12,FALSE),"zadany neplatny typ transakie"))</f>
        <v>41</v>
      </c>
      <c r="J2890">
        <f t="shared" si="45"/>
        <v>205</v>
      </c>
      <c r="K2890">
        <f>SUMIF($E$7:E2890,E2890,$H$7:H2890)</f>
        <v>19</v>
      </c>
    </row>
    <row r="2891" spans="4:11" x14ac:dyDescent="0.3">
      <c r="D2891">
        <v>2885</v>
      </c>
      <c r="E2891">
        <v>30</v>
      </c>
      <c r="F2891" s="4">
        <f>DATE(2021,1,6+INT(ROWS($1:164)/4))</f>
        <v>44243</v>
      </c>
      <c r="G2891" s="1" t="s">
        <v>167</v>
      </c>
      <c r="H2891">
        <v>-8</v>
      </c>
      <c r="I2891" s="5">
        <f>IF(G2891="nákup",VLOOKUP(E2891,Tabuľka6[#All],13,FALSE),IF(G2891="predaj",VLOOKUP(E2891,Tabuľka6[#All],12,FALSE),"zadany neplatny typ transakie"))</f>
        <v>11.5</v>
      </c>
      <c r="J2891">
        <f t="shared" si="45"/>
        <v>92</v>
      </c>
      <c r="K2891">
        <f>SUMIF($E$7:E2891,E2891,$H$7:H2891)</f>
        <v>248</v>
      </c>
    </row>
    <row r="2892" spans="4:11" x14ac:dyDescent="0.3">
      <c r="D2892">
        <v>2886</v>
      </c>
      <c r="E2892">
        <v>21</v>
      </c>
      <c r="F2892" s="4">
        <f>DATE(2021,1,6+INT(ROWS($1:165)/4))</f>
        <v>44243</v>
      </c>
      <c r="G2892" s="1" t="s">
        <v>167</v>
      </c>
      <c r="H2892">
        <v>-5</v>
      </c>
      <c r="I2892" s="5">
        <f>IF(G2892="nákup",VLOOKUP(E2892,Tabuľka6[#All],13,FALSE),IF(G2892="predaj",VLOOKUP(E2892,Tabuľka6[#All],12,FALSE),"zadany neplatny typ transakie"))</f>
        <v>22.5</v>
      </c>
      <c r="J2892">
        <f t="shared" si="45"/>
        <v>112.5</v>
      </c>
      <c r="K2892">
        <f>SUMIF($E$7:E2892,E2892,$H$7:H2892)</f>
        <v>110</v>
      </c>
    </row>
    <row r="2893" spans="4:11" x14ac:dyDescent="0.3">
      <c r="D2893">
        <v>2887</v>
      </c>
      <c r="E2893">
        <v>10</v>
      </c>
      <c r="F2893" s="4">
        <f>DATE(2021,1,6+INT(ROWS($1:166)/4))</f>
        <v>44243</v>
      </c>
      <c r="G2893" s="1" t="s">
        <v>167</v>
      </c>
      <c r="H2893">
        <v>-8</v>
      </c>
      <c r="I2893" s="5">
        <f>IF(G2893="nákup",VLOOKUP(E2893,Tabuľka6[#All],13,FALSE),IF(G2893="predaj",VLOOKUP(E2893,Tabuľka6[#All],12,FALSE),"zadany neplatny typ transakie"))</f>
        <v>18.5</v>
      </c>
      <c r="J2893">
        <f t="shared" si="45"/>
        <v>148</v>
      </c>
      <c r="K2893">
        <f>SUMIF($E$7:E2893,E2893,$H$7:H2893)</f>
        <v>69</v>
      </c>
    </row>
    <row r="2894" spans="4:11" x14ac:dyDescent="0.3">
      <c r="D2894">
        <v>2888</v>
      </c>
      <c r="E2894">
        <v>14</v>
      </c>
      <c r="F2894" s="4">
        <f>DATE(2021,1,6+INT(ROWS($1:167)/4))</f>
        <v>44243</v>
      </c>
      <c r="G2894" s="1" t="s">
        <v>167</v>
      </c>
      <c r="H2894">
        <v>-9</v>
      </c>
      <c r="I2894" s="5">
        <f>IF(G2894="nákup",VLOOKUP(E2894,Tabuľka6[#All],13,FALSE),IF(G2894="predaj",VLOOKUP(E2894,Tabuľka6[#All],12,FALSE),"zadany neplatny typ transakie"))</f>
        <v>7.8</v>
      </c>
      <c r="J2894">
        <f t="shared" si="45"/>
        <v>70.2</v>
      </c>
      <c r="K2894">
        <f>SUMIF($E$7:E2894,E2894,$H$7:H2894)</f>
        <v>114</v>
      </c>
    </row>
    <row r="2895" spans="4:11" x14ac:dyDescent="0.3">
      <c r="D2895">
        <v>2889</v>
      </c>
      <c r="E2895">
        <v>2</v>
      </c>
      <c r="F2895" s="4">
        <f>DATE(2021,1,6+INT(ROWS($1:168)/4))</f>
        <v>44244</v>
      </c>
      <c r="G2895" s="1" t="s">
        <v>167</v>
      </c>
      <c r="H2895">
        <v>-8</v>
      </c>
      <c r="I2895" s="5">
        <f>IF(G2895="nákup",VLOOKUP(E2895,Tabuľka6[#All],13,FALSE),IF(G2895="predaj",VLOOKUP(E2895,Tabuľka6[#All],12,FALSE),"zadany neplatny typ transakie"))</f>
        <v>16.11</v>
      </c>
      <c r="J2895">
        <f t="shared" si="45"/>
        <v>128.88</v>
      </c>
      <c r="K2895">
        <f>SUMIF($E$7:E2895,E2895,$H$7:H2895)</f>
        <v>193</v>
      </c>
    </row>
    <row r="2896" spans="4:11" x14ac:dyDescent="0.3">
      <c r="D2896">
        <v>2890</v>
      </c>
      <c r="E2896">
        <v>28</v>
      </c>
      <c r="F2896" s="4">
        <f>DATE(2021,1,6+INT(ROWS($1:169)/4))</f>
        <v>44244</v>
      </c>
      <c r="G2896" s="1" t="s">
        <v>167</v>
      </c>
      <c r="H2896">
        <v>-5</v>
      </c>
      <c r="I2896" s="5">
        <f>IF(G2896="nákup",VLOOKUP(E2896,Tabuľka6[#All],13,FALSE),IF(G2896="predaj",VLOOKUP(E2896,Tabuľka6[#All],12,FALSE),"zadany neplatny typ transakie"))</f>
        <v>14.38</v>
      </c>
      <c r="J2896">
        <f t="shared" si="45"/>
        <v>71.900000000000006</v>
      </c>
      <c r="K2896">
        <f>SUMIF($E$7:E2896,E2896,$H$7:H2896)</f>
        <v>102</v>
      </c>
    </row>
    <row r="2897" spans="4:11" x14ac:dyDescent="0.3">
      <c r="D2897">
        <v>2891</v>
      </c>
      <c r="E2897">
        <v>13</v>
      </c>
      <c r="F2897" s="4">
        <f>DATE(2021,1,6+INT(ROWS($1:170)/4))</f>
        <v>44244</v>
      </c>
      <c r="G2897" s="1" t="s">
        <v>167</v>
      </c>
      <c r="H2897">
        <v>-7</v>
      </c>
      <c r="I2897" s="5">
        <f>IF(G2897="nákup",VLOOKUP(E2897,Tabuľka6[#All],13,FALSE),IF(G2897="predaj",VLOOKUP(E2897,Tabuľka6[#All],12,FALSE),"zadany neplatny typ transakie"))</f>
        <v>14.95</v>
      </c>
      <c r="J2897">
        <f t="shared" si="45"/>
        <v>104.64999999999999</v>
      </c>
      <c r="K2897">
        <f>SUMIF($E$7:E2897,E2897,$H$7:H2897)</f>
        <v>70</v>
      </c>
    </row>
    <row r="2898" spans="4:11" x14ac:dyDescent="0.3">
      <c r="D2898">
        <v>2892</v>
      </c>
      <c r="E2898">
        <v>29</v>
      </c>
      <c r="F2898" s="4">
        <f>DATE(2021,1,6+INT(ROWS($1:171)/4))</f>
        <v>44244</v>
      </c>
      <c r="G2898" s="1" t="s">
        <v>167</v>
      </c>
      <c r="H2898">
        <v>-9</v>
      </c>
      <c r="I2898" s="5">
        <f>IF(G2898="nákup",VLOOKUP(E2898,Tabuľka6[#All],13,FALSE),IF(G2898="predaj",VLOOKUP(E2898,Tabuľka6[#All],12,FALSE),"zadany neplatny typ transakie"))</f>
        <v>24.99</v>
      </c>
      <c r="J2898">
        <f t="shared" si="45"/>
        <v>224.91</v>
      </c>
      <c r="K2898">
        <f>SUMIF($E$7:E2898,E2898,$H$7:H2898)</f>
        <v>361</v>
      </c>
    </row>
    <row r="2899" spans="4:11" x14ac:dyDescent="0.3">
      <c r="D2899">
        <v>2893</v>
      </c>
      <c r="E2899">
        <v>6</v>
      </c>
      <c r="F2899" s="4">
        <f>DATE(2021,1,6+INT(ROWS($1:172)/4))</f>
        <v>44245</v>
      </c>
      <c r="G2899" s="1" t="s">
        <v>167</v>
      </c>
      <c r="H2899">
        <v>-7</v>
      </c>
      <c r="I2899" s="5">
        <f>IF(G2899="nákup",VLOOKUP(E2899,Tabuľka6[#All],13,FALSE),IF(G2899="predaj",VLOOKUP(E2899,Tabuľka6[#All],12,FALSE),"zadany neplatny typ transakie"))</f>
        <v>13.24</v>
      </c>
      <c r="J2899">
        <f t="shared" si="45"/>
        <v>92.68</v>
      </c>
      <c r="K2899">
        <f>SUMIF($E$7:E2899,E2899,$H$7:H2899)</f>
        <v>152</v>
      </c>
    </row>
    <row r="2900" spans="4:11" x14ac:dyDescent="0.3">
      <c r="D2900">
        <v>2894</v>
      </c>
      <c r="E2900">
        <v>3</v>
      </c>
      <c r="F2900" s="4">
        <f>DATE(2021,1,6+INT(ROWS($1:173)/4))</f>
        <v>44245</v>
      </c>
      <c r="G2900" s="1" t="s">
        <v>167</v>
      </c>
      <c r="H2900">
        <v>-2</v>
      </c>
      <c r="I2900" s="5">
        <f>IF(G2900="nákup",VLOOKUP(E2900,Tabuľka6[#All],13,FALSE),IF(G2900="predaj",VLOOKUP(E2900,Tabuľka6[#All],12,FALSE),"zadany neplatny typ transakie"))</f>
        <v>9.64</v>
      </c>
      <c r="J2900">
        <f t="shared" si="45"/>
        <v>19.28</v>
      </c>
      <c r="K2900">
        <f>SUMIF($E$7:E2900,E2900,$H$7:H2900)</f>
        <v>180</v>
      </c>
    </row>
    <row r="2901" spans="4:11" x14ac:dyDescent="0.3">
      <c r="D2901">
        <v>2895</v>
      </c>
      <c r="E2901">
        <v>29</v>
      </c>
      <c r="F2901" s="4">
        <f>DATE(2021,1,6+INT(ROWS($1:174)/4))</f>
        <v>44245</v>
      </c>
      <c r="G2901" s="1" t="s">
        <v>167</v>
      </c>
      <c r="H2901">
        <v>-3</v>
      </c>
      <c r="I2901" s="5">
        <f>IF(G2901="nákup",VLOOKUP(E2901,Tabuľka6[#All],13,FALSE),IF(G2901="predaj",VLOOKUP(E2901,Tabuľka6[#All],12,FALSE),"zadany neplatny typ transakie"))</f>
        <v>24.99</v>
      </c>
      <c r="J2901">
        <f t="shared" si="45"/>
        <v>74.97</v>
      </c>
      <c r="K2901">
        <f>SUMIF($E$7:E2901,E2901,$H$7:H2901)</f>
        <v>358</v>
      </c>
    </row>
    <row r="2902" spans="4:11" x14ac:dyDescent="0.3">
      <c r="D2902">
        <v>2896</v>
      </c>
      <c r="E2902">
        <v>27</v>
      </c>
      <c r="F2902" s="4">
        <f>DATE(2021,1,6+INT(ROWS($1:175)/4))</f>
        <v>44245</v>
      </c>
      <c r="G2902" s="1" t="s">
        <v>167</v>
      </c>
      <c r="H2902">
        <v>-10</v>
      </c>
      <c r="I2902" s="5">
        <f>IF(G2902="nákup",VLOOKUP(E2902,Tabuľka6[#All],13,FALSE),IF(G2902="predaj",VLOOKUP(E2902,Tabuľka6[#All],12,FALSE),"zadany neplatny typ transakie"))</f>
        <v>16.36</v>
      </c>
      <c r="J2902">
        <f t="shared" si="45"/>
        <v>163.6</v>
      </c>
      <c r="K2902">
        <f>SUMIF($E$7:E2902,E2902,$H$7:H2902)</f>
        <v>70</v>
      </c>
    </row>
    <row r="2903" spans="4:11" x14ac:dyDescent="0.3">
      <c r="D2903">
        <v>2897</v>
      </c>
      <c r="E2903">
        <v>3</v>
      </c>
      <c r="F2903" s="4">
        <f>DATE(2021,1,6+INT(ROWS($1:176)/4))</f>
        <v>44246</v>
      </c>
      <c r="G2903" s="1" t="s">
        <v>167</v>
      </c>
      <c r="H2903">
        <v>-3</v>
      </c>
      <c r="I2903" s="5">
        <f>IF(G2903="nákup",VLOOKUP(E2903,Tabuľka6[#All],13,FALSE),IF(G2903="predaj",VLOOKUP(E2903,Tabuľka6[#All],12,FALSE),"zadany neplatny typ transakie"))</f>
        <v>9.64</v>
      </c>
      <c r="J2903">
        <f t="shared" si="45"/>
        <v>28.92</v>
      </c>
      <c r="K2903">
        <f>SUMIF($E$7:E2903,E2903,$H$7:H2903)</f>
        <v>177</v>
      </c>
    </row>
    <row r="2904" spans="4:11" x14ac:dyDescent="0.3">
      <c r="D2904">
        <v>2898</v>
      </c>
      <c r="E2904">
        <v>7</v>
      </c>
      <c r="F2904" s="4">
        <f>DATE(2021,1,6+INT(ROWS($1:177)/4))</f>
        <v>44246</v>
      </c>
      <c r="G2904" s="1" t="s">
        <v>167</v>
      </c>
      <c r="H2904">
        <v>-9</v>
      </c>
      <c r="I2904" s="5">
        <f>IF(G2904="nákup",VLOOKUP(E2904,Tabuľka6[#All],13,FALSE),IF(G2904="predaj",VLOOKUP(E2904,Tabuľka6[#All],12,FALSE),"zadany neplatny typ transakie"))</f>
        <v>14.75</v>
      </c>
      <c r="J2904">
        <f t="shared" si="45"/>
        <v>132.75</v>
      </c>
      <c r="K2904">
        <f>SUMIF($E$7:E2904,E2904,$H$7:H2904)</f>
        <v>78</v>
      </c>
    </row>
    <row r="2905" spans="4:11" x14ac:dyDescent="0.3">
      <c r="D2905">
        <v>2899</v>
      </c>
      <c r="E2905">
        <v>22</v>
      </c>
      <c r="F2905" s="4">
        <f>DATE(2021,1,6+INT(ROWS($1:178)/4))</f>
        <v>44246</v>
      </c>
      <c r="G2905" s="1" t="s">
        <v>167</v>
      </c>
      <c r="H2905">
        <v>-6</v>
      </c>
      <c r="I2905" s="5">
        <f>IF(G2905="nákup",VLOOKUP(E2905,Tabuľka6[#All],13,FALSE),IF(G2905="predaj",VLOOKUP(E2905,Tabuľka6[#All],12,FALSE),"zadany neplatny typ transakie"))</f>
        <v>22.58</v>
      </c>
      <c r="J2905">
        <f t="shared" si="45"/>
        <v>135.47999999999999</v>
      </c>
      <c r="K2905">
        <f>SUMIF($E$7:E2905,E2905,$H$7:H2905)</f>
        <v>21</v>
      </c>
    </row>
    <row r="2906" spans="4:11" x14ac:dyDescent="0.3">
      <c r="D2906">
        <v>2900</v>
      </c>
      <c r="E2906">
        <v>23</v>
      </c>
      <c r="F2906" s="4">
        <f>DATE(2021,1,6+INT(ROWS($1:179)/4))</f>
        <v>44246</v>
      </c>
      <c r="G2906" s="1" t="s">
        <v>167</v>
      </c>
      <c r="H2906">
        <v>-6</v>
      </c>
      <c r="I2906" s="5">
        <f>IF(G2906="nákup",VLOOKUP(E2906,Tabuľka6[#All],13,FALSE),IF(G2906="predaj",VLOOKUP(E2906,Tabuľka6[#All],12,FALSE),"zadany neplatny typ transakie"))</f>
        <v>22.55</v>
      </c>
      <c r="J2906">
        <f t="shared" si="45"/>
        <v>135.30000000000001</v>
      </c>
      <c r="K2906">
        <f>SUMIF($E$7:E2906,E2906,$H$7:H2906)</f>
        <v>43</v>
      </c>
    </row>
    <row r="2907" spans="4:11" x14ac:dyDescent="0.3">
      <c r="D2907">
        <v>2901</v>
      </c>
      <c r="E2907">
        <v>6</v>
      </c>
      <c r="F2907" s="4">
        <f>DATE(2021,1,6+INT(ROWS($1:180)/4))</f>
        <v>44247</v>
      </c>
      <c r="G2907" s="1" t="s">
        <v>167</v>
      </c>
      <c r="H2907">
        <v>-10</v>
      </c>
      <c r="I2907" s="5">
        <f>IF(G2907="nákup",VLOOKUP(E2907,Tabuľka6[#All],13,FALSE),IF(G2907="predaj",VLOOKUP(E2907,Tabuľka6[#All],12,FALSE),"zadany neplatny typ transakie"))</f>
        <v>13.24</v>
      </c>
      <c r="J2907">
        <f t="shared" si="45"/>
        <v>132.4</v>
      </c>
      <c r="K2907">
        <f>SUMIF($E$7:E2907,E2907,$H$7:H2907)</f>
        <v>142</v>
      </c>
    </row>
    <row r="2908" spans="4:11" x14ac:dyDescent="0.3">
      <c r="D2908">
        <v>2902</v>
      </c>
      <c r="E2908">
        <v>18</v>
      </c>
      <c r="F2908" s="4">
        <f>DATE(2021,1,6+INT(ROWS($1:181)/4))</f>
        <v>44247</v>
      </c>
      <c r="G2908" s="1" t="s">
        <v>167</v>
      </c>
      <c r="H2908">
        <v>-7</v>
      </c>
      <c r="I2908" s="5">
        <f>IF(G2908="nákup",VLOOKUP(E2908,Tabuľka6[#All],13,FALSE),IF(G2908="predaj",VLOOKUP(E2908,Tabuľka6[#All],12,FALSE),"zadany neplatny typ transakie"))</f>
        <v>13.99</v>
      </c>
      <c r="J2908">
        <f t="shared" si="45"/>
        <v>97.93</v>
      </c>
      <c r="K2908">
        <f>SUMIF($E$7:E2908,E2908,$H$7:H2908)</f>
        <v>109</v>
      </c>
    </row>
    <row r="2909" spans="4:11" x14ac:dyDescent="0.3">
      <c r="D2909">
        <v>2903</v>
      </c>
      <c r="E2909">
        <v>17</v>
      </c>
      <c r="F2909" s="4">
        <f>DATE(2021,1,6+INT(ROWS($1:182)/4))</f>
        <v>44247</v>
      </c>
      <c r="G2909" s="1" t="s">
        <v>167</v>
      </c>
      <c r="H2909">
        <v>-1</v>
      </c>
      <c r="I2909" s="5">
        <f>IF(G2909="nákup",VLOOKUP(E2909,Tabuľka6[#All],13,FALSE),IF(G2909="predaj",VLOOKUP(E2909,Tabuľka6[#All],12,FALSE),"zadany neplatny typ transakie"))</f>
        <v>14.46</v>
      </c>
      <c r="J2909">
        <f t="shared" si="45"/>
        <v>14.46</v>
      </c>
      <c r="K2909">
        <f>SUMIF($E$7:E2909,E2909,$H$7:H2909)</f>
        <v>92</v>
      </c>
    </row>
    <row r="2910" spans="4:11" x14ac:dyDescent="0.3">
      <c r="D2910">
        <v>2904</v>
      </c>
      <c r="E2910">
        <v>13</v>
      </c>
      <c r="F2910" s="4">
        <f>DATE(2021,1,6+INT(ROWS($1:183)/4))</f>
        <v>44247</v>
      </c>
      <c r="G2910" s="1" t="s">
        <v>167</v>
      </c>
      <c r="H2910">
        <v>-1</v>
      </c>
      <c r="I2910" s="5">
        <f>IF(G2910="nákup",VLOOKUP(E2910,Tabuľka6[#All],13,FALSE),IF(G2910="predaj",VLOOKUP(E2910,Tabuľka6[#All],12,FALSE),"zadany neplatny typ transakie"))</f>
        <v>14.95</v>
      </c>
      <c r="J2910">
        <f t="shared" si="45"/>
        <v>14.95</v>
      </c>
      <c r="K2910">
        <f>SUMIF($E$7:E2910,E2910,$H$7:H2910)</f>
        <v>69</v>
      </c>
    </row>
    <row r="2911" spans="4:11" x14ac:dyDescent="0.3">
      <c r="D2911">
        <v>2905</v>
      </c>
      <c r="E2911">
        <v>3</v>
      </c>
      <c r="F2911" s="4">
        <f>DATE(2021,1,6+INT(ROWS($1:184)/4))</f>
        <v>44248</v>
      </c>
      <c r="G2911" s="1" t="s">
        <v>167</v>
      </c>
      <c r="H2911">
        <v>-3</v>
      </c>
      <c r="I2911" s="5">
        <f>IF(G2911="nákup",VLOOKUP(E2911,Tabuľka6[#All],13,FALSE),IF(G2911="predaj",VLOOKUP(E2911,Tabuľka6[#All],12,FALSE),"zadany neplatny typ transakie"))</f>
        <v>9.64</v>
      </c>
      <c r="J2911">
        <f t="shared" si="45"/>
        <v>28.92</v>
      </c>
      <c r="K2911">
        <f>SUMIF($E$7:E2911,E2911,$H$7:H2911)</f>
        <v>174</v>
      </c>
    </row>
    <row r="2912" spans="4:11" x14ac:dyDescent="0.3">
      <c r="D2912">
        <v>2906</v>
      </c>
      <c r="E2912">
        <v>1</v>
      </c>
      <c r="F2912" s="4">
        <f>DATE(2021,1,6+INT(ROWS($1:185)/4))</f>
        <v>44248</v>
      </c>
      <c r="G2912" s="1" t="s">
        <v>167</v>
      </c>
      <c r="H2912">
        <v>-1</v>
      </c>
      <c r="I2912" s="5">
        <f>IF(G2912="nákup",VLOOKUP(E2912,Tabuľka6[#All],13,FALSE),IF(G2912="predaj",VLOOKUP(E2912,Tabuľka6[#All],12,FALSE),"zadany neplatny typ transakie"))</f>
        <v>11.9</v>
      </c>
      <c r="J2912">
        <f t="shared" si="45"/>
        <v>11.9</v>
      </c>
      <c r="K2912">
        <f>SUMIF($E$7:E2912,E2912,$H$7:H2912)</f>
        <v>228</v>
      </c>
    </row>
    <row r="2913" spans="4:11" x14ac:dyDescent="0.3">
      <c r="D2913">
        <v>2907</v>
      </c>
      <c r="E2913">
        <v>7</v>
      </c>
      <c r="F2913" s="4">
        <f>DATE(2021,1,6+INT(ROWS($1:186)/4))</f>
        <v>44248</v>
      </c>
      <c r="G2913" s="1" t="s">
        <v>167</v>
      </c>
      <c r="H2913">
        <v>-9</v>
      </c>
      <c r="I2913" s="5">
        <f>IF(G2913="nákup",VLOOKUP(E2913,Tabuľka6[#All],13,FALSE),IF(G2913="predaj",VLOOKUP(E2913,Tabuľka6[#All],12,FALSE),"zadany neplatny typ transakie"))</f>
        <v>14.75</v>
      </c>
      <c r="J2913">
        <f t="shared" si="45"/>
        <v>132.75</v>
      </c>
      <c r="K2913">
        <f>SUMIF($E$7:E2913,E2913,$H$7:H2913)</f>
        <v>69</v>
      </c>
    </row>
    <row r="2914" spans="4:11" x14ac:dyDescent="0.3">
      <c r="D2914">
        <v>2908</v>
      </c>
      <c r="E2914">
        <v>26</v>
      </c>
      <c r="F2914" s="4">
        <f>DATE(2021,1,6+INT(ROWS($1:187)/4))</f>
        <v>44248</v>
      </c>
      <c r="G2914" s="1" t="s">
        <v>167</v>
      </c>
      <c r="H2914">
        <v>-7</v>
      </c>
      <c r="I2914" s="5">
        <f>IF(G2914="nákup",VLOOKUP(E2914,Tabuľka6[#All],13,FALSE),IF(G2914="predaj",VLOOKUP(E2914,Tabuľka6[#All],12,FALSE),"zadany neplatny typ transakie"))</f>
        <v>12.85</v>
      </c>
      <c r="J2914">
        <f t="shared" si="45"/>
        <v>89.95</v>
      </c>
      <c r="K2914">
        <f>SUMIF($E$7:E2914,E2914,$H$7:H2914)</f>
        <v>110</v>
      </c>
    </row>
    <row r="2915" spans="4:11" x14ac:dyDescent="0.3">
      <c r="D2915">
        <v>2909</v>
      </c>
      <c r="E2915">
        <v>20</v>
      </c>
      <c r="F2915" s="4">
        <f>DATE(2021,1,6+INT(ROWS($1:188)/4))</f>
        <v>44249</v>
      </c>
      <c r="G2915" s="1" t="s">
        <v>167</v>
      </c>
      <c r="H2915">
        <v>-5</v>
      </c>
      <c r="I2915" s="5">
        <f>IF(G2915="nákup",VLOOKUP(E2915,Tabuľka6[#All],13,FALSE),IF(G2915="predaj",VLOOKUP(E2915,Tabuľka6[#All],12,FALSE),"zadany neplatny typ transakie"))</f>
        <v>10.050000000000001</v>
      </c>
      <c r="J2915">
        <f t="shared" si="45"/>
        <v>50.25</v>
      </c>
      <c r="K2915">
        <f>SUMIF($E$7:E2915,E2915,$H$7:H2915)</f>
        <v>77</v>
      </c>
    </row>
    <row r="2916" spans="4:11" x14ac:dyDescent="0.3">
      <c r="D2916">
        <v>2910</v>
      </c>
      <c r="E2916">
        <v>19</v>
      </c>
      <c r="F2916" s="4">
        <f>DATE(2021,1,6+INT(ROWS($1:189)/4))</f>
        <v>44249</v>
      </c>
      <c r="G2916" s="1" t="s">
        <v>167</v>
      </c>
      <c r="H2916">
        <v>-5</v>
      </c>
      <c r="I2916" s="5">
        <f>IF(G2916="nákup",VLOOKUP(E2916,Tabuľka6[#All],13,FALSE),IF(G2916="predaj",VLOOKUP(E2916,Tabuľka6[#All],12,FALSE),"zadany neplatny typ transakie"))</f>
        <v>14.17</v>
      </c>
      <c r="J2916">
        <f t="shared" si="45"/>
        <v>70.849999999999994</v>
      </c>
      <c r="K2916">
        <f>SUMIF($E$7:E2916,E2916,$H$7:H2916)</f>
        <v>262</v>
      </c>
    </row>
    <row r="2917" spans="4:11" x14ac:dyDescent="0.3">
      <c r="D2917">
        <v>2911</v>
      </c>
      <c r="E2917">
        <v>10</v>
      </c>
      <c r="F2917" s="4">
        <f>DATE(2021,1,6+INT(ROWS($1:190)/4))</f>
        <v>44249</v>
      </c>
      <c r="G2917" s="1" t="s">
        <v>167</v>
      </c>
      <c r="H2917">
        <v>-9</v>
      </c>
      <c r="I2917" s="5">
        <f>IF(G2917="nákup",VLOOKUP(E2917,Tabuľka6[#All],13,FALSE),IF(G2917="predaj",VLOOKUP(E2917,Tabuľka6[#All],12,FALSE),"zadany neplatny typ transakie"))</f>
        <v>18.5</v>
      </c>
      <c r="J2917">
        <f t="shared" si="45"/>
        <v>166.5</v>
      </c>
      <c r="K2917">
        <f>SUMIF($E$7:E2917,E2917,$H$7:H2917)</f>
        <v>60</v>
      </c>
    </row>
    <row r="2918" spans="4:11" x14ac:dyDescent="0.3">
      <c r="D2918">
        <v>2912</v>
      </c>
      <c r="E2918">
        <v>20</v>
      </c>
      <c r="F2918" s="4">
        <f>DATE(2021,1,6+INT(ROWS($1:191)/4))</f>
        <v>44249</v>
      </c>
      <c r="G2918" s="1" t="s">
        <v>167</v>
      </c>
      <c r="H2918">
        <v>-2</v>
      </c>
      <c r="I2918" s="5">
        <f>IF(G2918="nákup",VLOOKUP(E2918,Tabuľka6[#All],13,FALSE),IF(G2918="predaj",VLOOKUP(E2918,Tabuľka6[#All],12,FALSE),"zadany neplatny typ transakie"))</f>
        <v>10.050000000000001</v>
      </c>
      <c r="J2918">
        <f t="shared" si="45"/>
        <v>20.100000000000001</v>
      </c>
      <c r="K2918">
        <f>SUMIF($E$7:E2918,E2918,$H$7:H2918)</f>
        <v>75</v>
      </c>
    </row>
    <row r="2919" spans="4:11" x14ac:dyDescent="0.3">
      <c r="D2919">
        <v>2913</v>
      </c>
      <c r="E2919">
        <v>6</v>
      </c>
      <c r="F2919" s="4">
        <f>DATE(2021,1,6+INT(ROWS($1:192)/4))</f>
        <v>44250</v>
      </c>
      <c r="G2919" s="1" t="s">
        <v>167</v>
      </c>
      <c r="H2919">
        <v>-8</v>
      </c>
      <c r="I2919" s="5">
        <f>IF(G2919="nákup",VLOOKUP(E2919,Tabuľka6[#All],13,FALSE),IF(G2919="predaj",VLOOKUP(E2919,Tabuľka6[#All],12,FALSE),"zadany neplatny typ transakie"))</f>
        <v>13.24</v>
      </c>
      <c r="J2919">
        <f t="shared" si="45"/>
        <v>105.92</v>
      </c>
      <c r="K2919">
        <f>SUMIF($E$7:E2919,E2919,$H$7:H2919)</f>
        <v>134</v>
      </c>
    </row>
    <row r="2920" spans="4:11" x14ac:dyDescent="0.3">
      <c r="D2920">
        <v>2914</v>
      </c>
      <c r="E2920">
        <v>8</v>
      </c>
      <c r="F2920" s="4">
        <f>DATE(2021,1,6+INT(ROWS($1:193)/4))</f>
        <v>44250</v>
      </c>
      <c r="G2920" s="1" t="s">
        <v>167</v>
      </c>
      <c r="H2920">
        <v>-1</v>
      </c>
      <c r="I2920" s="5">
        <f>IF(G2920="nákup",VLOOKUP(E2920,Tabuľka6[#All],13,FALSE),IF(G2920="predaj",VLOOKUP(E2920,Tabuľka6[#All],12,FALSE),"zadany neplatny typ transakie"))</f>
        <v>17.89</v>
      </c>
      <c r="J2920">
        <f t="shared" si="45"/>
        <v>17.89</v>
      </c>
      <c r="K2920">
        <f>SUMIF($E$7:E2920,E2920,$H$7:H2920)</f>
        <v>193</v>
      </c>
    </row>
    <row r="2921" spans="4:11" x14ac:dyDescent="0.3">
      <c r="D2921">
        <v>2915</v>
      </c>
      <c r="E2921">
        <v>9</v>
      </c>
      <c r="F2921" s="4">
        <f>DATE(2021,1,6+INT(ROWS($1:194)/4))</f>
        <v>44250</v>
      </c>
      <c r="G2921" s="1" t="s">
        <v>166</v>
      </c>
      <c r="H2921">
        <v>7</v>
      </c>
      <c r="I2921" s="5">
        <f>IF(G2921="nákup",VLOOKUP(E2921,Tabuľka6[#All],13,FALSE),IF(G2921="predaj",VLOOKUP(E2921,Tabuľka6[#All],12,FALSE),"zadany neplatny typ transakie"))</f>
        <v>25.99</v>
      </c>
      <c r="J2921">
        <f t="shared" si="45"/>
        <v>181.92999999999998</v>
      </c>
      <c r="K2921">
        <f>SUMIF($E$7:E2921,E2921,$H$7:H2921)</f>
        <v>26</v>
      </c>
    </row>
    <row r="2922" spans="4:11" x14ac:dyDescent="0.3">
      <c r="D2922">
        <v>2916</v>
      </c>
      <c r="E2922">
        <v>18</v>
      </c>
      <c r="F2922" s="4">
        <f>DATE(2021,1,6+INT(ROWS($1:195)/4))</f>
        <v>44250</v>
      </c>
      <c r="G2922" s="1" t="s">
        <v>167</v>
      </c>
      <c r="H2922">
        <v>-5</v>
      </c>
      <c r="I2922" s="5">
        <f>IF(G2922="nákup",VLOOKUP(E2922,Tabuľka6[#All],13,FALSE),IF(G2922="predaj",VLOOKUP(E2922,Tabuľka6[#All],12,FALSE),"zadany neplatny typ transakie"))</f>
        <v>13.99</v>
      </c>
      <c r="J2922">
        <f t="shared" si="45"/>
        <v>69.95</v>
      </c>
      <c r="K2922">
        <f>SUMIF($E$7:E2922,E2922,$H$7:H2922)</f>
        <v>104</v>
      </c>
    </row>
    <row r="2923" spans="4:11" x14ac:dyDescent="0.3">
      <c r="D2923">
        <v>2917</v>
      </c>
      <c r="E2923">
        <v>20</v>
      </c>
      <c r="F2923" s="4">
        <f>DATE(2021,1,6+INT(ROWS($1:196)/4))</f>
        <v>44251</v>
      </c>
      <c r="G2923" s="1" t="s">
        <v>167</v>
      </c>
      <c r="H2923">
        <v>-9</v>
      </c>
      <c r="I2923" s="5">
        <f>IF(G2923="nákup",VLOOKUP(E2923,Tabuľka6[#All],13,FALSE),IF(G2923="predaj",VLOOKUP(E2923,Tabuľka6[#All],12,FALSE),"zadany neplatny typ transakie"))</f>
        <v>10.050000000000001</v>
      </c>
      <c r="J2923">
        <f t="shared" si="45"/>
        <v>90.45</v>
      </c>
      <c r="K2923">
        <f>SUMIF($E$7:E2923,E2923,$H$7:H2923)</f>
        <v>66</v>
      </c>
    </row>
    <row r="2924" spans="4:11" x14ac:dyDescent="0.3">
      <c r="D2924">
        <v>2918</v>
      </c>
      <c r="E2924">
        <v>7</v>
      </c>
      <c r="F2924" s="4">
        <f>DATE(2021,1,6+INT(ROWS($1:197)/4))</f>
        <v>44251</v>
      </c>
      <c r="G2924" s="1" t="s">
        <v>167</v>
      </c>
      <c r="H2924">
        <v>-10</v>
      </c>
      <c r="I2924" s="5">
        <f>IF(G2924="nákup",VLOOKUP(E2924,Tabuľka6[#All],13,FALSE),IF(G2924="predaj",VLOOKUP(E2924,Tabuľka6[#All],12,FALSE),"zadany neplatny typ transakie"))</f>
        <v>14.75</v>
      </c>
      <c r="J2924">
        <f t="shared" si="45"/>
        <v>147.5</v>
      </c>
      <c r="K2924">
        <f>SUMIF($E$7:E2924,E2924,$H$7:H2924)</f>
        <v>59</v>
      </c>
    </row>
    <row r="2925" spans="4:11" x14ac:dyDescent="0.3">
      <c r="D2925">
        <v>2919</v>
      </c>
      <c r="E2925">
        <v>20</v>
      </c>
      <c r="F2925" s="4">
        <f>DATE(2021,1,6+INT(ROWS($1:198)/4))</f>
        <v>44251</v>
      </c>
      <c r="G2925" s="1" t="s">
        <v>167</v>
      </c>
      <c r="H2925">
        <v>-8</v>
      </c>
      <c r="I2925" s="5">
        <f>IF(G2925="nákup",VLOOKUP(E2925,Tabuľka6[#All],13,FALSE),IF(G2925="predaj",VLOOKUP(E2925,Tabuľka6[#All],12,FALSE),"zadany neplatny typ transakie"))</f>
        <v>10.050000000000001</v>
      </c>
      <c r="J2925">
        <f t="shared" si="45"/>
        <v>80.400000000000006</v>
      </c>
      <c r="K2925">
        <f>SUMIF($E$7:E2925,E2925,$H$7:H2925)</f>
        <v>58</v>
      </c>
    </row>
    <row r="2926" spans="4:11" x14ac:dyDescent="0.3">
      <c r="D2926">
        <v>2920</v>
      </c>
      <c r="E2926">
        <v>28</v>
      </c>
      <c r="F2926" s="4">
        <f>DATE(2021,1,6+INT(ROWS($1:199)/4))</f>
        <v>44251</v>
      </c>
      <c r="G2926" s="1" t="s">
        <v>167</v>
      </c>
      <c r="H2926">
        <v>-9</v>
      </c>
      <c r="I2926" s="5">
        <f>IF(G2926="nákup",VLOOKUP(E2926,Tabuľka6[#All],13,FALSE),IF(G2926="predaj",VLOOKUP(E2926,Tabuľka6[#All],12,FALSE),"zadany neplatny typ transakie"))</f>
        <v>14.38</v>
      </c>
      <c r="J2926">
        <f t="shared" si="45"/>
        <v>129.42000000000002</v>
      </c>
      <c r="K2926">
        <f>SUMIF($E$7:E2926,E2926,$H$7:H2926)</f>
        <v>93</v>
      </c>
    </row>
    <row r="2927" spans="4:11" x14ac:dyDescent="0.3">
      <c r="D2927">
        <v>2921</v>
      </c>
      <c r="E2927">
        <v>8</v>
      </c>
      <c r="F2927" s="4">
        <f>DATE(2021,1,6+INT(ROWS($1:200)/4))</f>
        <v>44252</v>
      </c>
      <c r="G2927" s="1" t="s">
        <v>167</v>
      </c>
      <c r="H2927">
        <v>-5</v>
      </c>
      <c r="I2927" s="5">
        <f>IF(G2927="nákup",VLOOKUP(E2927,Tabuľka6[#All],13,FALSE),IF(G2927="predaj",VLOOKUP(E2927,Tabuľka6[#All],12,FALSE),"zadany neplatny typ transakie"))</f>
        <v>17.89</v>
      </c>
      <c r="J2927">
        <f t="shared" si="45"/>
        <v>89.45</v>
      </c>
      <c r="K2927">
        <f>SUMIF($E$7:E2927,E2927,$H$7:H2927)</f>
        <v>188</v>
      </c>
    </row>
    <row r="2928" spans="4:11" x14ac:dyDescent="0.3">
      <c r="D2928">
        <v>2922</v>
      </c>
      <c r="E2928">
        <v>30</v>
      </c>
      <c r="F2928" s="4">
        <f>DATE(2021,1,6+INT(ROWS($1:201)/4))</f>
        <v>44252</v>
      </c>
      <c r="G2928" s="1" t="s">
        <v>167</v>
      </c>
      <c r="H2928">
        <v>-9</v>
      </c>
      <c r="I2928" s="5">
        <f>IF(G2928="nákup",VLOOKUP(E2928,Tabuľka6[#All],13,FALSE),IF(G2928="predaj",VLOOKUP(E2928,Tabuľka6[#All],12,FALSE),"zadany neplatny typ transakie"))</f>
        <v>11.5</v>
      </c>
      <c r="J2928">
        <f t="shared" si="45"/>
        <v>103.5</v>
      </c>
      <c r="K2928">
        <f>SUMIF($E$7:E2928,E2928,$H$7:H2928)</f>
        <v>239</v>
      </c>
    </row>
    <row r="2929" spans="4:11" x14ac:dyDescent="0.3">
      <c r="D2929">
        <v>2923</v>
      </c>
      <c r="E2929">
        <v>19</v>
      </c>
      <c r="F2929" s="4">
        <f>DATE(2021,1,6+INT(ROWS($1:202)/4))</f>
        <v>44252</v>
      </c>
      <c r="G2929" s="1" t="s">
        <v>167</v>
      </c>
      <c r="H2929">
        <v>-1</v>
      </c>
      <c r="I2929" s="5">
        <f>IF(G2929="nákup",VLOOKUP(E2929,Tabuľka6[#All],13,FALSE),IF(G2929="predaj",VLOOKUP(E2929,Tabuľka6[#All],12,FALSE),"zadany neplatny typ transakie"))</f>
        <v>14.17</v>
      </c>
      <c r="J2929">
        <f t="shared" si="45"/>
        <v>14.17</v>
      </c>
      <c r="K2929">
        <f>SUMIF($E$7:E2929,E2929,$H$7:H2929)</f>
        <v>261</v>
      </c>
    </row>
    <row r="2930" spans="4:11" x14ac:dyDescent="0.3">
      <c r="D2930">
        <v>2924</v>
      </c>
      <c r="E2930">
        <v>26</v>
      </c>
      <c r="F2930" s="4">
        <f>DATE(2021,1,6+INT(ROWS($1:203)/4))</f>
        <v>44252</v>
      </c>
      <c r="G2930" s="1" t="s">
        <v>167</v>
      </c>
      <c r="H2930">
        <v>-5</v>
      </c>
      <c r="I2930" s="5">
        <f>IF(G2930="nákup",VLOOKUP(E2930,Tabuľka6[#All],13,FALSE),IF(G2930="predaj",VLOOKUP(E2930,Tabuľka6[#All],12,FALSE),"zadany neplatny typ transakie"))</f>
        <v>12.85</v>
      </c>
      <c r="J2930">
        <f t="shared" si="45"/>
        <v>64.25</v>
      </c>
      <c r="K2930">
        <f>SUMIF($E$7:E2930,E2930,$H$7:H2930)</f>
        <v>105</v>
      </c>
    </row>
    <row r="2931" spans="4:11" x14ac:dyDescent="0.3">
      <c r="D2931">
        <v>2925</v>
      </c>
      <c r="E2931">
        <v>2</v>
      </c>
      <c r="F2931" s="4">
        <f>DATE(2021,1,6+INT(ROWS($1:204)/4))</f>
        <v>44253</v>
      </c>
      <c r="G2931" s="1" t="s">
        <v>167</v>
      </c>
      <c r="H2931">
        <v>-6</v>
      </c>
      <c r="I2931" s="5">
        <f>IF(G2931="nákup",VLOOKUP(E2931,Tabuľka6[#All],13,FALSE),IF(G2931="predaj",VLOOKUP(E2931,Tabuľka6[#All],12,FALSE),"zadany neplatny typ transakie"))</f>
        <v>16.11</v>
      </c>
      <c r="J2931">
        <f t="shared" si="45"/>
        <v>96.66</v>
      </c>
      <c r="K2931">
        <f>SUMIF($E$7:E2931,E2931,$H$7:H2931)</f>
        <v>187</v>
      </c>
    </row>
    <row r="2932" spans="4:11" x14ac:dyDescent="0.3">
      <c r="D2932">
        <v>2926</v>
      </c>
      <c r="E2932">
        <v>3</v>
      </c>
      <c r="F2932" s="4">
        <f>DATE(2021,1,6+INT(ROWS($1:205)/4))</f>
        <v>44253</v>
      </c>
      <c r="G2932" s="1" t="s">
        <v>167</v>
      </c>
      <c r="H2932">
        <v>-2</v>
      </c>
      <c r="I2932" s="5">
        <f>IF(G2932="nákup",VLOOKUP(E2932,Tabuľka6[#All],13,FALSE),IF(G2932="predaj",VLOOKUP(E2932,Tabuľka6[#All],12,FALSE),"zadany neplatny typ transakie"))</f>
        <v>9.64</v>
      </c>
      <c r="J2932">
        <f t="shared" si="45"/>
        <v>19.28</v>
      </c>
      <c r="K2932">
        <f>SUMIF($E$7:E2932,E2932,$H$7:H2932)</f>
        <v>172</v>
      </c>
    </row>
    <row r="2933" spans="4:11" x14ac:dyDescent="0.3">
      <c r="D2933">
        <v>2927</v>
      </c>
      <c r="E2933">
        <v>2</v>
      </c>
      <c r="F2933" s="4">
        <f>DATE(2021,1,6+INT(ROWS($1:206)/4))</f>
        <v>44253</v>
      </c>
      <c r="G2933" s="1" t="s">
        <v>167</v>
      </c>
      <c r="H2933">
        <v>-8</v>
      </c>
      <c r="I2933" s="5">
        <f>IF(G2933="nákup",VLOOKUP(E2933,Tabuľka6[#All],13,FALSE),IF(G2933="predaj",VLOOKUP(E2933,Tabuľka6[#All],12,FALSE),"zadany neplatny typ transakie"))</f>
        <v>16.11</v>
      </c>
      <c r="J2933">
        <f t="shared" si="45"/>
        <v>128.88</v>
      </c>
      <c r="K2933">
        <f>SUMIF($E$7:E2933,E2933,$H$7:H2933)</f>
        <v>179</v>
      </c>
    </row>
    <row r="2934" spans="4:11" x14ac:dyDescent="0.3">
      <c r="D2934">
        <v>2928</v>
      </c>
      <c r="E2934">
        <v>24</v>
      </c>
      <c r="F2934" s="4">
        <f>DATE(2021,1,6+INT(ROWS($1:207)/4))</f>
        <v>44253</v>
      </c>
      <c r="G2934" s="1" t="s">
        <v>167</v>
      </c>
      <c r="H2934">
        <v>-3</v>
      </c>
      <c r="I2934" s="5">
        <f>IF(G2934="nákup",VLOOKUP(E2934,Tabuľka6[#All],13,FALSE),IF(G2934="predaj",VLOOKUP(E2934,Tabuľka6[#All],12,FALSE),"zadany neplatny typ transakie"))</f>
        <v>18.98</v>
      </c>
      <c r="J2934">
        <f t="shared" si="45"/>
        <v>56.94</v>
      </c>
      <c r="K2934">
        <f>SUMIF($E$7:E2934,E2934,$H$7:H2934)</f>
        <v>175</v>
      </c>
    </row>
    <row r="2935" spans="4:11" x14ac:dyDescent="0.3">
      <c r="D2935">
        <v>2929</v>
      </c>
      <c r="E2935">
        <v>14</v>
      </c>
      <c r="F2935" s="4">
        <f>DATE(2021,1,6+INT(ROWS($1:208)/4))</f>
        <v>44254</v>
      </c>
      <c r="G2935" s="1" t="s">
        <v>167</v>
      </c>
      <c r="H2935">
        <v>-1</v>
      </c>
      <c r="I2935" s="5">
        <f>IF(G2935="nákup",VLOOKUP(E2935,Tabuľka6[#All],13,FALSE),IF(G2935="predaj",VLOOKUP(E2935,Tabuľka6[#All],12,FALSE),"zadany neplatny typ transakie"))</f>
        <v>7.8</v>
      </c>
      <c r="J2935">
        <f t="shared" si="45"/>
        <v>7.8</v>
      </c>
      <c r="K2935">
        <f>SUMIF($E$7:E2935,E2935,$H$7:H2935)</f>
        <v>113</v>
      </c>
    </row>
    <row r="2936" spans="4:11" x14ac:dyDescent="0.3">
      <c r="D2936">
        <v>2930</v>
      </c>
      <c r="E2936">
        <v>18</v>
      </c>
      <c r="F2936" s="4">
        <f>DATE(2021,1,6+INT(ROWS($1:209)/4))</f>
        <v>44254</v>
      </c>
      <c r="G2936" s="1" t="s">
        <v>167</v>
      </c>
      <c r="H2936">
        <v>-1</v>
      </c>
      <c r="I2936" s="5">
        <f>IF(G2936="nákup",VLOOKUP(E2936,Tabuľka6[#All],13,FALSE),IF(G2936="predaj",VLOOKUP(E2936,Tabuľka6[#All],12,FALSE),"zadany neplatny typ transakie"))</f>
        <v>13.99</v>
      </c>
      <c r="J2936">
        <f t="shared" si="45"/>
        <v>13.99</v>
      </c>
      <c r="K2936">
        <f>SUMIF($E$7:E2936,E2936,$H$7:H2936)</f>
        <v>103</v>
      </c>
    </row>
    <row r="2937" spans="4:11" x14ac:dyDescent="0.3">
      <c r="D2937">
        <v>2931</v>
      </c>
      <c r="E2937">
        <v>29</v>
      </c>
      <c r="F2937" s="4">
        <f>DATE(2021,1,6+INT(ROWS($1:210)/4))</f>
        <v>44254</v>
      </c>
      <c r="G2937" s="1" t="s">
        <v>167</v>
      </c>
      <c r="H2937">
        <v>-2</v>
      </c>
      <c r="I2937" s="5">
        <f>IF(G2937="nákup",VLOOKUP(E2937,Tabuľka6[#All],13,FALSE),IF(G2937="predaj",VLOOKUP(E2937,Tabuľka6[#All],12,FALSE),"zadany neplatny typ transakie"))</f>
        <v>24.99</v>
      </c>
      <c r="J2937">
        <f t="shared" si="45"/>
        <v>49.98</v>
      </c>
      <c r="K2937">
        <f>SUMIF($E$7:E2937,E2937,$H$7:H2937)</f>
        <v>356</v>
      </c>
    </row>
    <row r="2938" spans="4:11" x14ac:dyDescent="0.3">
      <c r="D2938">
        <v>2932</v>
      </c>
      <c r="E2938">
        <v>2</v>
      </c>
      <c r="F2938" s="4">
        <f>DATE(2021,1,6+INT(ROWS($1:211)/4))</f>
        <v>44254</v>
      </c>
      <c r="G2938" s="1" t="s">
        <v>167</v>
      </c>
      <c r="H2938">
        <v>-6</v>
      </c>
      <c r="I2938" s="5">
        <f>IF(G2938="nákup",VLOOKUP(E2938,Tabuľka6[#All],13,FALSE),IF(G2938="predaj",VLOOKUP(E2938,Tabuľka6[#All],12,FALSE),"zadany neplatny typ transakie"))</f>
        <v>16.11</v>
      </c>
      <c r="J2938">
        <f t="shared" si="45"/>
        <v>96.66</v>
      </c>
      <c r="K2938">
        <f>SUMIF($E$7:E2938,E2938,$H$7:H2938)</f>
        <v>173</v>
      </c>
    </row>
    <row r="2939" spans="4:11" x14ac:dyDescent="0.3">
      <c r="D2939">
        <v>2933</v>
      </c>
      <c r="E2939">
        <v>30</v>
      </c>
      <c r="F2939" s="4">
        <f>DATE(2021,1,6+INT(ROWS($1:212)/4))</f>
        <v>44255</v>
      </c>
      <c r="G2939" s="1" t="s">
        <v>167</v>
      </c>
      <c r="H2939">
        <v>-6</v>
      </c>
      <c r="I2939" s="5">
        <f>IF(G2939="nákup",VLOOKUP(E2939,Tabuľka6[#All],13,FALSE),IF(G2939="predaj",VLOOKUP(E2939,Tabuľka6[#All],12,FALSE),"zadany neplatny typ transakie"))</f>
        <v>11.5</v>
      </c>
      <c r="J2939">
        <f t="shared" si="45"/>
        <v>69</v>
      </c>
      <c r="K2939">
        <f>SUMIF($E$7:E2939,E2939,$H$7:H2939)</f>
        <v>233</v>
      </c>
    </row>
    <row r="2940" spans="4:11" x14ac:dyDescent="0.3">
      <c r="D2940">
        <v>2934</v>
      </c>
      <c r="E2940">
        <v>14</v>
      </c>
      <c r="F2940" s="4">
        <f>DATE(2021,1,6+INT(ROWS($1:213)/4))</f>
        <v>44255</v>
      </c>
      <c r="G2940" s="1" t="s">
        <v>167</v>
      </c>
      <c r="H2940">
        <v>-6</v>
      </c>
      <c r="I2940" s="5">
        <f>IF(G2940="nákup",VLOOKUP(E2940,Tabuľka6[#All],13,FALSE),IF(G2940="predaj",VLOOKUP(E2940,Tabuľka6[#All],12,FALSE),"zadany neplatny typ transakie"))</f>
        <v>7.8</v>
      </c>
      <c r="J2940">
        <f t="shared" si="45"/>
        <v>46.8</v>
      </c>
      <c r="K2940">
        <f>SUMIF($E$7:E2940,E2940,$H$7:H2940)</f>
        <v>107</v>
      </c>
    </row>
    <row r="2941" spans="4:11" x14ac:dyDescent="0.3">
      <c r="D2941">
        <v>2935</v>
      </c>
      <c r="E2941">
        <v>12</v>
      </c>
      <c r="F2941" s="4">
        <f>DATE(2021,1,6+INT(ROWS($1:214)/4))</f>
        <v>44255</v>
      </c>
      <c r="G2941" s="1" t="s">
        <v>167</v>
      </c>
      <c r="H2941">
        <v>-5</v>
      </c>
      <c r="I2941" s="5">
        <f>IF(G2941="nákup",VLOOKUP(E2941,Tabuľka6[#All],13,FALSE),IF(G2941="predaj",VLOOKUP(E2941,Tabuľka6[#All],12,FALSE),"zadany neplatny typ transakie"))</f>
        <v>13.25</v>
      </c>
      <c r="J2941">
        <f t="shared" si="45"/>
        <v>66.25</v>
      </c>
      <c r="K2941">
        <f>SUMIF($E$7:E2941,E2941,$H$7:H2941)</f>
        <v>169</v>
      </c>
    </row>
    <row r="2942" spans="4:11" x14ac:dyDescent="0.3">
      <c r="D2942">
        <v>2936</v>
      </c>
      <c r="E2942">
        <v>6</v>
      </c>
      <c r="F2942" s="4">
        <f>DATE(2021,1,6+INT(ROWS($1:215)/4))</f>
        <v>44255</v>
      </c>
      <c r="G2942" s="1" t="s">
        <v>167</v>
      </c>
      <c r="H2942">
        <v>-8</v>
      </c>
      <c r="I2942" s="5">
        <f>IF(G2942="nákup",VLOOKUP(E2942,Tabuľka6[#All],13,FALSE),IF(G2942="predaj",VLOOKUP(E2942,Tabuľka6[#All],12,FALSE),"zadany neplatny typ transakie"))</f>
        <v>13.24</v>
      </c>
      <c r="J2942">
        <f t="shared" si="45"/>
        <v>105.92</v>
      </c>
      <c r="K2942">
        <f>SUMIF($E$7:E2942,E2942,$H$7:H2942)</f>
        <v>126</v>
      </c>
    </row>
    <row r="2943" spans="4:11" x14ac:dyDescent="0.3">
      <c r="D2943">
        <v>2937</v>
      </c>
      <c r="E2943">
        <v>7</v>
      </c>
      <c r="F2943" s="4">
        <f>DATE(2021,1,6+INT(ROWS($1:216)/4))</f>
        <v>44256</v>
      </c>
      <c r="G2943" s="1" t="s">
        <v>167</v>
      </c>
      <c r="H2943">
        <v>-7</v>
      </c>
      <c r="I2943" s="5">
        <f>IF(G2943="nákup",VLOOKUP(E2943,Tabuľka6[#All],13,FALSE),IF(G2943="predaj",VLOOKUP(E2943,Tabuľka6[#All],12,FALSE),"zadany neplatny typ transakie"))</f>
        <v>14.75</v>
      </c>
      <c r="J2943">
        <f t="shared" si="45"/>
        <v>103.25</v>
      </c>
      <c r="K2943">
        <f>SUMIF($E$7:E2943,E2943,$H$7:H2943)</f>
        <v>52</v>
      </c>
    </row>
    <row r="2944" spans="4:11" x14ac:dyDescent="0.3">
      <c r="D2944">
        <v>2938</v>
      </c>
      <c r="E2944">
        <v>18</v>
      </c>
      <c r="F2944" s="4">
        <f>DATE(2021,1,6+INT(ROWS($1:217)/4))</f>
        <v>44256</v>
      </c>
      <c r="G2944" s="1" t="s">
        <v>167</v>
      </c>
      <c r="H2944">
        <v>-2</v>
      </c>
      <c r="I2944" s="5">
        <f>IF(G2944="nákup",VLOOKUP(E2944,Tabuľka6[#All],13,FALSE),IF(G2944="predaj",VLOOKUP(E2944,Tabuľka6[#All],12,FALSE),"zadany neplatny typ transakie"))</f>
        <v>13.99</v>
      </c>
      <c r="J2944">
        <f t="shared" si="45"/>
        <v>27.98</v>
      </c>
      <c r="K2944">
        <f>SUMIF($E$7:E2944,E2944,$H$7:H2944)</f>
        <v>101</v>
      </c>
    </row>
    <row r="2945" spans="4:11" x14ac:dyDescent="0.3">
      <c r="D2945">
        <v>2939</v>
      </c>
      <c r="E2945">
        <v>8</v>
      </c>
      <c r="F2945" s="4">
        <f>DATE(2021,1,6+INT(ROWS($1:218)/4))</f>
        <v>44256</v>
      </c>
      <c r="G2945" s="1" t="s">
        <v>167</v>
      </c>
      <c r="H2945">
        <v>-7</v>
      </c>
      <c r="I2945" s="5">
        <f>IF(G2945="nákup",VLOOKUP(E2945,Tabuľka6[#All],13,FALSE),IF(G2945="predaj",VLOOKUP(E2945,Tabuľka6[#All],12,FALSE),"zadany neplatny typ transakie"))</f>
        <v>17.89</v>
      </c>
      <c r="J2945">
        <f t="shared" si="45"/>
        <v>125.23</v>
      </c>
      <c r="K2945">
        <f>SUMIF($E$7:E2945,E2945,$H$7:H2945)</f>
        <v>181</v>
      </c>
    </row>
    <row r="2946" spans="4:11" x14ac:dyDescent="0.3">
      <c r="D2946">
        <v>2940</v>
      </c>
      <c r="E2946">
        <v>13</v>
      </c>
      <c r="F2946" s="4">
        <f>DATE(2021,1,6+INT(ROWS($1:219)/4))</f>
        <v>44256</v>
      </c>
      <c r="G2946" s="1" t="s">
        <v>167</v>
      </c>
      <c r="H2946">
        <v>-5</v>
      </c>
      <c r="I2946" s="5">
        <f>IF(G2946="nákup",VLOOKUP(E2946,Tabuľka6[#All],13,FALSE),IF(G2946="predaj",VLOOKUP(E2946,Tabuľka6[#All],12,FALSE),"zadany neplatny typ transakie"))</f>
        <v>14.95</v>
      </c>
      <c r="J2946">
        <f t="shared" si="45"/>
        <v>74.75</v>
      </c>
      <c r="K2946">
        <f>SUMIF($E$7:E2946,E2946,$H$7:H2946)</f>
        <v>64</v>
      </c>
    </row>
    <row r="2947" spans="4:11" x14ac:dyDescent="0.3">
      <c r="D2947">
        <v>2941</v>
      </c>
      <c r="E2947">
        <v>19</v>
      </c>
      <c r="F2947" s="4">
        <f>DATE(2021,1,6+INT(ROWS($1:220)/4))</f>
        <v>44257</v>
      </c>
      <c r="G2947" s="1" t="s">
        <v>167</v>
      </c>
      <c r="H2947">
        <v>-5</v>
      </c>
      <c r="I2947" s="5">
        <f>IF(G2947="nákup",VLOOKUP(E2947,Tabuľka6[#All],13,FALSE),IF(G2947="predaj",VLOOKUP(E2947,Tabuľka6[#All],12,FALSE),"zadany neplatny typ transakie"))</f>
        <v>14.17</v>
      </c>
      <c r="J2947">
        <f t="shared" si="45"/>
        <v>70.849999999999994</v>
      </c>
      <c r="K2947">
        <f>SUMIF($E$7:E2947,E2947,$H$7:H2947)</f>
        <v>256</v>
      </c>
    </row>
    <row r="2948" spans="4:11" x14ac:dyDescent="0.3">
      <c r="D2948">
        <v>2942</v>
      </c>
      <c r="E2948">
        <v>14</v>
      </c>
      <c r="F2948" s="4">
        <f>DATE(2021,1,6+INT(ROWS($1:221)/4))</f>
        <v>44257</v>
      </c>
      <c r="G2948" s="1" t="s">
        <v>167</v>
      </c>
      <c r="H2948">
        <v>-10</v>
      </c>
      <c r="I2948" s="5">
        <f>IF(G2948="nákup",VLOOKUP(E2948,Tabuľka6[#All],13,FALSE),IF(G2948="predaj",VLOOKUP(E2948,Tabuľka6[#All],12,FALSE),"zadany neplatny typ transakie"))</f>
        <v>7.8</v>
      </c>
      <c r="J2948">
        <f t="shared" si="45"/>
        <v>78</v>
      </c>
      <c r="K2948">
        <f>SUMIF($E$7:E2948,E2948,$H$7:H2948)</f>
        <v>97</v>
      </c>
    </row>
    <row r="2949" spans="4:11" x14ac:dyDescent="0.3">
      <c r="D2949">
        <v>2943</v>
      </c>
      <c r="E2949">
        <v>6</v>
      </c>
      <c r="F2949" s="4">
        <f>DATE(2021,1,6+INT(ROWS($1:222)/4))</f>
        <v>44257</v>
      </c>
      <c r="G2949" s="1" t="s">
        <v>167</v>
      </c>
      <c r="H2949">
        <v>-7</v>
      </c>
      <c r="I2949" s="5">
        <f>IF(G2949="nákup",VLOOKUP(E2949,Tabuľka6[#All],13,FALSE),IF(G2949="predaj",VLOOKUP(E2949,Tabuľka6[#All],12,FALSE),"zadany neplatny typ transakie"))</f>
        <v>13.24</v>
      </c>
      <c r="J2949">
        <f t="shared" si="45"/>
        <v>92.68</v>
      </c>
      <c r="K2949">
        <f>SUMIF($E$7:E2949,E2949,$H$7:H2949)</f>
        <v>119</v>
      </c>
    </row>
    <row r="2950" spans="4:11" x14ac:dyDescent="0.3">
      <c r="D2950">
        <v>2944</v>
      </c>
      <c r="E2950">
        <v>12</v>
      </c>
      <c r="F2950" s="4">
        <f>DATE(2021,1,6+INT(ROWS($1:223)/4))</f>
        <v>44257</v>
      </c>
      <c r="G2950" s="1" t="s">
        <v>167</v>
      </c>
      <c r="H2950">
        <v>-7</v>
      </c>
      <c r="I2950" s="5">
        <f>IF(G2950="nákup",VLOOKUP(E2950,Tabuľka6[#All],13,FALSE),IF(G2950="predaj",VLOOKUP(E2950,Tabuľka6[#All],12,FALSE),"zadany neplatny typ transakie"))</f>
        <v>13.25</v>
      </c>
      <c r="J2950">
        <f t="shared" si="45"/>
        <v>92.75</v>
      </c>
      <c r="K2950">
        <f>SUMIF($E$7:E2950,E2950,$H$7:H2950)</f>
        <v>162</v>
      </c>
    </row>
    <row r="2951" spans="4:11" x14ac:dyDescent="0.3">
      <c r="D2951">
        <v>2945</v>
      </c>
      <c r="E2951">
        <v>23</v>
      </c>
      <c r="F2951" s="4">
        <f>DATE(2021,1,6+INT(ROWS($1:224)/4))</f>
        <v>44258</v>
      </c>
      <c r="G2951" s="1" t="s">
        <v>167</v>
      </c>
      <c r="H2951">
        <v>-4</v>
      </c>
      <c r="I2951" s="5">
        <f>IF(G2951="nákup",VLOOKUP(E2951,Tabuľka6[#All],13,FALSE),IF(G2951="predaj",VLOOKUP(E2951,Tabuľka6[#All],12,FALSE),"zadany neplatny typ transakie"))</f>
        <v>22.55</v>
      </c>
      <c r="J2951">
        <f t="shared" si="45"/>
        <v>90.2</v>
      </c>
      <c r="K2951">
        <f>SUMIF($E$7:E2951,E2951,$H$7:H2951)</f>
        <v>39</v>
      </c>
    </row>
    <row r="2952" spans="4:11" x14ac:dyDescent="0.3">
      <c r="D2952">
        <v>2946</v>
      </c>
      <c r="E2952">
        <v>23</v>
      </c>
      <c r="F2952" s="4">
        <f>DATE(2021,1,6+INT(ROWS($1:225)/4))</f>
        <v>44258</v>
      </c>
      <c r="G2952" s="1" t="s">
        <v>167</v>
      </c>
      <c r="H2952">
        <v>-8</v>
      </c>
      <c r="I2952" s="5">
        <f>IF(G2952="nákup",VLOOKUP(E2952,Tabuľka6[#All],13,FALSE),IF(G2952="predaj",VLOOKUP(E2952,Tabuľka6[#All],12,FALSE),"zadany neplatny typ transakie"))</f>
        <v>22.55</v>
      </c>
      <c r="J2952">
        <f t="shared" ref="J2952:J3015" si="46">ABS(H2952*I2952)</f>
        <v>180.4</v>
      </c>
      <c r="K2952">
        <f>SUMIF($E$7:E2952,E2952,$H$7:H2952)</f>
        <v>31</v>
      </c>
    </row>
    <row r="2953" spans="4:11" x14ac:dyDescent="0.3">
      <c r="D2953">
        <v>2947</v>
      </c>
      <c r="E2953">
        <v>3</v>
      </c>
      <c r="F2953" s="4">
        <f>DATE(2021,1,6+INT(ROWS($1:226)/4))</f>
        <v>44258</v>
      </c>
      <c r="G2953" s="1" t="s">
        <v>167</v>
      </c>
      <c r="H2953">
        <v>-5</v>
      </c>
      <c r="I2953" s="5">
        <f>IF(G2953="nákup",VLOOKUP(E2953,Tabuľka6[#All],13,FALSE),IF(G2953="predaj",VLOOKUP(E2953,Tabuľka6[#All],12,FALSE),"zadany neplatny typ transakie"))</f>
        <v>9.64</v>
      </c>
      <c r="J2953">
        <f t="shared" si="46"/>
        <v>48.2</v>
      </c>
      <c r="K2953">
        <f>SUMIF($E$7:E2953,E2953,$H$7:H2953)</f>
        <v>167</v>
      </c>
    </row>
    <row r="2954" spans="4:11" x14ac:dyDescent="0.3">
      <c r="D2954">
        <v>2948</v>
      </c>
      <c r="E2954">
        <v>12</v>
      </c>
      <c r="F2954" s="4">
        <f>DATE(2021,1,6+INT(ROWS($1:227)/4))</f>
        <v>44258</v>
      </c>
      <c r="G2954" s="1" t="s">
        <v>167</v>
      </c>
      <c r="H2954">
        <v>-3</v>
      </c>
      <c r="I2954" s="5">
        <f>IF(G2954="nákup",VLOOKUP(E2954,Tabuľka6[#All],13,FALSE),IF(G2954="predaj",VLOOKUP(E2954,Tabuľka6[#All],12,FALSE),"zadany neplatny typ transakie"))</f>
        <v>13.25</v>
      </c>
      <c r="J2954">
        <f t="shared" si="46"/>
        <v>39.75</v>
      </c>
      <c r="K2954">
        <f>SUMIF($E$7:E2954,E2954,$H$7:H2954)</f>
        <v>159</v>
      </c>
    </row>
    <row r="2955" spans="4:11" x14ac:dyDescent="0.3">
      <c r="D2955">
        <v>2949</v>
      </c>
      <c r="E2955">
        <v>2</v>
      </c>
      <c r="F2955" s="4">
        <f>DATE(2021,1,6+INT(ROWS($1:228)/4))</f>
        <v>44259</v>
      </c>
      <c r="G2955" s="1" t="s">
        <v>167</v>
      </c>
      <c r="H2955">
        <v>-8</v>
      </c>
      <c r="I2955" s="5">
        <f>IF(G2955="nákup",VLOOKUP(E2955,Tabuľka6[#All],13,FALSE),IF(G2955="predaj",VLOOKUP(E2955,Tabuľka6[#All],12,FALSE),"zadany neplatny typ transakie"))</f>
        <v>16.11</v>
      </c>
      <c r="J2955">
        <f t="shared" si="46"/>
        <v>128.88</v>
      </c>
      <c r="K2955">
        <f>SUMIF($E$7:E2955,E2955,$H$7:H2955)</f>
        <v>165</v>
      </c>
    </row>
    <row r="2956" spans="4:11" x14ac:dyDescent="0.3">
      <c r="D2956">
        <v>2950</v>
      </c>
      <c r="E2956">
        <v>25</v>
      </c>
      <c r="F2956" s="4">
        <f>DATE(2021,1,6+INT(ROWS($1:229)/4))</f>
        <v>44259</v>
      </c>
      <c r="G2956" s="1" t="s">
        <v>167</v>
      </c>
      <c r="H2956">
        <v>-1</v>
      </c>
      <c r="I2956" s="5">
        <f>IF(G2956="nákup",VLOOKUP(E2956,Tabuľka6[#All],13,FALSE),IF(G2956="predaj",VLOOKUP(E2956,Tabuľka6[#All],12,FALSE),"zadany neplatny typ transakie"))</f>
        <v>14.95</v>
      </c>
      <c r="J2956">
        <f t="shared" si="46"/>
        <v>14.95</v>
      </c>
      <c r="K2956">
        <f>SUMIF($E$7:E2956,E2956,$H$7:H2956)</f>
        <v>204</v>
      </c>
    </row>
    <row r="2957" spans="4:11" x14ac:dyDescent="0.3">
      <c r="D2957">
        <v>2951</v>
      </c>
      <c r="E2957">
        <v>10</v>
      </c>
      <c r="F2957" s="4">
        <f>DATE(2021,1,6+INT(ROWS($1:230)/4))</f>
        <v>44259</v>
      </c>
      <c r="G2957" s="1" t="s">
        <v>167</v>
      </c>
      <c r="H2957">
        <v>-1</v>
      </c>
      <c r="I2957" s="5">
        <f>IF(G2957="nákup",VLOOKUP(E2957,Tabuľka6[#All],13,FALSE),IF(G2957="predaj",VLOOKUP(E2957,Tabuľka6[#All],12,FALSE),"zadany neplatny typ transakie"))</f>
        <v>18.5</v>
      </c>
      <c r="J2957">
        <f t="shared" si="46"/>
        <v>18.5</v>
      </c>
      <c r="K2957">
        <f>SUMIF($E$7:E2957,E2957,$H$7:H2957)</f>
        <v>59</v>
      </c>
    </row>
    <row r="2958" spans="4:11" x14ac:dyDescent="0.3">
      <c r="D2958">
        <v>2952</v>
      </c>
      <c r="E2958">
        <v>19</v>
      </c>
      <c r="F2958" s="4">
        <f>DATE(2021,1,6+INT(ROWS($1:231)/4))</f>
        <v>44259</v>
      </c>
      <c r="G2958" s="1" t="s">
        <v>167</v>
      </c>
      <c r="H2958">
        <v>-4</v>
      </c>
      <c r="I2958" s="5">
        <f>IF(G2958="nákup",VLOOKUP(E2958,Tabuľka6[#All],13,FALSE),IF(G2958="predaj",VLOOKUP(E2958,Tabuľka6[#All],12,FALSE),"zadany neplatny typ transakie"))</f>
        <v>14.17</v>
      </c>
      <c r="J2958">
        <f t="shared" si="46"/>
        <v>56.68</v>
      </c>
      <c r="K2958">
        <f>SUMIF($E$7:E2958,E2958,$H$7:H2958)</f>
        <v>252</v>
      </c>
    </row>
    <row r="2959" spans="4:11" x14ac:dyDescent="0.3">
      <c r="D2959">
        <v>2953</v>
      </c>
      <c r="E2959">
        <v>28</v>
      </c>
      <c r="F2959" s="4">
        <f>DATE(2021,1,6+INT(ROWS($1:232)/4))</f>
        <v>44260</v>
      </c>
      <c r="G2959" s="1" t="s">
        <v>167</v>
      </c>
      <c r="H2959">
        <v>-5</v>
      </c>
      <c r="I2959" s="5">
        <f>IF(G2959="nákup",VLOOKUP(E2959,Tabuľka6[#All],13,FALSE),IF(G2959="predaj",VLOOKUP(E2959,Tabuľka6[#All],12,FALSE),"zadany neplatny typ transakie"))</f>
        <v>14.38</v>
      </c>
      <c r="J2959">
        <f t="shared" si="46"/>
        <v>71.900000000000006</v>
      </c>
      <c r="K2959">
        <f>SUMIF($E$7:E2959,E2959,$H$7:H2959)</f>
        <v>88</v>
      </c>
    </row>
    <row r="2960" spans="4:11" x14ac:dyDescent="0.3">
      <c r="D2960">
        <v>2954</v>
      </c>
      <c r="E2960">
        <v>3</v>
      </c>
      <c r="F2960" s="4">
        <f>DATE(2021,1,6+INT(ROWS($1:233)/4))</f>
        <v>44260</v>
      </c>
      <c r="G2960" s="1" t="s">
        <v>167</v>
      </c>
      <c r="H2960">
        <v>-1</v>
      </c>
      <c r="I2960" s="5">
        <f>IF(G2960="nákup",VLOOKUP(E2960,Tabuľka6[#All],13,FALSE),IF(G2960="predaj",VLOOKUP(E2960,Tabuľka6[#All],12,FALSE),"zadany neplatny typ transakie"))</f>
        <v>9.64</v>
      </c>
      <c r="J2960">
        <f t="shared" si="46"/>
        <v>9.64</v>
      </c>
      <c r="K2960">
        <f>SUMIF($E$7:E2960,E2960,$H$7:H2960)</f>
        <v>166</v>
      </c>
    </row>
    <row r="2961" spans="4:11" x14ac:dyDescent="0.3">
      <c r="D2961">
        <v>2955</v>
      </c>
      <c r="E2961">
        <v>2</v>
      </c>
      <c r="F2961" s="4">
        <f>DATE(2021,3,5+INT(ROWS($1:1)/5))</f>
        <v>44260</v>
      </c>
      <c r="G2961" s="1" t="s">
        <v>167</v>
      </c>
      <c r="H2961">
        <v>-8</v>
      </c>
      <c r="I2961" s="5">
        <f>IF(G2961="nákup",VLOOKUP(E2961,Tabuľka6[#All],13,FALSE),IF(G2961="predaj",VLOOKUP(E2961,Tabuľka6[#All],12,FALSE),"zadany neplatny typ transakie"))</f>
        <v>16.11</v>
      </c>
      <c r="J2961">
        <f t="shared" si="46"/>
        <v>128.88</v>
      </c>
      <c r="K2961">
        <f>SUMIF($E$7:E2961,E2961,$H$7:H2961)</f>
        <v>157</v>
      </c>
    </row>
    <row r="2962" spans="4:11" x14ac:dyDescent="0.3">
      <c r="D2962">
        <v>2956</v>
      </c>
      <c r="E2962">
        <v>10</v>
      </c>
      <c r="F2962" s="4">
        <f>DATE(2021,3,5+INT(ROWS($1:2)/5))</f>
        <v>44260</v>
      </c>
      <c r="G2962" s="1" t="s">
        <v>167</v>
      </c>
      <c r="H2962">
        <v>-10</v>
      </c>
      <c r="I2962" s="5">
        <f>IF(G2962="nákup",VLOOKUP(E2962,Tabuľka6[#All],13,FALSE),IF(G2962="predaj",VLOOKUP(E2962,Tabuľka6[#All],12,FALSE),"zadany neplatny typ transakie"))</f>
        <v>18.5</v>
      </c>
      <c r="J2962">
        <f t="shared" si="46"/>
        <v>185</v>
      </c>
      <c r="K2962">
        <f>SUMIF($E$7:E2962,E2962,$H$7:H2962)</f>
        <v>49</v>
      </c>
    </row>
    <row r="2963" spans="4:11" x14ac:dyDescent="0.3">
      <c r="D2963">
        <v>2957</v>
      </c>
      <c r="E2963">
        <v>15</v>
      </c>
      <c r="F2963" s="4">
        <f>DATE(2021,3,5+INT(ROWS($1:3)/5))</f>
        <v>44260</v>
      </c>
      <c r="G2963" s="1" t="s">
        <v>167</v>
      </c>
      <c r="H2963">
        <v>-4</v>
      </c>
      <c r="I2963" s="5">
        <f>IF(G2963="nákup",VLOOKUP(E2963,Tabuľka6[#All],13,FALSE),IF(G2963="predaj",VLOOKUP(E2963,Tabuľka6[#All],12,FALSE),"zadany neplatny typ transakie"))</f>
        <v>9.65</v>
      </c>
      <c r="J2963">
        <f t="shared" si="46"/>
        <v>38.6</v>
      </c>
      <c r="K2963">
        <f>SUMIF($E$7:E2963,E2963,$H$7:H2963)</f>
        <v>235</v>
      </c>
    </row>
    <row r="2964" spans="4:11" x14ac:dyDescent="0.3">
      <c r="D2964">
        <v>2958</v>
      </c>
      <c r="E2964">
        <v>19</v>
      </c>
      <c r="F2964" s="4">
        <f>DATE(2021,3,5+INT(ROWS($1:4)/5))</f>
        <v>44260</v>
      </c>
      <c r="G2964" s="1" t="s">
        <v>167</v>
      </c>
      <c r="H2964">
        <v>-1</v>
      </c>
      <c r="I2964" s="5">
        <f>IF(G2964="nákup",VLOOKUP(E2964,Tabuľka6[#All],13,FALSE),IF(G2964="predaj",VLOOKUP(E2964,Tabuľka6[#All],12,FALSE),"zadany neplatny typ transakie"))</f>
        <v>14.17</v>
      </c>
      <c r="J2964">
        <f t="shared" si="46"/>
        <v>14.17</v>
      </c>
      <c r="K2964">
        <f>SUMIF($E$7:E2964,E2964,$H$7:H2964)</f>
        <v>251</v>
      </c>
    </row>
    <row r="2965" spans="4:11" x14ac:dyDescent="0.3">
      <c r="D2965">
        <v>2959</v>
      </c>
      <c r="E2965">
        <v>18</v>
      </c>
      <c r="F2965" s="4">
        <f>DATE(2021,3,5+INT(ROWS($1:5)/5))</f>
        <v>44261</v>
      </c>
      <c r="G2965" s="1" t="s">
        <v>167</v>
      </c>
      <c r="H2965">
        <v>-7</v>
      </c>
      <c r="I2965" s="5">
        <f>IF(G2965="nákup",VLOOKUP(E2965,Tabuľka6[#All],13,FALSE),IF(G2965="predaj",VLOOKUP(E2965,Tabuľka6[#All],12,FALSE),"zadany neplatny typ transakie"))</f>
        <v>13.99</v>
      </c>
      <c r="J2965">
        <f t="shared" si="46"/>
        <v>97.93</v>
      </c>
      <c r="K2965">
        <f>SUMIF($E$7:E2965,E2965,$H$7:H2965)</f>
        <v>94</v>
      </c>
    </row>
    <row r="2966" spans="4:11" x14ac:dyDescent="0.3">
      <c r="D2966">
        <v>2960</v>
      </c>
      <c r="E2966">
        <v>1</v>
      </c>
      <c r="F2966" s="4">
        <f>DATE(2021,3,5+INT(ROWS($1:6)/5))</f>
        <v>44261</v>
      </c>
      <c r="G2966" s="1" t="s">
        <v>167</v>
      </c>
      <c r="H2966">
        <v>-4</v>
      </c>
      <c r="I2966" s="5">
        <f>IF(G2966="nákup",VLOOKUP(E2966,Tabuľka6[#All],13,FALSE),IF(G2966="predaj",VLOOKUP(E2966,Tabuľka6[#All],12,FALSE),"zadany neplatny typ transakie"))</f>
        <v>11.9</v>
      </c>
      <c r="J2966">
        <f t="shared" si="46"/>
        <v>47.6</v>
      </c>
      <c r="K2966">
        <f>SUMIF($E$7:E2966,E2966,$H$7:H2966)</f>
        <v>224</v>
      </c>
    </row>
    <row r="2967" spans="4:11" x14ac:dyDescent="0.3">
      <c r="D2967">
        <v>2961</v>
      </c>
      <c r="E2967">
        <v>5</v>
      </c>
      <c r="F2967" s="4">
        <f>DATE(2021,3,5+INT(ROWS($1:7)/5))</f>
        <v>44261</v>
      </c>
      <c r="G2967" s="1" t="s">
        <v>167</v>
      </c>
      <c r="H2967">
        <v>-6</v>
      </c>
      <c r="I2967" s="5">
        <f>IF(G2967="nákup",VLOOKUP(E2967,Tabuľka6[#All],13,FALSE),IF(G2967="predaj",VLOOKUP(E2967,Tabuľka6[#All],12,FALSE),"zadany neplatny typ transakie"))</f>
        <v>15.56</v>
      </c>
      <c r="J2967">
        <f t="shared" si="46"/>
        <v>93.36</v>
      </c>
      <c r="K2967">
        <f>SUMIF($E$7:E2967,E2967,$H$7:H2967)</f>
        <v>47</v>
      </c>
    </row>
    <row r="2968" spans="4:11" x14ac:dyDescent="0.3">
      <c r="D2968">
        <v>2962</v>
      </c>
      <c r="E2968">
        <v>12</v>
      </c>
      <c r="F2968" s="4">
        <f>DATE(2021,3,5+INT(ROWS($1:8)/5))</f>
        <v>44261</v>
      </c>
      <c r="G2968" s="1" t="s">
        <v>167</v>
      </c>
      <c r="H2968">
        <v>-1</v>
      </c>
      <c r="I2968" s="5">
        <f>IF(G2968="nákup",VLOOKUP(E2968,Tabuľka6[#All],13,FALSE),IF(G2968="predaj",VLOOKUP(E2968,Tabuľka6[#All],12,FALSE),"zadany neplatny typ transakie"))</f>
        <v>13.25</v>
      </c>
      <c r="J2968">
        <f t="shared" si="46"/>
        <v>13.25</v>
      </c>
      <c r="K2968">
        <f>SUMIF($E$7:E2968,E2968,$H$7:H2968)</f>
        <v>158</v>
      </c>
    </row>
    <row r="2969" spans="4:11" x14ac:dyDescent="0.3">
      <c r="D2969">
        <v>2963</v>
      </c>
      <c r="E2969">
        <v>18</v>
      </c>
      <c r="F2969" s="4">
        <f>DATE(2021,3,5+INT(ROWS($1:9)/5))</f>
        <v>44261</v>
      </c>
      <c r="G2969" s="1" t="s">
        <v>167</v>
      </c>
      <c r="H2969">
        <v>-2</v>
      </c>
      <c r="I2969" s="5">
        <f>IF(G2969="nákup",VLOOKUP(E2969,Tabuľka6[#All],13,FALSE),IF(G2969="predaj",VLOOKUP(E2969,Tabuľka6[#All],12,FALSE),"zadany neplatny typ transakie"))</f>
        <v>13.99</v>
      </c>
      <c r="J2969">
        <f t="shared" si="46"/>
        <v>27.98</v>
      </c>
      <c r="K2969">
        <f>SUMIF($E$7:E2969,E2969,$H$7:H2969)</f>
        <v>92</v>
      </c>
    </row>
    <row r="2970" spans="4:11" x14ac:dyDescent="0.3">
      <c r="D2970">
        <v>2964</v>
      </c>
      <c r="E2970">
        <v>7</v>
      </c>
      <c r="F2970" s="4">
        <f>DATE(2021,3,5+INT(ROWS($1:10)/5))</f>
        <v>44262</v>
      </c>
      <c r="G2970" s="1" t="s">
        <v>167</v>
      </c>
      <c r="H2970">
        <v>-10</v>
      </c>
      <c r="I2970" s="5">
        <f>IF(G2970="nákup",VLOOKUP(E2970,Tabuľka6[#All],13,FALSE),IF(G2970="predaj",VLOOKUP(E2970,Tabuľka6[#All],12,FALSE),"zadany neplatny typ transakie"))</f>
        <v>14.75</v>
      </c>
      <c r="J2970">
        <f t="shared" si="46"/>
        <v>147.5</v>
      </c>
      <c r="K2970">
        <f>SUMIF($E$7:E2970,E2970,$H$7:H2970)</f>
        <v>42</v>
      </c>
    </row>
    <row r="2971" spans="4:11" x14ac:dyDescent="0.3">
      <c r="D2971">
        <v>2965</v>
      </c>
      <c r="E2971">
        <v>6</v>
      </c>
      <c r="F2971" s="4">
        <f>DATE(2021,3,5+INT(ROWS($1:11)/5))</f>
        <v>44262</v>
      </c>
      <c r="G2971" s="1" t="s">
        <v>167</v>
      </c>
      <c r="H2971">
        <v>-1</v>
      </c>
      <c r="I2971" s="5">
        <f>IF(G2971="nákup",VLOOKUP(E2971,Tabuľka6[#All],13,FALSE),IF(G2971="predaj",VLOOKUP(E2971,Tabuľka6[#All],12,FALSE),"zadany neplatny typ transakie"))</f>
        <v>13.24</v>
      </c>
      <c r="J2971">
        <f t="shared" si="46"/>
        <v>13.24</v>
      </c>
      <c r="K2971">
        <f>SUMIF($E$7:E2971,E2971,$H$7:H2971)</f>
        <v>118</v>
      </c>
    </row>
    <row r="2972" spans="4:11" x14ac:dyDescent="0.3">
      <c r="D2972">
        <v>2966</v>
      </c>
      <c r="E2972">
        <v>8</v>
      </c>
      <c r="F2972" s="4">
        <f>DATE(2021,3,5+INT(ROWS($1:12)/5))</f>
        <v>44262</v>
      </c>
      <c r="G2972" s="1" t="s">
        <v>167</v>
      </c>
      <c r="H2972">
        <v>-10</v>
      </c>
      <c r="I2972" s="5">
        <f>IF(G2972="nákup",VLOOKUP(E2972,Tabuľka6[#All],13,FALSE),IF(G2972="predaj",VLOOKUP(E2972,Tabuľka6[#All],12,FALSE),"zadany neplatny typ transakie"))</f>
        <v>17.89</v>
      </c>
      <c r="J2972">
        <f t="shared" si="46"/>
        <v>178.9</v>
      </c>
      <c r="K2972">
        <f>SUMIF($E$7:E2972,E2972,$H$7:H2972)</f>
        <v>171</v>
      </c>
    </row>
    <row r="2973" spans="4:11" x14ac:dyDescent="0.3">
      <c r="D2973">
        <v>2967</v>
      </c>
      <c r="E2973">
        <v>19</v>
      </c>
      <c r="F2973" s="4">
        <f>DATE(2021,3,5+INT(ROWS($1:13)/5))</f>
        <v>44262</v>
      </c>
      <c r="G2973" s="1" t="s">
        <v>167</v>
      </c>
      <c r="H2973">
        <v>-10</v>
      </c>
      <c r="I2973" s="5">
        <f>IF(G2973="nákup",VLOOKUP(E2973,Tabuľka6[#All],13,FALSE),IF(G2973="predaj",VLOOKUP(E2973,Tabuľka6[#All],12,FALSE),"zadany neplatny typ transakie"))</f>
        <v>14.17</v>
      </c>
      <c r="J2973">
        <f t="shared" si="46"/>
        <v>141.69999999999999</v>
      </c>
      <c r="K2973">
        <f>SUMIF($E$7:E2973,E2973,$H$7:H2973)</f>
        <v>241</v>
      </c>
    </row>
    <row r="2974" spans="4:11" x14ac:dyDescent="0.3">
      <c r="D2974">
        <v>2968</v>
      </c>
      <c r="E2974">
        <v>18</v>
      </c>
      <c r="F2974" s="4">
        <f>DATE(2021,3,5+INT(ROWS($1:14)/5))</f>
        <v>44262</v>
      </c>
      <c r="G2974" s="1" t="s">
        <v>167</v>
      </c>
      <c r="H2974">
        <v>-4</v>
      </c>
      <c r="I2974" s="5">
        <f>IF(G2974="nákup",VLOOKUP(E2974,Tabuľka6[#All],13,FALSE),IF(G2974="predaj",VLOOKUP(E2974,Tabuľka6[#All],12,FALSE),"zadany neplatny typ transakie"))</f>
        <v>13.99</v>
      </c>
      <c r="J2974">
        <f t="shared" si="46"/>
        <v>55.96</v>
      </c>
      <c r="K2974">
        <f>SUMIF($E$7:E2974,E2974,$H$7:H2974)</f>
        <v>88</v>
      </c>
    </row>
    <row r="2975" spans="4:11" x14ac:dyDescent="0.3">
      <c r="D2975">
        <v>2969</v>
      </c>
      <c r="E2975">
        <v>2</v>
      </c>
      <c r="F2975" s="4">
        <f>DATE(2021,3,5+INT(ROWS($1:15)/5))</f>
        <v>44263</v>
      </c>
      <c r="G2975" s="1" t="s">
        <v>167</v>
      </c>
      <c r="H2975">
        <v>-6</v>
      </c>
      <c r="I2975" s="5">
        <f>IF(G2975="nákup",VLOOKUP(E2975,Tabuľka6[#All],13,FALSE),IF(G2975="predaj",VLOOKUP(E2975,Tabuľka6[#All],12,FALSE),"zadany neplatny typ transakie"))</f>
        <v>16.11</v>
      </c>
      <c r="J2975">
        <f t="shared" si="46"/>
        <v>96.66</v>
      </c>
      <c r="K2975">
        <f>SUMIF($E$7:E2975,E2975,$H$7:H2975)</f>
        <v>151</v>
      </c>
    </row>
    <row r="2976" spans="4:11" x14ac:dyDescent="0.3">
      <c r="D2976">
        <v>2970</v>
      </c>
      <c r="E2976">
        <v>19</v>
      </c>
      <c r="F2976" s="4">
        <f>DATE(2021,3,5+INT(ROWS($1:16)/5))</f>
        <v>44263</v>
      </c>
      <c r="G2976" s="1" t="s">
        <v>167</v>
      </c>
      <c r="H2976">
        <v>-4</v>
      </c>
      <c r="I2976" s="5">
        <f>IF(G2976="nákup",VLOOKUP(E2976,Tabuľka6[#All],13,FALSE),IF(G2976="predaj",VLOOKUP(E2976,Tabuľka6[#All],12,FALSE),"zadany neplatny typ transakie"))</f>
        <v>14.17</v>
      </c>
      <c r="J2976">
        <f t="shared" si="46"/>
        <v>56.68</v>
      </c>
      <c r="K2976">
        <f>SUMIF($E$7:E2976,E2976,$H$7:H2976)</f>
        <v>237</v>
      </c>
    </row>
    <row r="2977" spans="4:11" x14ac:dyDescent="0.3">
      <c r="D2977">
        <v>2971</v>
      </c>
      <c r="E2977">
        <v>17</v>
      </c>
      <c r="F2977" s="4">
        <f>DATE(2021,3,5+INT(ROWS($1:17)/5))</f>
        <v>44263</v>
      </c>
      <c r="G2977" s="1" t="s">
        <v>167</v>
      </c>
      <c r="H2977">
        <v>-10</v>
      </c>
      <c r="I2977" s="5">
        <f>IF(G2977="nákup",VLOOKUP(E2977,Tabuľka6[#All],13,FALSE),IF(G2977="predaj",VLOOKUP(E2977,Tabuľka6[#All],12,FALSE),"zadany neplatny typ transakie"))</f>
        <v>14.46</v>
      </c>
      <c r="J2977">
        <f t="shared" si="46"/>
        <v>144.60000000000002</v>
      </c>
      <c r="K2977">
        <f>SUMIF($E$7:E2977,E2977,$H$7:H2977)</f>
        <v>82</v>
      </c>
    </row>
    <row r="2978" spans="4:11" x14ac:dyDescent="0.3">
      <c r="D2978">
        <v>2972</v>
      </c>
      <c r="E2978">
        <v>23</v>
      </c>
      <c r="F2978" s="4">
        <f>DATE(2021,3,5+INT(ROWS($1:18)/5))</f>
        <v>44263</v>
      </c>
      <c r="G2978" s="1" t="s">
        <v>166</v>
      </c>
      <c r="H2978">
        <v>7</v>
      </c>
      <c r="I2978" s="5">
        <f>IF(G2978="nákup",VLOOKUP(E2978,Tabuľka6[#All],13,FALSE),IF(G2978="predaj",VLOOKUP(E2978,Tabuľka6[#All],12,FALSE),"zadany neplatny typ transakie"))</f>
        <v>9.65</v>
      </c>
      <c r="J2978">
        <f t="shared" si="46"/>
        <v>67.55</v>
      </c>
      <c r="K2978">
        <f>SUMIF($E$7:E2978,E2978,$H$7:H2978)</f>
        <v>38</v>
      </c>
    </row>
    <row r="2979" spans="4:11" x14ac:dyDescent="0.3">
      <c r="D2979">
        <v>2973</v>
      </c>
      <c r="E2979">
        <v>16</v>
      </c>
      <c r="F2979" s="4">
        <f>DATE(2021,3,5+INT(ROWS($1:19)/5))</f>
        <v>44263</v>
      </c>
      <c r="G2979" s="1" t="s">
        <v>167</v>
      </c>
      <c r="H2979">
        <v>-6</v>
      </c>
      <c r="I2979" s="5">
        <f>IF(G2979="nákup",VLOOKUP(E2979,Tabuľka6[#All],13,FALSE),IF(G2979="predaj",VLOOKUP(E2979,Tabuľka6[#All],12,FALSE),"zadany neplatny typ transakie"))</f>
        <v>14.49</v>
      </c>
      <c r="J2979">
        <f t="shared" si="46"/>
        <v>86.94</v>
      </c>
      <c r="K2979">
        <f>SUMIF($E$7:E2979,E2979,$H$7:H2979)</f>
        <v>281</v>
      </c>
    </row>
    <row r="2980" spans="4:11" x14ac:dyDescent="0.3">
      <c r="D2980">
        <v>2974</v>
      </c>
      <c r="E2980">
        <v>19</v>
      </c>
      <c r="F2980" s="4">
        <f>DATE(2021,3,5+INT(ROWS($1:20)/5))</f>
        <v>44264</v>
      </c>
      <c r="G2980" s="1" t="s">
        <v>167</v>
      </c>
      <c r="H2980">
        <v>-1</v>
      </c>
      <c r="I2980" s="5">
        <f>IF(G2980="nákup",VLOOKUP(E2980,Tabuľka6[#All],13,FALSE),IF(G2980="predaj",VLOOKUP(E2980,Tabuľka6[#All],12,FALSE),"zadany neplatny typ transakie"))</f>
        <v>14.17</v>
      </c>
      <c r="J2980">
        <f t="shared" si="46"/>
        <v>14.17</v>
      </c>
      <c r="K2980">
        <f>SUMIF($E$7:E2980,E2980,$H$7:H2980)</f>
        <v>236</v>
      </c>
    </row>
    <row r="2981" spans="4:11" x14ac:dyDescent="0.3">
      <c r="D2981">
        <v>2975</v>
      </c>
      <c r="E2981">
        <v>1</v>
      </c>
      <c r="F2981" s="4">
        <f>DATE(2021,3,5+INT(ROWS($1:21)/5))</f>
        <v>44264</v>
      </c>
      <c r="G2981" s="1" t="s">
        <v>167</v>
      </c>
      <c r="H2981">
        <v>-3</v>
      </c>
      <c r="I2981" s="5">
        <f>IF(G2981="nákup",VLOOKUP(E2981,Tabuľka6[#All],13,FALSE),IF(G2981="predaj",VLOOKUP(E2981,Tabuľka6[#All],12,FALSE),"zadany neplatny typ transakie"))</f>
        <v>11.9</v>
      </c>
      <c r="J2981">
        <f t="shared" si="46"/>
        <v>35.700000000000003</v>
      </c>
      <c r="K2981">
        <f>SUMIF($E$7:E2981,E2981,$H$7:H2981)</f>
        <v>221</v>
      </c>
    </row>
    <row r="2982" spans="4:11" x14ac:dyDescent="0.3">
      <c r="D2982">
        <v>2976</v>
      </c>
      <c r="E2982">
        <v>29</v>
      </c>
      <c r="F2982" s="4">
        <f>DATE(2021,3,5+INT(ROWS($1:22)/5))</f>
        <v>44264</v>
      </c>
      <c r="G2982" s="1" t="s">
        <v>167</v>
      </c>
      <c r="H2982">
        <v>-6</v>
      </c>
      <c r="I2982" s="5">
        <f>IF(G2982="nákup",VLOOKUP(E2982,Tabuľka6[#All],13,FALSE),IF(G2982="predaj",VLOOKUP(E2982,Tabuľka6[#All],12,FALSE),"zadany neplatny typ transakie"))</f>
        <v>24.99</v>
      </c>
      <c r="J2982">
        <f t="shared" si="46"/>
        <v>149.94</v>
      </c>
      <c r="K2982">
        <f>SUMIF($E$7:E2982,E2982,$H$7:H2982)</f>
        <v>350</v>
      </c>
    </row>
    <row r="2983" spans="4:11" x14ac:dyDescent="0.3">
      <c r="D2983">
        <v>2977</v>
      </c>
      <c r="E2983">
        <v>10</v>
      </c>
      <c r="F2983" s="4">
        <f>DATE(2021,3,5+INT(ROWS($1:23)/5))</f>
        <v>44264</v>
      </c>
      <c r="G2983" s="1" t="s">
        <v>167</v>
      </c>
      <c r="H2983">
        <v>-7</v>
      </c>
      <c r="I2983" s="5">
        <f>IF(G2983="nákup",VLOOKUP(E2983,Tabuľka6[#All],13,FALSE),IF(G2983="predaj",VLOOKUP(E2983,Tabuľka6[#All],12,FALSE),"zadany neplatny typ transakie"))</f>
        <v>18.5</v>
      </c>
      <c r="J2983">
        <f t="shared" si="46"/>
        <v>129.5</v>
      </c>
      <c r="K2983">
        <f>SUMIF($E$7:E2983,E2983,$H$7:H2983)</f>
        <v>42</v>
      </c>
    </row>
    <row r="2984" spans="4:11" x14ac:dyDescent="0.3">
      <c r="D2984">
        <v>2978</v>
      </c>
      <c r="E2984">
        <v>21</v>
      </c>
      <c r="F2984" s="4">
        <f>DATE(2021,3,5+INT(ROWS($1:24)/5))</f>
        <v>44264</v>
      </c>
      <c r="G2984" s="1" t="s">
        <v>167</v>
      </c>
      <c r="H2984">
        <v>-3</v>
      </c>
      <c r="I2984" s="5">
        <f>IF(G2984="nákup",VLOOKUP(E2984,Tabuľka6[#All],13,FALSE),IF(G2984="predaj",VLOOKUP(E2984,Tabuľka6[#All],12,FALSE),"zadany neplatny typ transakie"))</f>
        <v>22.5</v>
      </c>
      <c r="J2984">
        <f t="shared" si="46"/>
        <v>67.5</v>
      </c>
      <c r="K2984">
        <f>SUMIF($E$7:E2984,E2984,$H$7:H2984)</f>
        <v>107</v>
      </c>
    </row>
    <row r="2985" spans="4:11" x14ac:dyDescent="0.3">
      <c r="D2985">
        <v>2979</v>
      </c>
      <c r="E2985">
        <v>11</v>
      </c>
      <c r="F2985" s="4">
        <f>DATE(2021,3,5+INT(ROWS($1:25)/5))</f>
        <v>44265</v>
      </c>
      <c r="G2985" s="1" t="s">
        <v>167</v>
      </c>
      <c r="H2985">
        <v>-2</v>
      </c>
      <c r="I2985" s="5">
        <f>IF(G2985="nákup",VLOOKUP(E2985,Tabuľka6[#All],13,FALSE),IF(G2985="predaj",VLOOKUP(E2985,Tabuľka6[#All],12,FALSE),"zadany neplatny typ transakie"))</f>
        <v>5</v>
      </c>
      <c r="J2985">
        <f t="shared" si="46"/>
        <v>10</v>
      </c>
      <c r="K2985">
        <f>SUMIF($E$7:E2985,E2985,$H$7:H2985)</f>
        <v>40</v>
      </c>
    </row>
    <row r="2986" spans="4:11" x14ac:dyDescent="0.3">
      <c r="D2986">
        <v>2980</v>
      </c>
      <c r="E2986">
        <v>28</v>
      </c>
      <c r="F2986" s="4">
        <f>DATE(2021,3,5+INT(ROWS($1:26)/5))</f>
        <v>44265</v>
      </c>
      <c r="G2986" s="1" t="s">
        <v>167</v>
      </c>
      <c r="H2986">
        <v>-1</v>
      </c>
      <c r="I2986" s="5">
        <f>IF(G2986="nákup",VLOOKUP(E2986,Tabuľka6[#All],13,FALSE),IF(G2986="predaj",VLOOKUP(E2986,Tabuľka6[#All],12,FALSE),"zadany neplatny typ transakie"))</f>
        <v>14.38</v>
      </c>
      <c r="J2986">
        <f t="shared" si="46"/>
        <v>14.38</v>
      </c>
      <c r="K2986">
        <f>SUMIF($E$7:E2986,E2986,$H$7:H2986)</f>
        <v>87</v>
      </c>
    </row>
    <row r="2987" spans="4:11" x14ac:dyDescent="0.3">
      <c r="D2987">
        <v>2981</v>
      </c>
      <c r="E2987">
        <v>2</v>
      </c>
      <c r="F2987" s="4">
        <f>DATE(2021,3,5+INT(ROWS($1:27)/5))</f>
        <v>44265</v>
      </c>
      <c r="G2987" s="1" t="s">
        <v>167</v>
      </c>
      <c r="H2987">
        <v>-4</v>
      </c>
      <c r="I2987" s="5">
        <f>IF(G2987="nákup",VLOOKUP(E2987,Tabuľka6[#All],13,FALSE),IF(G2987="predaj",VLOOKUP(E2987,Tabuľka6[#All],12,FALSE),"zadany neplatny typ transakie"))</f>
        <v>16.11</v>
      </c>
      <c r="J2987">
        <f t="shared" si="46"/>
        <v>64.44</v>
      </c>
      <c r="K2987">
        <f>SUMIF($E$7:E2987,E2987,$H$7:H2987)</f>
        <v>147</v>
      </c>
    </row>
    <row r="2988" spans="4:11" x14ac:dyDescent="0.3">
      <c r="D2988">
        <v>2982</v>
      </c>
      <c r="E2988">
        <v>2</v>
      </c>
      <c r="F2988" s="4">
        <f>DATE(2021,3,5+INT(ROWS($1:28)/5))</f>
        <v>44265</v>
      </c>
      <c r="G2988" s="1" t="s">
        <v>167</v>
      </c>
      <c r="H2988">
        <v>-3</v>
      </c>
      <c r="I2988" s="5">
        <f>IF(G2988="nákup",VLOOKUP(E2988,Tabuľka6[#All],13,FALSE),IF(G2988="predaj",VLOOKUP(E2988,Tabuľka6[#All],12,FALSE),"zadany neplatny typ transakie"))</f>
        <v>16.11</v>
      </c>
      <c r="J2988">
        <f t="shared" si="46"/>
        <v>48.33</v>
      </c>
      <c r="K2988">
        <f>SUMIF($E$7:E2988,E2988,$H$7:H2988)</f>
        <v>144</v>
      </c>
    </row>
    <row r="2989" spans="4:11" x14ac:dyDescent="0.3">
      <c r="D2989">
        <v>2983</v>
      </c>
      <c r="E2989">
        <v>30</v>
      </c>
      <c r="F2989" s="4">
        <f>DATE(2021,3,5+INT(ROWS($1:29)/5))</f>
        <v>44265</v>
      </c>
      <c r="G2989" s="1" t="s">
        <v>167</v>
      </c>
      <c r="H2989">
        <v>-1</v>
      </c>
      <c r="I2989" s="5">
        <f>IF(G2989="nákup",VLOOKUP(E2989,Tabuľka6[#All],13,FALSE),IF(G2989="predaj",VLOOKUP(E2989,Tabuľka6[#All],12,FALSE),"zadany neplatny typ transakie"))</f>
        <v>11.5</v>
      </c>
      <c r="J2989">
        <f t="shared" si="46"/>
        <v>11.5</v>
      </c>
      <c r="K2989">
        <f>SUMIF($E$7:E2989,E2989,$H$7:H2989)</f>
        <v>232</v>
      </c>
    </row>
    <row r="2990" spans="4:11" x14ac:dyDescent="0.3">
      <c r="D2990">
        <v>2984</v>
      </c>
      <c r="E2990">
        <v>23</v>
      </c>
      <c r="F2990" s="4">
        <f>DATE(2021,3,5+INT(ROWS($1:30)/5))</f>
        <v>44266</v>
      </c>
      <c r="G2990" s="1" t="s">
        <v>167</v>
      </c>
      <c r="H2990">
        <v>7</v>
      </c>
      <c r="I2990" s="5">
        <f>IF(G2990="nákup",VLOOKUP(E2990,Tabuľka6[#All],13,FALSE),IF(G2990="predaj",VLOOKUP(E2990,Tabuľka6[#All],12,FALSE),"zadany neplatny typ transakie"))</f>
        <v>22.55</v>
      </c>
      <c r="J2990">
        <f t="shared" si="46"/>
        <v>157.85</v>
      </c>
      <c r="K2990">
        <f>SUMIF($E$7:E2990,E2990,$H$7:H2990)</f>
        <v>45</v>
      </c>
    </row>
    <row r="2991" spans="4:11" x14ac:dyDescent="0.3">
      <c r="D2991">
        <v>2985</v>
      </c>
      <c r="E2991">
        <v>29</v>
      </c>
      <c r="F2991" s="4">
        <f>DATE(2021,3,5+INT(ROWS($1:31)/5))</f>
        <v>44266</v>
      </c>
      <c r="G2991" s="1" t="s">
        <v>167</v>
      </c>
      <c r="H2991">
        <v>-2</v>
      </c>
      <c r="I2991" s="5">
        <f>IF(G2991="nákup",VLOOKUP(E2991,Tabuľka6[#All],13,FALSE),IF(G2991="predaj",VLOOKUP(E2991,Tabuľka6[#All],12,FALSE),"zadany neplatny typ transakie"))</f>
        <v>24.99</v>
      </c>
      <c r="J2991">
        <f t="shared" si="46"/>
        <v>49.98</v>
      </c>
      <c r="K2991">
        <f>SUMIF($E$7:E2991,E2991,$H$7:H2991)</f>
        <v>348</v>
      </c>
    </row>
    <row r="2992" spans="4:11" x14ac:dyDescent="0.3">
      <c r="D2992">
        <v>2986</v>
      </c>
      <c r="E2992">
        <v>12</v>
      </c>
      <c r="F2992" s="4">
        <f>DATE(2021,3,5+INT(ROWS($1:32)/5))</f>
        <v>44266</v>
      </c>
      <c r="G2992" s="1" t="s">
        <v>167</v>
      </c>
      <c r="H2992">
        <v>-9</v>
      </c>
      <c r="I2992" s="5">
        <f>IF(G2992="nákup",VLOOKUP(E2992,Tabuľka6[#All],13,FALSE),IF(G2992="predaj",VLOOKUP(E2992,Tabuľka6[#All],12,FALSE),"zadany neplatny typ transakie"))</f>
        <v>13.25</v>
      </c>
      <c r="J2992">
        <f t="shared" si="46"/>
        <v>119.25</v>
      </c>
      <c r="K2992">
        <f>SUMIF($E$7:E2992,E2992,$H$7:H2992)</f>
        <v>149</v>
      </c>
    </row>
    <row r="2993" spans="4:11" x14ac:dyDescent="0.3">
      <c r="D2993">
        <v>2987</v>
      </c>
      <c r="E2993">
        <v>1</v>
      </c>
      <c r="F2993" s="4">
        <f>DATE(2021,3,5+INT(ROWS($1:33)/5))</f>
        <v>44266</v>
      </c>
      <c r="G2993" s="1" t="s">
        <v>167</v>
      </c>
      <c r="H2993">
        <v>-9</v>
      </c>
      <c r="I2993" s="5">
        <f>IF(G2993="nákup",VLOOKUP(E2993,Tabuľka6[#All],13,FALSE),IF(G2993="predaj",VLOOKUP(E2993,Tabuľka6[#All],12,FALSE),"zadany neplatny typ transakie"))</f>
        <v>11.9</v>
      </c>
      <c r="J2993">
        <f t="shared" si="46"/>
        <v>107.10000000000001</v>
      </c>
      <c r="K2993">
        <f>SUMIF($E$7:E2993,E2993,$H$7:H2993)</f>
        <v>212</v>
      </c>
    </row>
    <row r="2994" spans="4:11" x14ac:dyDescent="0.3">
      <c r="D2994">
        <v>2988</v>
      </c>
      <c r="E2994">
        <v>20</v>
      </c>
      <c r="F2994" s="4">
        <f>DATE(2021,3,5+INT(ROWS($1:34)/5))</f>
        <v>44266</v>
      </c>
      <c r="G2994" s="1" t="s">
        <v>167</v>
      </c>
      <c r="H2994">
        <v>-8</v>
      </c>
      <c r="I2994" s="5">
        <f>IF(G2994="nákup",VLOOKUP(E2994,Tabuľka6[#All],13,FALSE),IF(G2994="predaj",VLOOKUP(E2994,Tabuľka6[#All],12,FALSE),"zadany neplatny typ transakie"))</f>
        <v>10.050000000000001</v>
      </c>
      <c r="J2994">
        <f t="shared" si="46"/>
        <v>80.400000000000006</v>
      </c>
      <c r="K2994">
        <f>SUMIF($E$7:E2994,E2994,$H$7:H2994)</f>
        <v>50</v>
      </c>
    </row>
    <row r="2995" spans="4:11" x14ac:dyDescent="0.3">
      <c r="D2995">
        <v>2989</v>
      </c>
      <c r="E2995">
        <v>25</v>
      </c>
      <c r="F2995" s="4">
        <f>DATE(2021,3,5+INT(ROWS($1:35)/5))</f>
        <v>44267</v>
      </c>
      <c r="G2995" s="1" t="s">
        <v>167</v>
      </c>
      <c r="H2995">
        <v>-10</v>
      </c>
      <c r="I2995" s="5">
        <f>IF(G2995="nákup",VLOOKUP(E2995,Tabuľka6[#All],13,FALSE),IF(G2995="predaj",VLOOKUP(E2995,Tabuľka6[#All],12,FALSE),"zadany neplatny typ transakie"))</f>
        <v>14.95</v>
      </c>
      <c r="J2995">
        <f t="shared" si="46"/>
        <v>149.5</v>
      </c>
      <c r="K2995">
        <f>SUMIF($E$7:E2995,E2995,$H$7:H2995)</f>
        <v>194</v>
      </c>
    </row>
    <row r="2996" spans="4:11" x14ac:dyDescent="0.3">
      <c r="D2996">
        <v>2990</v>
      </c>
      <c r="E2996">
        <v>6</v>
      </c>
      <c r="F2996" s="4">
        <f>DATE(2021,3,5+INT(ROWS($1:36)/5))</f>
        <v>44267</v>
      </c>
      <c r="G2996" s="1" t="s">
        <v>167</v>
      </c>
      <c r="H2996">
        <v>-1</v>
      </c>
      <c r="I2996" s="5">
        <f>IF(G2996="nákup",VLOOKUP(E2996,Tabuľka6[#All],13,FALSE),IF(G2996="predaj",VLOOKUP(E2996,Tabuľka6[#All],12,FALSE),"zadany neplatny typ transakie"))</f>
        <v>13.24</v>
      </c>
      <c r="J2996">
        <f t="shared" si="46"/>
        <v>13.24</v>
      </c>
      <c r="K2996">
        <f>SUMIF($E$7:E2996,E2996,$H$7:H2996)</f>
        <v>117</v>
      </c>
    </row>
    <row r="2997" spans="4:11" x14ac:dyDescent="0.3">
      <c r="D2997">
        <v>2991</v>
      </c>
      <c r="E2997">
        <v>30</v>
      </c>
      <c r="F2997" s="4">
        <f>DATE(2021,3,5+INT(ROWS($1:37)/5))</f>
        <v>44267</v>
      </c>
      <c r="G2997" s="1" t="s">
        <v>167</v>
      </c>
      <c r="H2997">
        <v>-5</v>
      </c>
      <c r="I2997" s="5">
        <f>IF(G2997="nákup",VLOOKUP(E2997,Tabuľka6[#All],13,FALSE),IF(G2997="predaj",VLOOKUP(E2997,Tabuľka6[#All],12,FALSE),"zadany neplatny typ transakie"))</f>
        <v>11.5</v>
      </c>
      <c r="J2997">
        <f t="shared" si="46"/>
        <v>57.5</v>
      </c>
      <c r="K2997">
        <f>SUMIF($E$7:E2997,E2997,$H$7:H2997)</f>
        <v>227</v>
      </c>
    </row>
    <row r="2998" spans="4:11" x14ac:dyDescent="0.3">
      <c r="D2998">
        <v>2992</v>
      </c>
      <c r="E2998">
        <v>6</v>
      </c>
      <c r="F2998" s="4">
        <f>DATE(2021,3,5+INT(ROWS($1:38)/5))</f>
        <v>44267</v>
      </c>
      <c r="G2998" s="1" t="s">
        <v>167</v>
      </c>
      <c r="H2998">
        <v>-4</v>
      </c>
      <c r="I2998" s="5">
        <f>IF(G2998="nákup",VLOOKUP(E2998,Tabuľka6[#All],13,FALSE),IF(G2998="predaj",VLOOKUP(E2998,Tabuľka6[#All],12,FALSE),"zadany neplatny typ transakie"))</f>
        <v>13.24</v>
      </c>
      <c r="J2998">
        <f t="shared" si="46"/>
        <v>52.96</v>
      </c>
      <c r="K2998">
        <f>SUMIF($E$7:E2998,E2998,$H$7:H2998)</f>
        <v>113</v>
      </c>
    </row>
    <row r="2999" spans="4:11" x14ac:dyDescent="0.3">
      <c r="D2999">
        <v>2993</v>
      </c>
      <c r="E2999">
        <v>7</v>
      </c>
      <c r="F2999" s="4">
        <f>DATE(2021,3,5+INT(ROWS($1:39)/5))</f>
        <v>44267</v>
      </c>
      <c r="G2999" s="1" t="s">
        <v>167</v>
      </c>
      <c r="H2999">
        <v>-8</v>
      </c>
      <c r="I2999" s="5">
        <f>IF(G2999="nákup",VLOOKUP(E2999,Tabuľka6[#All],13,FALSE),IF(G2999="predaj",VLOOKUP(E2999,Tabuľka6[#All],12,FALSE),"zadany neplatny typ transakie"))</f>
        <v>14.75</v>
      </c>
      <c r="J2999">
        <f t="shared" si="46"/>
        <v>118</v>
      </c>
      <c r="K2999">
        <f>SUMIF($E$7:E2999,E2999,$H$7:H2999)</f>
        <v>34</v>
      </c>
    </row>
    <row r="3000" spans="4:11" x14ac:dyDescent="0.3">
      <c r="D3000">
        <v>2994</v>
      </c>
      <c r="E3000">
        <v>9</v>
      </c>
      <c r="F3000" s="4">
        <f>DATE(2021,3,5+INT(ROWS($1:40)/5))</f>
        <v>44268</v>
      </c>
      <c r="G3000" s="1" t="s">
        <v>166</v>
      </c>
      <c r="H3000">
        <v>20</v>
      </c>
      <c r="I3000" s="5">
        <f>IF(G3000="nákup",VLOOKUP(E3000,Tabuľka6[#All],13,FALSE),IF(G3000="predaj",VLOOKUP(E3000,Tabuľka6[#All],12,FALSE),"zadany neplatny typ transakie"))</f>
        <v>25.99</v>
      </c>
      <c r="J3000">
        <f t="shared" si="46"/>
        <v>519.79999999999995</v>
      </c>
      <c r="K3000">
        <f>SUMIF($E$7:E3000,E3000,$H$7:H3000)</f>
        <v>46</v>
      </c>
    </row>
    <row r="3001" spans="4:11" x14ac:dyDescent="0.3">
      <c r="D3001">
        <v>2995</v>
      </c>
      <c r="E3001">
        <v>30</v>
      </c>
      <c r="F3001" s="4">
        <f>DATE(2021,3,5+INT(ROWS($1:41)/5))</f>
        <v>44268</v>
      </c>
      <c r="G3001" s="1" t="s">
        <v>167</v>
      </c>
      <c r="H3001">
        <v>-9</v>
      </c>
      <c r="I3001" s="5">
        <f>IF(G3001="nákup",VLOOKUP(E3001,Tabuľka6[#All],13,FALSE),IF(G3001="predaj",VLOOKUP(E3001,Tabuľka6[#All],12,FALSE),"zadany neplatny typ transakie"))</f>
        <v>11.5</v>
      </c>
      <c r="J3001">
        <f t="shared" si="46"/>
        <v>103.5</v>
      </c>
      <c r="K3001">
        <f>SUMIF($E$7:E3001,E3001,$H$7:H3001)</f>
        <v>218</v>
      </c>
    </row>
    <row r="3002" spans="4:11" x14ac:dyDescent="0.3">
      <c r="D3002">
        <v>2996</v>
      </c>
      <c r="E3002">
        <v>24</v>
      </c>
      <c r="F3002" s="4">
        <f>DATE(2021,3,5+INT(ROWS($1:42)/5))</f>
        <v>44268</v>
      </c>
      <c r="G3002" s="1" t="s">
        <v>167</v>
      </c>
      <c r="H3002">
        <v>-3</v>
      </c>
      <c r="I3002" s="5">
        <f>IF(G3002="nákup",VLOOKUP(E3002,Tabuľka6[#All],13,FALSE),IF(G3002="predaj",VLOOKUP(E3002,Tabuľka6[#All],12,FALSE),"zadany neplatny typ transakie"))</f>
        <v>18.98</v>
      </c>
      <c r="J3002">
        <f t="shared" si="46"/>
        <v>56.94</v>
      </c>
      <c r="K3002">
        <f>SUMIF($E$7:E3002,E3002,$H$7:H3002)</f>
        <v>172</v>
      </c>
    </row>
    <row r="3003" spans="4:11" x14ac:dyDescent="0.3">
      <c r="D3003">
        <v>2997</v>
      </c>
      <c r="E3003">
        <v>25</v>
      </c>
      <c r="F3003" s="4">
        <f>DATE(2021,3,5+INT(ROWS($1:43)/5))</f>
        <v>44268</v>
      </c>
      <c r="G3003" s="1" t="s">
        <v>167</v>
      </c>
      <c r="H3003">
        <v>-2</v>
      </c>
      <c r="I3003" s="5">
        <f>IF(G3003="nákup",VLOOKUP(E3003,Tabuľka6[#All],13,FALSE),IF(G3003="predaj",VLOOKUP(E3003,Tabuľka6[#All],12,FALSE),"zadany neplatny typ transakie"))</f>
        <v>14.95</v>
      </c>
      <c r="J3003">
        <f t="shared" si="46"/>
        <v>29.9</v>
      </c>
      <c r="K3003">
        <f>SUMIF($E$7:E3003,E3003,$H$7:H3003)</f>
        <v>192</v>
      </c>
    </row>
    <row r="3004" spans="4:11" x14ac:dyDescent="0.3">
      <c r="D3004">
        <v>2998</v>
      </c>
      <c r="E3004">
        <v>29</v>
      </c>
      <c r="F3004" s="4">
        <f>DATE(2021,3,5+INT(ROWS($1:44)/5))</f>
        <v>44268</v>
      </c>
      <c r="G3004" s="1" t="s">
        <v>167</v>
      </c>
      <c r="H3004">
        <v>-5</v>
      </c>
      <c r="I3004" s="5">
        <f>IF(G3004="nákup",VLOOKUP(E3004,Tabuľka6[#All],13,FALSE),IF(G3004="predaj",VLOOKUP(E3004,Tabuľka6[#All],12,FALSE),"zadany neplatny typ transakie"))</f>
        <v>24.99</v>
      </c>
      <c r="J3004">
        <f t="shared" si="46"/>
        <v>124.94999999999999</v>
      </c>
      <c r="K3004">
        <f>SUMIF($E$7:E3004,E3004,$H$7:H3004)</f>
        <v>343</v>
      </c>
    </row>
    <row r="3005" spans="4:11" x14ac:dyDescent="0.3">
      <c r="D3005">
        <v>2999</v>
      </c>
      <c r="E3005">
        <v>4</v>
      </c>
      <c r="F3005" s="4">
        <f>DATE(2021,3,5+INT(ROWS($1:45)/5))</f>
        <v>44269</v>
      </c>
      <c r="G3005" s="1" t="s">
        <v>167</v>
      </c>
      <c r="H3005">
        <v>-2</v>
      </c>
      <c r="I3005" s="5">
        <f>IF(G3005="nákup",VLOOKUP(E3005,Tabuľka6[#All],13,FALSE),IF(G3005="predaj",VLOOKUP(E3005,Tabuľka6[#All],12,FALSE),"zadany neplatny typ transakie"))</f>
        <v>16</v>
      </c>
      <c r="J3005">
        <f t="shared" si="46"/>
        <v>32</v>
      </c>
      <c r="K3005">
        <f>SUMIF($E$7:E3005,E3005,$H$7:H3005)</f>
        <v>168</v>
      </c>
    </row>
    <row r="3006" spans="4:11" x14ac:dyDescent="0.3">
      <c r="D3006">
        <v>3000</v>
      </c>
      <c r="E3006">
        <v>28</v>
      </c>
      <c r="F3006" s="4">
        <f>DATE(2021,3,5+INT(ROWS($1:46)/5))</f>
        <v>44269</v>
      </c>
      <c r="G3006" s="1" t="s">
        <v>167</v>
      </c>
      <c r="H3006">
        <v>-4</v>
      </c>
      <c r="I3006" s="5">
        <f>IF(G3006="nákup",VLOOKUP(E3006,Tabuľka6[#All],13,FALSE),IF(G3006="predaj",VLOOKUP(E3006,Tabuľka6[#All],12,FALSE),"zadany neplatny typ transakie"))</f>
        <v>14.38</v>
      </c>
      <c r="J3006">
        <f t="shared" si="46"/>
        <v>57.52</v>
      </c>
      <c r="K3006">
        <f>SUMIF($E$7:E3006,E3006,$H$7:H3006)</f>
        <v>83</v>
      </c>
    </row>
    <row r="3007" spans="4:11" x14ac:dyDescent="0.3">
      <c r="D3007">
        <v>3001</v>
      </c>
      <c r="E3007">
        <v>20</v>
      </c>
      <c r="F3007" s="4">
        <f>DATE(2021,3,5+INT(ROWS($1:47)/5))</f>
        <v>44269</v>
      </c>
      <c r="G3007" s="1" t="s">
        <v>167</v>
      </c>
      <c r="H3007">
        <v>-4</v>
      </c>
      <c r="I3007" s="5">
        <f>IF(G3007="nákup",VLOOKUP(E3007,Tabuľka6[#All],13,FALSE),IF(G3007="predaj",VLOOKUP(E3007,Tabuľka6[#All],12,FALSE),"zadany neplatny typ transakie"))</f>
        <v>10.050000000000001</v>
      </c>
      <c r="J3007">
        <f t="shared" si="46"/>
        <v>40.200000000000003</v>
      </c>
      <c r="K3007">
        <f>SUMIF($E$7:E3007,E3007,$H$7:H3007)</f>
        <v>46</v>
      </c>
    </row>
    <row r="3008" spans="4:11" x14ac:dyDescent="0.3">
      <c r="D3008">
        <v>3002</v>
      </c>
      <c r="E3008">
        <v>24</v>
      </c>
      <c r="F3008" s="4">
        <f>DATE(2021,3,5+INT(ROWS($1:48)/5))</f>
        <v>44269</v>
      </c>
      <c r="G3008" s="1" t="s">
        <v>167</v>
      </c>
      <c r="H3008">
        <v>-6</v>
      </c>
      <c r="I3008" s="5">
        <f>IF(G3008="nákup",VLOOKUP(E3008,Tabuľka6[#All],13,FALSE),IF(G3008="predaj",VLOOKUP(E3008,Tabuľka6[#All],12,FALSE),"zadany neplatny typ transakie"))</f>
        <v>18.98</v>
      </c>
      <c r="J3008">
        <f t="shared" si="46"/>
        <v>113.88</v>
      </c>
      <c r="K3008">
        <f>SUMIF($E$7:E3008,E3008,$H$7:H3008)</f>
        <v>166</v>
      </c>
    </row>
    <row r="3009" spans="4:11" x14ac:dyDescent="0.3">
      <c r="D3009">
        <v>3003</v>
      </c>
      <c r="E3009">
        <v>25</v>
      </c>
      <c r="F3009" s="4">
        <f>DATE(2021,3,5+INT(ROWS($1:49)/5))</f>
        <v>44269</v>
      </c>
      <c r="G3009" s="1" t="s">
        <v>167</v>
      </c>
      <c r="H3009">
        <v>-2</v>
      </c>
      <c r="I3009" s="5">
        <f>IF(G3009="nákup",VLOOKUP(E3009,Tabuľka6[#All],13,FALSE),IF(G3009="predaj",VLOOKUP(E3009,Tabuľka6[#All],12,FALSE),"zadany neplatny typ transakie"))</f>
        <v>14.95</v>
      </c>
      <c r="J3009">
        <f t="shared" si="46"/>
        <v>29.9</v>
      </c>
      <c r="K3009">
        <f>SUMIF($E$7:E3009,E3009,$H$7:H3009)</f>
        <v>190</v>
      </c>
    </row>
    <row r="3010" spans="4:11" x14ac:dyDescent="0.3">
      <c r="D3010">
        <v>3004</v>
      </c>
      <c r="E3010">
        <v>24</v>
      </c>
      <c r="F3010" s="4">
        <f>DATE(2021,3,5+INT(ROWS($1:50)/5))</f>
        <v>44270</v>
      </c>
      <c r="G3010" s="1" t="s">
        <v>167</v>
      </c>
      <c r="H3010">
        <v>-10</v>
      </c>
      <c r="I3010" s="5">
        <f>IF(G3010="nákup",VLOOKUP(E3010,Tabuľka6[#All],13,FALSE),IF(G3010="predaj",VLOOKUP(E3010,Tabuľka6[#All],12,FALSE),"zadany neplatny typ transakie"))</f>
        <v>18.98</v>
      </c>
      <c r="J3010">
        <f t="shared" si="46"/>
        <v>189.8</v>
      </c>
      <c r="K3010">
        <f>SUMIF($E$7:E3010,E3010,$H$7:H3010)</f>
        <v>156</v>
      </c>
    </row>
    <row r="3011" spans="4:11" x14ac:dyDescent="0.3">
      <c r="D3011">
        <v>3005</v>
      </c>
      <c r="E3011">
        <v>27</v>
      </c>
      <c r="F3011" s="4">
        <f>DATE(2021,3,5+INT(ROWS($1:51)/5))</f>
        <v>44270</v>
      </c>
      <c r="G3011" s="1" t="s">
        <v>167</v>
      </c>
      <c r="H3011">
        <v>-8</v>
      </c>
      <c r="I3011" s="5">
        <f>IF(G3011="nákup",VLOOKUP(E3011,Tabuľka6[#All],13,FALSE),IF(G3011="predaj",VLOOKUP(E3011,Tabuľka6[#All],12,FALSE),"zadany neplatny typ transakie"))</f>
        <v>16.36</v>
      </c>
      <c r="J3011">
        <f t="shared" si="46"/>
        <v>130.88</v>
      </c>
      <c r="K3011">
        <f>SUMIF($E$7:E3011,E3011,$H$7:H3011)</f>
        <v>62</v>
      </c>
    </row>
    <row r="3012" spans="4:11" x14ac:dyDescent="0.3">
      <c r="D3012">
        <v>3006</v>
      </c>
      <c r="E3012">
        <v>6</v>
      </c>
      <c r="F3012" s="4">
        <f>DATE(2021,3,5+INT(ROWS($1:52)/5))</f>
        <v>44270</v>
      </c>
      <c r="G3012" s="1" t="s">
        <v>167</v>
      </c>
      <c r="H3012">
        <v>-7</v>
      </c>
      <c r="I3012" s="5">
        <f>IF(G3012="nákup",VLOOKUP(E3012,Tabuľka6[#All],13,FALSE),IF(G3012="predaj",VLOOKUP(E3012,Tabuľka6[#All],12,FALSE),"zadany neplatny typ transakie"))</f>
        <v>13.24</v>
      </c>
      <c r="J3012">
        <f t="shared" si="46"/>
        <v>92.68</v>
      </c>
      <c r="K3012">
        <f>SUMIF($E$7:E3012,E3012,$H$7:H3012)</f>
        <v>106</v>
      </c>
    </row>
    <row r="3013" spans="4:11" x14ac:dyDescent="0.3">
      <c r="D3013">
        <v>3007</v>
      </c>
      <c r="E3013">
        <v>10</v>
      </c>
      <c r="F3013" s="4">
        <f>DATE(2021,3,5+INT(ROWS($1:53)/5))</f>
        <v>44270</v>
      </c>
      <c r="G3013" s="1" t="s">
        <v>166</v>
      </c>
      <c r="H3013">
        <v>10</v>
      </c>
      <c r="I3013" s="5">
        <f>IF(G3013="nákup",VLOOKUP(E3013,Tabuľka6[#All],13,FALSE),IF(G3013="predaj",VLOOKUP(E3013,Tabuľka6[#All],12,FALSE),"zadany neplatny typ transakie"))</f>
        <v>11.89</v>
      </c>
      <c r="J3013">
        <f t="shared" si="46"/>
        <v>118.9</v>
      </c>
      <c r="K3013">
        <f>SUMIF($E$7:E3013,E3013,$H$7:H3013)</f>
        <v>52</v>
      </c>
    </row>
    <row r="3014" spans="4:11" x14ac:dyDescent="0.3">
      <c r="D3014">
        <v>3008</v>
      </c>
      <c r="E3014">
        <v>23</v>
      </c>
      <c r="F3014" s="4">
        <f>DATE(2021,3,5+INT(ROWS($1:54)/5))</f>
        <v>44270</v>
      </c>
      <c r="G3014" s="1" t="s">
        <v>167</v>
      </c>
      <c r="H3014">
        <v>-1</v>
      </c>
      <c r="I3014" s="5">
        <f>IF(G3014="nákup",VLOOKUP(E3014,Tabuľka6[#All],13,FALSE),IF(G3014="predaj",VLOOKUP(E3014,Tabuľka6[#All],12,FALSE),"zadany neplatny typ transakie"))</f>
        <v>22.55</v>
      </c>
      <c r="J3014">
        <f t="shared" si="46"/>
        <v>22.55</v>
      </c>
      <c r="K3014">
        <f>SUMIF($E$7:E3014,E3014,$H$7:H3014)</f>
        <v>44</v>
      </c>
    </row>
    <row r="3015" spans="4:11" x14ac:dyDescent="0.3">
      <c r="D3015">
        <v>3009</v>
      </c>
      <c r="E3015">
        <v>26</v>
      </c>
      <c r="F3015" s="4">
        <f>DATE(2021,3,5+INT(ROWS($1:55)/5))</f>
        <v>44271</v>
      </c>
      <c r="G3015" s="1" t="s">
        <v>167</v>
      </c>
      <c r="H3015">
        <v>-4</v>
      </c>
      <c r="I3015" s="5">
        <f>IF(G3015="nákup",VLOOKUP(E3015,Tabuľka6[#All],13,FALSE),IF(G3015="predaj",VLOOKUP(E3015,Tabuľka6[#All],12,FALSE),"zadany neplatny typ transakie"))</f>
        <v>12.85</v>
      </c>
      <c r="J3015">
        <f t="shared" si="46"/>
        <v>51.4</v>
      </c>
      <c r="K3015">
        <f>SUMIF($E$7:E3015,E3015,$H$7:H3015)</f>
        <v>101</v>
      </c>
    </row>
    <row r="3016" spans="4:11" x14ac:dyDescent="0.3">
      <c r="D3016">
        <v>3010</v>
      </c>
      <c r="E3016">
        <v>10</v>
      </c>
      <c r="F3016" s="4">
        <f>DATE(2021,3,5+INT(ROWS($1:56)/5))</f>
        <v>44271</v>
      </c>
      <c r="G3016" s="1" t="s">
        <v>167</v>
      </c>
      <c r="H3016">
        <v>-2</v>
      </c>
      <c r="I3016" s="5">
        <f>IF(G3016="nákup",VLOOKUP(E3016,Tabuľka6[#All],13,FALSE),IF(G3016="predaj",VLOOKUP(E3016,Tabuľka6[#All],12,FALSE),"zadany neplatny typ transakie"))</f>
        <v>18.5</v>
      </c>
      <c r="J3016">
        <f t="shared" ref="J3016:J3079" si="47">ABS(H3016*I3016)</f>
        <v>37</v>
      </c>
      <c r="K3016">
        <f>SUMIF($E$7:E3016,E3016,$H$7:H3016)</f>
        <v>50</v>
      </c>
    </row>
    <row r="3017" spans="4:11" x14ac:dyDescent="0.3">
      <c r="D3017">
        <v>3011</v>
      </c>
      <c r="E3017">
        <v>23</v>
      </c>
      <c r="F3017" s="4">
        <f>DATE(2021,3,5+INT(ROWS($1:57)/5))</f>
        <v>44271</v>
      </c>
      <c r="G3017" s="1" t="s">
        <v>167</v>
      </c>
      <c r="H3017">
        <v>-10</v>
      </c>
      <c r="I3017" s="5">
        <f>IF(G3017="nákup",VLOOKUP(E3017,Tabuľka6[#All],13,FALSE),IF(G3017="predaj",VLOOKUP(E3017,Tabuľka6[#All],12,FALSE),"zadany neplatny typ transakie"))</f>
        <v>22.55</v>
      </c>
      <c r="J3017">
        <f t="shared" si="47"/>
        <v>225.5</v>
      </c>
      <c r="K3017">
        <f>SUMIF($E$7:E3017,E3017,$H$7:H3017)</f>
        <v>34</v>
      </c>
    </row>
    <row r="3018" spans="4:11" x14ac:dyDescent="0.3">
      <c r="D3018">
        <v>3012</v>
      </c>
      <c r="E3018">
        <v>4</v>
      </c>
      <c r="F3018" s="4">
        <f>DATE(2021,3,5+INT(ROWS($1:58)/5))</f>
        <v>44271</v>
      </c>
      <c r="G3018" s="1" t="s">
        <v>167</v>
      </c>
      <c r="H3018">
        <v>-4</v>
      </c>
      <c r="I3018" s="5">
        <f>IF(G3018="nákup",VLOOKUP(E3018,Tabuľka6[#All],13,FALSE),IF(G3018="predaj",VLOOKUP(E3018,Tabuľka6[#All],12,FALSE),"zadany neplatny typ transakie"))</f>
        <v>16</v>
      </c>
      <c r="J3018">
        <f t="shared" si="47"/>
        <v>64</v>
      </c>
      <c r="K3018">
        <f>SUMIF($E$7:E3018,E3018,$H$7:H3018)</f>
        <v>164</v>
      </c>
    </row>
    <row r="3019" spans="4:11" x14ac:dyDescent="0.3">
      <c r="D3019">
        <v>3013</v>
      </c>
      <c r="E3019">
        <v>27</v>
      </c>
      <c r="F3019" s="4">
        <f>DATE(2021,3,5+INT(ROWS($1:59)/5))</f>
        <v>44271</v>
      </c>
      <c r="G3019" s="1" t="s">
        <v>167</v>
      </c>
      <c r="H3019">
        <v>-4</v>
      </c>
      <c r="I3019" s="5">
        <f>IF(G3019="nákup",VLOOKUP(E3019,Tabuľka6[#All],13,FALSE),IF(G3019="predaj",VLOOKUP(E3019,Tabuľka6[#All],12,FALSE),"zadany neplatny typ transakie"))</f>
        <v>16.36</v>
      </c>
      <c r="J3019">
        <f t="shared" si="47"/>
        <v>65.44</v>
      </c>
      <c r="K3019">
        <f>SUMIF($E$7:E3019,E3019,$H$7:H3019)</f>
        <v>58</v>
      </c>
    </row>
    <row r="3020" spans="4:11" x14ac:dyDescent="0.3">
      <c r="D3020">
        <v>3014</v>
      </c>
      <c r="E3020">
        <v>24</v>
      </c>
      <c r="F3020" s="4">
        <f>DATE(2021,3,5+INT(ROWS($1:60)/5))</f>
        <v>44272</v>
      </c>
      <c r="G3020" s="1" t="s">
        <v>167</v>
      </c>
      <c r="H3020">
        <v>-5</v>
      </c>
      <c r="I3020" s="5">
        <f>IF(G3020="nákup",VLOOKUP(E3020,Tabuľka6[#All],13,FALSE),IF(G3020="predaj",VLOOKUP(E3020,Tabuľka6[#All],12,FALSE),"zadany neplatny typ transakie"))</f>
        <v>18.98</v>
      </c>
      <c r="J3020">
        <f t="shared" si="47"/>
        <v>94.9</v>
      </c>
      <c r="K3020">
        <f>SUMIF($E$7:E3020,E3020,$H$7:H3020)</f>
        <v>151</v>
      </c>
    </row>
    <row r="3021" spans="4:11" x14ac:dyDescent="0.3">
      <c r="D3021">
        <v>3015</v>
      </c>
      <c r="E3021">
        <v>23</v>
      </c>
      <c r="F3021" s="4">
        <f>DATE(2021,3,5+INT(ROWS($1:61)/5))</f>
        <v>44272</v>
      </c>
      <c r="G3021" s="1" t="s">
        <v>167</v>
      </c>
      <c r="H3021">
        <v>-1</v>
      </c>
      <c r="I3021" s="5">
        <f>IF(G3021="nákup",VLOOKUP(E3021,Tabuľka6[#All],13,FALSE),IF(G3021="predaj",VLOOKUP(E3021,Tabuľka6[#All],12,FALSE),"zadany neplatny typ transakie"))</f>
        <v>22.55</v>
      </c>
      <c r="J3021">
        <f t="shared" si="47"/>
        <v>22.55</v>
      </c>
      <c r="K3021">
        <f>SUMIF($E$7:E3021,E3021,$H$7:H3021)</f>
        <v>33</v>
      </c>
    </row>
    <row r="3022" spans="4:11" x14ac:dyDescent="0.3">
      <c r="D3022">
        <v>3016</v>
      </c>
      <c r="E3022">
        <v>12</v>
      </c>
      <c r="F3022" s="4">
        <f>DATE(2021,3,5+INT(ROWS($1:62)/5))</f>
        <v>44272</v>
      </c>
      <c r="G3022" s="1" t="s">
        <v>167</v>
      </c>
      <c r="H3022">
        <v>-6</v>
      </c>
      <c r="I3022" s="5">
        <f>IF(G3022="nákup",VLOOKUP(E3022,Tabuľka6[#All],13,FALSE),IF(G3022="predaj",VLOOKUP(E3022,Tabuľka6[#All],12,FALSE),"zadany neplatny typ transakie"))</f>
        <v>13.25</v>
      </c>
      <c r="J3022">
        <f t="shared" si="47"/>
        <v>79.5</v>
      </c>
      <c r="K3022">
        <f>SUMIF($E$7:E3022,E3022,$H$7:H3022)</f>
        <v>143</v>
      </c>
    </row>
    <row r="3023" spans="4:11" x14ac:dyDescent="0.3">
      <c r="D3023">
        <v>3017</v>
      </c>
      <c r="E3023">
        <v>26</v>
      </c>
      <c r="F3023" s="4">
        <f>DATE(2021,3,5+INT(ROWS($1:63)/5))</f>
        <v>44272</v>
      </c>
      <c r="G3023" s="1" t="s">
        <v>167</v>
      </c>
      <c r="H3023">
        <v>-2</v>
      </c>
      <c r="I3023" s="5">
        <f>IF(G3023="nákup",VLOOKUP(E3023,Tabuľka6[#All],13,FALSE),IF(G3023="predaj",VLOOKUP(E3023,Tabuľka6[#All],12,FALSE),"zadany neplatny typ transakie"))</f>
        <v>12.85</v>
      </c>
      <c r="J3023">
        <f t="shared" si="47"/>
        <v>25.7</v>
      </c>
      <c r="K3023">
        <f>SUMIF($E$7:E3023,E3023,$H$7:H3023)</f>
        <v>99</v>
      </c>
    </row>
    <row r="3024" spans="4:11" x14ac:dyDescent="0.3">
      <c r="D3024">
        <v>3018</v>
      </c>
      <c r="E3024">
        <v>13</v>
      </c>
      <c r="F3024" s="4">
        <f>DATE(2021,3,5+INT(ROWS($1:64)/5))</f>
        <v>44272</v>
      </c>
      <c r="G3024" s="1" t="s">
        <v>167</v>
      </c>
      <c r="H3024">
        <v>-9</v>
      </c>
      <c r="I3024" s="5">
        <f>IF(G3024="nákup",VLOOKUP(E3024,Tabuľka6[#All],13,FALSE),IF(G3024="predaj",VLOOKUP(E3024,Tabuľka6[#All],12,FALSE),"zadany neplatny typ transakie"))</f>
        <v>14.95</v>
      </c>
      <c r="J3024">
        <f t="shared" si="47"/>
        <v>134.54999999999998</v>
      </c>
      <c r="K3024">
        <f>SUMIF($E$7:E3024,E3024,$H$7:H3024)</f>
        <v>55</v>
      </c>
    </row>
    <row r="3025" spans="4:11" x14ac:dyDescent="0.3">
      <c r="D3025">
        <v>3019</v>
      </c>
      <c r="E3025">
        <v>12</v>
      </c>
      <c r="F3025" s="4">
        <f>DATE(2021,3,5+INT(ROWS($1:65)/5))</f>
        <v>44273</v>
      </c>
      <c r="G3025" s="1" t="s">
        <v>167</v>
      </c>
      <c r="H3025">
        <v>-9</v>
      </c>
      <c r="I3025" s="5">
        <f>IF(G3025="nákup",VLOOKUP(E3025,Tabuľka6[#All],13,FALSE),IF(G3025="predaj",VLOOKUP(E3025,Tabuľka6[#All],12,FALSE),"zadany neplatny typ transakie"))</f>
        <v>13.25</v>
      </c>
      <c r="J3025">
        <f t="shared" si="47"/>
        <v>119.25</v>
      </c>
      <c r="K3025">
        <f>SUMIF($E$7:E3025,E3025,$H$7:H3025)</f>
        <v>134</v>
      </c>
    </row>
    <row r="3026" spans="4:11" x14ac:dyDescent="0.3">
      <c r="D3026">
        <v>3020</v>
      </c>
      <c r="E3026">
        <v>22</v>
      </c>
      <c r="F3026" s="4">
        <f>DATE(2021,3,5+INT(ROWS($1:66)/5))</f>
        <v>44273</v>
      </c>
      <c r="G3026" s="1" t="s">
        <v>166</v>
      </c>
      <c r="H3026">
        <v>5</v>
      </c>
      <c r="I3026" s="5">
        <f>IF(G3026="nákup",VLOOKUP(E3026,Tabuľka6[#All],13,FALSE),IF(G3026="predaj",VLOOKUP(E3026,Tabuľka6[#All],12,FALSE),"zadany neplatny typ transakie"))</f>
        <v>12.56</v>
      </c>
      <c r="J3026">
        <f t="shared" si="47"/>
        <v>62.800000000000004</v>
      </c>
      <c r="K3026">
        <f>SUMIF($E$7:E3026,E3026,$H$7:H3026)</f>
        <v>26</v>
      </c>
    </row>
    <row r="3027" spans="4:11" x14ac:dyDescent="0.3">
      <c r="D3027">
        <v>3021</v>
      </c>
      <c r="E3027">
        <v>12</v>
      </c>
      <c r="F3027" s="4">
        <f>DATE(2021,3,5+INT(ROWS($1:67)/5))</f>
        <v>44273</v>
      </c>
      <c r="G3027" s="1" t="s">
        <v>167</v>
      </c>
      <c r="H3027">
        <v>-6</v>
      </c>
      <c r="I3027" s="5">
        <f>IF(G3027="nákup",VLOOKUP(E3027,Tabuľka6[#All],13,FALSE),IF(G3027="predaj",VLOOKUP(E3027,Tabuľka6[#All],12,FALSE),"zadany neplatny typ transakie"))</f>
        <v>13.25</v>
      </c>
      <c r="J3027">
        <f t="shared" si="47"/>
        <v>79.5</v>
      </c>
      <c r="K3027">
        <f>SUMIF($E$7:E3027,E3027,$H$7:H3027)</f>
        <v>128</v>
      </c>
    </row>
    <row r="3028" spans="4:11" x14ac:dyDescent="0.3">
      <c r="D3028">
        <v>3022</v>
      </c>
      <c r="E3028">
        <v>14</v>
      </c>
      <c r="F3028" s="4">
        <f>DATE(2021,3,5+INT(ROWS($1:68)/5))</f>
        <v>44273</v>
      </c>
      <c r="G3028" s="1" t="s">
        <v>167</v>
      </c>
      <c r="H3028">
        <v>-8</v>
      </c>
      <c r="I3028" s="5">
        <f>IF(G3028="nákup",VLOOKUP(E3028,Tabuľka6[#All],13,FALSE),IF(G3028="predaj",VLOOKUP(E3028,Tabuľka6[#All],12,FALSE),"zadany neplatny typ transakie"))</f>
        <v>7.8</v>
      </c>
      <c r="J3028">
        <f t="shared" si="47"/>
        <v>62.4</v>
      </c>
      <c r="K3028">
        <f>SUMIF($E$7:E3028,E3028,$H$7:H3028)</f>
        <v>89</v>
      </c>
    </row>
    <row r="3029" spans="4:11" x14ac:dyDescent="0.3">
      <c r="D3029">
        <v>3023</v>
      </c>
      <c r="E3029">
        <v>13</v>
      </c>
      <c r="F3029" s="4">
        <f>DATE(2021,3,5+INT(ROWS($1:69)/5))</f>
        <v>44273</v>
      </c>
      <c r="G3029" s="1" t="s">
        <v>167</v>
      </c>
      <c r="H3029">
        <v>-3</v>
      </c>
      <c r="I3029" s="5">
        <f>IF(G3029="nákup",VLOOKUP(E3029,Tabuľka6[#All],13,FALSE),IF(G3029="predaj",VLOOKUP(E3029,Tabuľka6[#All],12,FALSE),"zadany neplatny typ transakie"))</f>
        <v>14.95</v>
      </c>
      <c r="J3029">
        <f t="shared" si="47"/>
        <v>44.849999999999994</v>
      </c>
      <c r="K3029">
        <f>SUMIF($E$7:E3029,E3029,$H$7:H3029)</f>
        <v>52</v>
      </c>
    </row>
    <row r="3030" spans="4:11" x14ac:dyDescent="0.3">
      <c r="D3030">
        <v>3024</v>
      </c>
      <c r="E3030">
        <v>24</v>
      </c>
      <c r="F3030" s="4">
        <f>DATE(2021,3,5+INT(ROWS($1:70)/5))</f>
        <v>44274</v>
      </c>
      <c r="G3030" s="1" t="s">
        <v>167</v>
      </c>
      <c r="H3030">
        <v>-1</v>
      </c>
      <c r="I3030" s="5">
        <f>IF(G3030="nákup",VLOOKUP(E3030,Tabuľka6[#All],13,FALSE),IF(G3030="predaj",VLOOKUP(E3030,Tabuľka6[#All],12,FALSE),"zadany neplatny typ transakie"))</f>
        <v>18.98</v>
      </c>
      <c r="J3030">
        <f t="shared" si="47"/>
        <v>18.98</v>
      </c>
      <c r="K3030">
        <f>SUMIF($E$7:E3030,E3030,$H$7:H3030)</f>
        <v>150</v>
      </c>
    </row>
    <row r="3031" spans="4:11" x14ac:dyDescent="0.3">
      <c r="D3031">
        <v>3025</v>
      </c>
      <c r="E3031">
        <v>13</v>
      </c>
      <c r="F3031" s="4">
        <f>DATE(2021,3,5+INT(ROWS($1:71)/5))</f>
        <v>44274</v>
      </c>
      <c r="G3031" s="1" t="s">
        <v>167</v>
      </c>
      <c r="H3031">
        <v>-7</v>
      </c>
      <c r="I3031" s="5">
        <f>IF(G3031="nákup",VLOOKUP(E3031,Tabuľka6[#All],13,FALSE),IF(G3031="predaj",VLOOKUP(E3031,Tabuľka6[#All],12,FALSE),"zadany neplatny typ transakie"))</f>
        <v>14.95</v>
      </c>
      <c r="J3031">
        <f t="shared" si="47"/>
        <v>104.64999999999999</v>
      </c>
      <c r="K3031">
        <f>SUMIF($E$7:E3031,E3031,$H$7:H3031)</f>
        <v>45</v>
      </c>
    </row>
    <row r="3032" spans="4:11" x14ac:dyDescent="0.3">
      <c r="D3032">
        <v>3026</v>
      </c>
      <c r="E3032">
        <v>4</v>
      </c>
      <c r="F3032" s="4">
        <f>DATE(2021,3,5+INT(ROWS($1:72)/5))</f>
        <v>44274</v>
      </c>
      <c r="G3032" s="1" t="s">
        <v>167</v>
      </c>
      <c r="H3032">
        <v>-9</v>
      </c>
      <c r="I3032" s="5">
        <f>IF(G3032="nákup",VLOOKUP(E3032,Tabuľka6[#All],13,FALSE),IF(G3032="predaj",VLOOKUP(E3032,Tabuľka6[#All],12,FALSE),"zadany neplatny typ transakie"))</f>
        <v>16</v>
      </c>
      <c r="J3032">
        <f t="shared" si="47"/>
        <v>144</v>
      </c>
      <c r="K3032">
        <f>SUMIF($E$7:E3032,E3032,$H$7:H3032)</f>
        <v>155</v>
      </c>
    </row>
    <row r="3033" spans="4:11" x14ac:dyDescent="0.3">
      <c r="D3033">
        <v>3027</v>
      </c>
      <c r="E3033">
        <v>12</v>
      </c>
      <c r="F3033" s="4">
        <f>DATE(2021,3,5+INT(ROWS($1:73)/5))</f>
        <v>44274</v>
      </c>
      <c r="G3033" s="1" t="s">
        <v>167</v>
      </c>
      <c r="H3033">
        <v>-5</v>
      </c>
      <c r="I3033" s="5">
        <f>IF(G3033="nákup",VLOOKUP(E3033,Tabuľka6[#All],13,FALSE),IF(G3033="predaj",VLOOKUP(E3033,Tabuľka6[#All],12,FALSE),"zadany neplatny typ transakie"))</f>
        <v>13.25</v>
      </c>
      <c r="J3033">
        <f t="shared" si="47"/>
        <v>66.25</v>
      </c>
      <c r="K3033">
        <f>SUMIF($E$7:E3033,E3033,$H$7:H3033)</f>
        <v>123</v>
      </c>
    </row>
    <row r="3034" spans="4:11" x14ac:dyDescent="0.3">
      <c r="D3034">
        <v>3028</v>
      </c>
      <c r="E3034">
        <v>15</v>
      </c>
      <c r="F3034" s="4">
        <f>DATE(2021,3,5+INT(ROWS($1:74)/5))</f>
        <v>44274</v>
      </c>
      <c r="G3034" s="1" t="s">
        <v>167</v>
      </c>
      <c r="H3034">
        <v>-1</v>
      </c>
      <c r="I3034" s="5">
        <f>IF(G3034="nákup",VLOOKUP(E3034,Tabuľka6[#All],13,FALSE),IF(G3034="predaj",VLOOKUP(E3034,Tabuľka6[#All],12,FALSE),"zadany neplatny typ transakie"))</f>
        <v>9.65</v>
      </c>
      <c r="J3034">
        <f t="shared" si="47"/>
        <v>9.65</v>
      </c>
      <c r="K3034">
        <f>SUMIF($E$7:E3034,E3034,$H$7:H3034)</f>
        <v>234</v>
      </c>
    </row>
    <row r="3035" spans="4:11" x14ac:dyDescent="0.3">
      <c r="D3035">
        <v>3029</v>
      </c>
      <c r="E3035">
        <v>28</v>
      </c>
      <c r="F3035" s="4">
        <f>DATE(2021,3,5+INT(ROWS($1:75)/5))</f>
        <v>44275</v>
      </c>
      <c r="G3035" s="1" t="s">
        <v>167</v>
      </c>
      <c r="H3035">
        <v>-8</v>
      </c>
      <c r="I3035" s="5">
        <f>IF(G3035="nákup",VLOOKUP(E3035,Tabuľka6[#All],13,FALSE),IF(G3035="predaj",VLOOKUP(E3035,Tabuľka6[#All],12,FALSE),"zadany neplatny typ transakie"))</f>
        <v>14.38</v>
      </c>
      <c r="J3035">
        <f t="shared" si="47"/>
        <v>115.04</v>
      </c>
      <c r="K3035">
        <f>SUMIF($E$7:E3035,E3035,$H$7:H3035)</f>
        <v>75</v>
      </c>
    </row>
    <row r="3036" spans="4:11" x14ac:dyDescent="0.3">
      <c r="D3036">
        <v>3030</v>
      </c>
      <c r="E3036">
        <v>30</v>
      </c>
      <c r="F3036" s="4">
        <f>DATE(2021,3,5+INT(ROWS($1:76)/5))</f>
        <v>44275</v>
      </c>
      <c r="G3036" s="1" t="s">
        <v>167</v>
      </c>
      <c r="H3036">
        <v>-5</v>
      </c>
      <c r="I3036" s="5">
        <f>IF(G3036="nákup",VLOOKUP(E3036,Tabuľka6[#All],13,FALSE),IF(G3036="predaj",VLOOKUP(E3036,Tabuľka6[#All],12,FALSE),"zadany neplatny typ transakie"))</f>
        <v>11.5</v>
      </c>
      <c r="J3036">
        <f t="shared" si="47"/>
        <v>57.5</v>
      </c>
      <c r="K3036">
        <f>SUMIF($E$7:E3036,E3036,$H$7:H3036)</f>
        <v>213</v>
      </c>
    </row>
    <row r="3037" spans="4:11" x14ac:dyDescent="0.3">
      <c r="D3037">
        <v>3031</v>
      </c>
      <c r="E3037">
        <v>5</v>
      </c>
      <c r="F3037" s="4">
        <f>DATE(2021,3,5+INT(ROWS($1:77)/5))</f>
        <v>44275</v>
      </c>
      <c r="G3037" s="1" t="s">
        <v>167</v>
      </c>
      <c r="H3037">
        <v>-9</v>
      </c>
      <c r="I3037" s="5">
        <f>IF(G3037="nákup",VLOOKUP(E3037,Tabuľka6[#All],13,FALSE),IF(G3037="predaj",VLOOKUP(E3037,Tabuľka6[#All],12,FALSE),"zadany neplatny typ transakie"))</f>
        <v>15.56</v>
      </c>
      <c r="J3037">
        <f t="shared" si="47"/>
        <v>140.04</v>
      </c>
      <c r="K3037">
        <f>SUMIF($E$7:E3037,E3037,$H$7:H3037)</f>
        <v>38</v>
      </c>
    </row>
    <row r="3038" spans="4:11" x14ac:dyDescent="0.3">
      <c r="D3038">
        <v>3032</v>
      </c>
      <c r="E3038">
        <v>28</v>
      </c>
      <c r="F3038" s="4">
        <f>DATE(2021,3,5+INT(ROWS($1:78)/5))</f>
        <v>44275</v>
      </c>
      <c r="G3038" s="1" t="s">
        <v>167</v>
      </c>
      <c r="H3038">
        <v>-3</v>
      </c>
      <c r="I3038" s="5">
        <f>IF(G3038="nákup",VLOOKUP(E3038,Tabuľka6[#All],13,FALSE),IF(G3038="predaj",VLOOKUP(E3038,Tabuľka6[#All],12,FALSE),"zadany neplatny typ transakie"))</f>
        <v>14.38</v>
      </c>
      <c r="J3038">
        <f t="shared" si="47"/>
        <v>43.14</v>
      </c>
      <c r="K3038">
        <f>SUMIF($E$7:E3038,E3038,$H$7:H3038)</f>
        <v>72</v>
      </c>
    </row>
    <row r="3039" spans="4:11" x14ac:dyDescent="0.3">
      <c r="D3039">
        <v>3033</v>
      </c>
      <c r="E3039">
        <v>5</v>
      </c>
      <c r="F3039" s="4">
        <f>DATE(2021,3,5+INT(ROWS($1:79)/5))</f>
        <v>44275</v>
      </c>
      <c r="G3039" s="1" t="s">
        <v>167</v>
      </c>
      <c r="H3039">
        <v>-2</v>
      </c>
      <c r="I3039" s="5">
        <f>IF(G3039="nákup",VLOOKUP(E3039,Tabuľka6[#All],13,FALSE),IF(G3039="predaj",VLOOKUP(E3039,Tabuľka6[#All],12,FALSE),"zadany neplatny typ transakie"))</f>
        <v>15.56</v>
      </c>
      <c r="J3039">
        <f t="shared" si="47"/>
        <v>31.12</v>
      </c>
      <c r="K3039">
        <f>SUMIF($E$7:E3039,E3039,$H$7:H3039)</f>
        <v>36</v>
      </c>
    </row>
    <row r="3040" spans="4:11" x14ac:dyDescent="0.3">
      <c r="D3040">
        <v>3034</v>
      </c>
      <c r="E3040">
        <v>6</v>
      </c>
      <c r="F3040" s="4">
        <f>DATE(2021,3,5+INT(ROWS($1:80)/5))</f>
        <v>44276</v>
      </c>
      <c r="G3040" s="1" t="s">
        <v>167</v>
      </c>
      <c r="H3040">
        <v>-1</v>
      </c>
      <c r="I3040" s="5">
        <f>IF(G3040="nákup",VLOOKUP(E3040,Tabuľka6[#All],13,FALSE),IF(G3040="predaj",VLOOKUP(E3040,Tabuľka6[#All],12,FALSE),"zadany neplatny typ transakie"))</f>
        <v>13.24</v>
      </c>
      <c r="J3040">
        <f t="shared" si="47"/>
        <v>13.24</v>
      </c>
      <c r="K3040">
        <f>SUMIF($E$7:E3040,E3040,$H$7:H3040)</f>
        <v>105</v>
      </c>
    </row>
    <row r="3041" spans="4:11" x14ac:dyDescent="0.3">
      <c r="D3041">
        <v>3035</v>
      </c>
      <c r="E3041">
        <v>20</v>
      </c>
      <c r="F3041" s="4">
        <f>DATE(2021,3,5+INT(ROWS($1:81)/5))</f>
        <v>44276</v>
      </c>
      <c r="G3041" s="1" t="s">
        <v>167</v>
      </c>
      <c r="H3041">
        <v>-6</v>
      </c>
      <c r="I3041" s="5">
        <f>IF(G3041="nákup",VLOOKUP(E3041,Tabuľka6[#All],13,FALSE),IF(G3041="predaj",VLOOKUP(E3041,Tabuľka6[#All],12,FALSE),"zadany neplatny typ transakie"))</f>
        <v>10.050000000000001</v>
      </c>
      <c r="J3041">
        <f t="shared" si="47"/>
        <v>60.300000000000004</v>
      </c>
      <c r="K3041">
        <f>SUMIF($E$7:E3041,E3041,$H$7:H3041)</f>
        <v>40</v>
      </c>
    </row>
    <row r="3042" spans="4:11" x14ac:dyDescent="0.3">
      <c r="D3042">
        <v>3036</v>
      </c>
      <c r="E3042">
        <v>14</v>
      </c>
      <c r="F3042" s="4">
        <f>DATE(2021,3,5+INT(ROWS($1:82)/5))</f>
        <v>44276</v>
      </c>
      <c r="G3042" s="1" t="s">
        <v>167</v>
      </c>
      <c r="H3042">
        <v>-1</v>
      </c>
      <c r="I3042" s="5">
        <f>IF(G3042="nákup",VLOOKUP(E3042,Tabuľka6[#All],13,FALSE),IF(G3042="predaj",VLOOKUP(E3042,Tabuľka6[#All],12,FALSE),"zadany neplatny typ transakie"))</f>
        <v>7.8</v>
      </c>
      <c r="J3042">
        <f t="shared" si="47"/>
        <v>7.8</v>
      </c>
      <c r="K3042">
        <f>SUMIF($E$7:E3042,E3042,$H$7:H3042)</f>
        <v>88</v>
      </c>
    </row>
    <row r="3043" spans="4:11" x14ac:dyDescent="0.3">
      <c r="D3043">
        <v>3037</v>
      </c>
      <c r="E3043">
        <v>15</v>
      </c>
      <c r="F3043" s="4">
        <f>DATE(2021,3,5+INT(ROWS($1:83)/5))</f>
        <v>44276</v>
      </c>
      <c r="G3043" s="1" t="s">
        <v>167</v>
      </c>
      <c r="H3043">
        <v>-6</v>
      </c>
      <c r="I3043" s="5">
        <f>IF(G3043="nákup",VLOOKUP(E3043,Tabuľka6[#All],13,FALSE),IF(G3043="predaj",VLOOKUP(E3043,Tabuľka6[#All],12,FALSE),"zadany neplatny typ transakie"))</f>
        <v>9.65</v>
      </c>
      <c r="J3043">
        <f t="shared" si="47"/>
        <v>57.900000000000006</v>
      </c>
      <c r="K3043">
        <f>SUMIF($E$7:E3043,E3043,$H$7:H3043)</f>
        <v>228</v>
      </c>
    </row>
    <row r="3044" spans="4:11" x14ac:dyDescent="0.3">
      <c r="D3044">
        <v>3038</v>
      </c>
      <c r="E3044">
        <v>20</v>
      </c>
      <c r="F3044" s="4">
        <f>DATE(2021,3,5+INT(ROWS($1:84)/5))</f>
        <v>44276</v>
      </c>
      <c r="G3044" s="1" t="s">
        <v>167</v>
      </c>
      <c r="H3044">
        <v>-8</v>
      </c>
      <c r="I3044" s="5">
        <f>IF(G3044="nákup",VLOOKUP(E3044,Tabuľka6[#All],13,FALSE),IF(G3044="predaj",VLOOKUP(E3044,Tabuľka6[#All],12,FALSE),"zadany neplatny typ transakie"))</f>
        <v>10.050000000000001</v>
      </c>
      <c r="J3044">
        <f t="shared" si="47"/>
        <v>80.400000000000006</v>
      </c>
      <c r="K3044">
        <f>SUMIF($E$7:E3044,E3044,$H$7:H3044)</f>
        <v>32</v>
      </c>
    </row>
    <row r="3045" spans="4:11" x14ac:dyDescent="0.3">
      <c r="D3045">
        <v>3039</v>
      </c>
      <c r="E3045">
        <v>20</v>
      </c>
      <c r="F3045" s="4">
        <f>DATE(2021,3,5+INT(ROWS($1:85)/5))</f>
        <v>44277</v>
      </c>
      <c r="G3045" s="1" t="s">
        <v>167</v>
      </c>
      <c r="H3045">
        <v>-1</v>
      </c>
      <c r="I3045" s="5">
        <f>IF(G3045="nákup",VLOOKUP(E3045,Tabuľka6[#All],13,FALSE),IF(G3045="predaj",VLOOKUP(E3045,Tabuľka6[#All],12,FALSE),"zadany neplatny typ transakie"))</f>
        <v>10.050000000000001</v>
      </c>
      <c r="J3045">
        <f t="shared" si="47"/>
        <v>10.050000000000001</v>
      </c>
      <c r="K3045">
        <f>SUMIF($E$7:E3045,E3045,$H$7:H3045)</f>
        <v>31</v>
      </c>
    </row>
    <row r="3046" spans="4:11" x14ac:dyDescent="0.3">
      <c r="D3046">
        <v>3040</v>
      </c>
      <c r="E3046">
        <v>23</v>
      </c>
      <c r="F3046" s="4">
        <f>DATE(2021,3,5+INT(ROWS($1:86)/5))</f>
        <v>44277</v>
      </c>
      <c r="G3046" s="1" t="s">
        <v>166</v>
      </c>
      <c r="H3046">
        <v>6</v>
      </c>
      <c r="I3046" s="5">
        <f>IF(G3046="nákup",VLOOKUP(E3046,Tabuľka6[#All],13,FALSE),IF(G3046="predaj",VLOOKUP(E3046,Tabuľka6[#All],12,FALSE),"zadany neplatny typ transakie"))</f>
        <v>9.65</v>
      </c>
      <c r="J3046">
        <f t="shared" si="47"/>
        <v>57.900000000000006</v>
      </c>
      <c r="K3046">
        <f>SUMIF($E$7:E3046,E3046,$H$7:H3046)</f>
        <v>39</v>
      </c>
    </row>
    <row r="3047" spans="4:11" x14ac:dyDescent="0.3">
      <c r="D3047">
        <v>3041</v>
      </c>
      <c r="E3047">
        <v>13</v>
      </c>
      <c r="F3047" s="4">
        <f>DATE(2021,3,5+INT(ROWS($1:87)/5))</f>
        <v>44277</v>
      </c>
      <c r="G3047" s="1" t="s">
        <v>167</v>
      </c>
      <c r="H3047">
        <v>-6</v>
      </c>
      <c r="I3047" s="5">
        <f>IF(G3047="nákup",VLOOKUP(E3047,Tabuľka6[#All],13,FALSE),IF(G3047="predaj",VLOOKUP(E3047,Tabuľka6[#All],12,FALSE),"zadany neplatny typ transakie"))</f>
        <v>14.95</v>
      </c>
      <c r="J3047">
        <f t="shared" si="47"/>
        <v>89.699999999999989</v>
      </c>
      <c r="K3047">
        <f>SUMIF($E$7:E3047,E3047,$H$7:H3047)</f>
        <v>39</v>
      </c>
    </row>
    <row r="3048" spans="4:11" x14ac:dyDescent="0.3">
      <c r="D3048">
        <v>3042</v>
      </c>
      <c r="E3048">
        <v>4</v>
      </c>
      <c r="F3048" s="4">
        <f>DATE(2021,3,5+INT(ROWS($1:88)/5))</f>
        <v>44277</v>
      </c>
      <c r="G3048" s="1" t="s">
        <v>167</v>
      </c>
      <c r="H3048">
        <v>-6</v>
      </c>
      <c r="I3048" s="5">
        <f>IF(G3048="nákup",VLOOKUP(E3048,Tabuľka6[#All],13,FALSE),IF(G3048="predaj",VLOOKUP(E3048,Tabuľka6[#All],12,FALSE),"zadany neplatny typ transakie"))</f>
        <v>16</v>
      </c>
      <c r="J3048">
        <f t="shared" si="47"/>
        <v>96</v>
      </c>
      <c r="K3048">
        <f>SUMIF($E$7:E3048,E3048,$H$7:H3048)</f>
        <v>149</v>
      </c>
    </row>
    <row r="3049" spans="4:11" x14ac:dyDescent="0.3">
      <c r="D3049">
        <v>3043</v>
      </c>
      <c r="E3049">
        <v>13</v>
      </c>
      <c r="F3049" s="4">
        <f>DATE(2021,3,5+INT(ROWS($1:89)/5))</f>
        <v>44277</v>
      </c>
      <c r="G3049" s="1" t="s">
        <v>167</v>
      </c>
      <c r="H3049">
        <v>-4</v>
      </c>
      <c r="I3049" s="5">
        <f>IF(G3049="nákup",VLOOKUP(E3049,Tabuľka6[#All],13,FALSE),IF(G3049="predaj",VLOOKUP(E3049,Tabuľka6[#All],12,FALSE),"zadany neplatny typ transakie"))</f>
        <v>14.95</v>
      </c>
      <c r="J3049">
        <f t="shared" si="47"/>
        <v>59.8</v>
      </c>
      <c r="K3049">
        <f>SUMIF($E$7:E3049,E3049,$H$7:H3049)</f>
        <v>35</v>
      </c>
    </row>
    <row r="3050" spans="4:11" x14ac:dyDescent="0.3">
      <c r="D3050">
        <v>3044</v>
      </c>
      <c r="E3050">
        <v>19</v>
      </c>
      <c r="F3050" s="4">
        <f>DATE(2021,3,5+INT(ROWS($1:90)/5))</f>
        <v>44278</v>
      </c>
      <c r="G3050" s="1" t="s">
        <v>167</v>
      </c>
      <c r="H3050">
        <v>-2</v>
      </c>
      <c r="I3050" s="5">
        <f>IF(G3050="nákup",VLOOKUP(E3050,Tabuľka6[#All],13,FALSE),IF(G3050="predaj",VLOOKUP(E3050,Tabuľka6[#All],12,FALSE),"zadany neplatny typ transakie"))</f>
        <v>14.17</v>
      </c>
      <c r="J3050">
        <f t="shared" si="47"/>
        <v>28.34</v>
      </c>
      <c r="K3050">
        <f>SUMIF($E$7:E3050,E3050,$H$7:H3050)</f>
        <v>234</v>
      </c>
    </row>
    <row r="3051" spans="4:11" x14ac:dyDescent="0.3">
      <c r="D3051">
        <v>3045</v>
      </c>
      <c r="E3051">
        <v>22</v>
      </c>
      <c r="F3051" s="4">
        <f>DATE(2021,3,5+INT(ROWS($1:91)/5))</f>
        <v>44278</v>
      </c>
      <c r="G3051" s="1" t="s">
        <v>167</v>
      </c>
      <c r="H3051">
        <v>-4</v>
      </c>
      <c r="I3051" s="5">
        <f>IF(G3051="nákup",VLOOKUP(E3051,Tabuľka6[#All],13,FALSE),IF(G3051="predaj",VLOOKUP(E3051,Tabuľka6[#All],12,FALSE),"zadany neplatny typ transakie"))</f>
        <v>22.58</v>
      </c>
      <c r="J3051">
        <f t="shared" si="47"/>
        <v>90.32</v>
      </c>
      <c r="K3051">
        <f>SUMIF($E$7:E3051,E3051,$H$7:H3051)</f>
        <v>22</v>
      </c>
    </row>
    <row r="3052" spans="4:11" x14ac:dyDescent="0.3">
      <c r="D3052">
        <v>3046</v>
      </c>
      <c r="E3052">
        <v>5</v>
      </c>
      <c r="F3052" s="4">
        <f>DATE(2021,3,5+INT(ROWS($1:92)/5))</f>
        <v>44278</v>
      </c>
      <c r="G3052" s="1" t="s">
        <v>166</v>
      </c>
      <c r="H3052">
        <v>20</v>
      </c>
      <c r="I3052" s="5">
        <f>IF(G3052="nákup",VLOOKUP(E3052,Tabuľka6[#All],13,FALSE),IF(G3052="predaj",VLOOKUP(E3052,Tabuľka6[#All],12,FALSE),"zadany neplatny typ transakie"))</f>
        <v>8.2899999999999991</v>
      </c>
      <c r="J3052">
        <f t="shared" si="47"/>
        <v>165.79999999999998</v>
      </c>
      <c r="K3052">
        <f>SUMIF($E$7:E3052,E3052,$H$7:H3052)</f>
        <v>56</v>
      </c>
    </row>
    <row r="3053" spans="4:11" x14ac:dyDescent="0.3">
      <c r="D3053">
        <v>3047</v>
      </c>
      <c r="E3053">
        <v>9</v>
      </c>
      <c r="F3053" s="4">
        <f>DATE(2021,3,5+INT(ROWS($1:93)/5))</f>
        <v>44278</v>
      </c>
      <c r="G3053" s="1" t="s">
        <v>167</v>
      </c>
      <c r="H3053">
        <v>-6</v>
      </c>
      <c r="I3053" s="5">
        <f>IF(G3053="nákup",VLOOKUP(E3053,Tabuľka6[#All],13,FALSE),IF(G3053="predaj",VLOOKUP(E3053,Tabuľka6[#All],12,FALSE),"zadany neplatny typ transakie"))</f>
        <v>41</v>
      </c>
      <c r="J3053">
        <f t="shared" si="47"/>
        <v>246</v>
      </c>
      <c r="K3053">
        <f>SUMIF($E$7:E3053,E3053,$H$7:H3053)</f>
        <v>40</v>
      </c>
    </row>
    <row r="3054" spans="4:11" x14ac:dyDescent="0.3">
      <c r="D3054">
        <v>3048</v>
      </c>
      <c r="E3054">
        <v>7</v>
      </c>
      <c r="F3054" s="4">
        <f>DATE(2021,3,5+INT(ROWS($1:94)/5))</f>
        <v>44278</v>
      </c>
      <c r="G3054" s="1" t="s">
        <v>167</v>
      </c>
      <c r="H3054">
        <v>-1</v>
      </c>
      <c r="I3054" s="5">
        <f>IF(G3054="nákup",VLOOKUP(E3054,Tabuľka6[#All],13,FALSE),IF(G3054="predaj",VLOOKUP(E3054,Tabuľka6[#All],12,FALSE),"zadany neplatny typ transakie"))</f>
        <v>14.75</v>
      </c>
      <c r="J3054">
        <f t="shared" si="47"/>
        <v>14.75</v>
      </c>
      <c r="K3054">
        <f>SUMIF($E$7:E3054,E3054,$H$7:H3054)</f>
        <v>33</v>
      </c>
    </row>
    <row r="3055" spans="4:11" x14ac:dyDescent="0.3">
      <c r="D3055">
        <v>3049</v>
      </c>
      <c r="E3055">
        <v>28</v>
      </c>
      <c r="F3055" s="4">
        <f>DATE(2021,3,5+INT(ROWS($1:95)/5))</f>
        <v>44279</v>
      </c>
      <c r="G3055" s="1" t="s">
        <v>167</v>
      </c>
      <c r="H3055">
        <v>-2</v>
      </c>
      <c r="I3055" s="5">
        <f>IF(G3055="nákup",VLOOKUP(E3055,Tabuľka6[#All],13,FALSE),IF(G3055="predaj",VLOOKUP(E3055,Tabuľka6[#All],12,FALSE),"zadany neplatny typ transakie"))</f>
        <v>14.38</v>
      </c>
      <c r="J3055">
        <f t="shared" si="47"/>
        <v>28.76</v>
      </c>
      <c r="K3055">
        <f>SUMIF($E$7:E3055,E3055,$H$7:H3055)</f>
        <v>70</v>
      </c>
    </row>
    <row r="3056" spans="4:11" x14ac:dyDescent="0.3">
      <c r="D3056">
        <v>3050</v>
      </c>
      <c r="E3056">
        <v>5</v>
      </c>
      <c r="F3056" s="4">
        <f>DATE(2021,3,5+INT(ROWS($1:96)/5))</f>
        <v>44279</v>
      </c>
      <c r="G3056" s="1" t="s">
        <v>167</v>
      </c>
      <c r="H3056">
        <v>-5</v>
      </c>
      <c r="I3056" s="5">
        <f>IF(G3056="nákup",VLOOKUP(E3056,Tabuľka6[#All],13,FALSE),IF(G3056="predaj",VLOOKUP(E3056,Tabuľka6[#All],12,FALSE),"zadany neplatny typ transakie"))</f>
        <v>15.56</v>
      </c>
      <c r="J3056">
        <f t="shared" si="47"/>
        <v>77.8</v>
      </c>
      <c r="K3056">
        <f>SUMIF($E$7:E3056,E3056,$H$7:H3056)</f>
        <v>51</v>
      </c>
    </row>
    <row r="3057" spans="4:11" x14ac:dyDescent="0.3">
      <c r="D3057">
        <v>3051</v>
      </c>
      <c r="E3057">
        <v>20</v>
      </c>
      <c r="F3057" s="4">
        <f>DATE(2021,3,5+INT(ROWS($1:97)/5))</f>
        <v>44279</v>
      </c>
      <c r="G3057" s="1" t="s">
        <v>167</v>
      </c>
      <c r="H3057">
        <v>-9</v>
      </c>
      <c r="I3057" s="5">
        <f>IF(G3057="nákup",VLOOKUP(E3057,Tabuľka6[#All],13,FALSE),IF(G3057="predaj",VLOOKUP(E3057,Tabuľka6[#All],12,FALSE),"zadany neplatny typ transakie"))</f>
        <v>10.050000000000001</v>
      </c>
      <c r="J3057">
        <f t="shared" si="47"/>
        <v>90.45</v>
      </c>
      <c r="K3057">
        <f>SUMIF($E$7:E3057,E3057,$H$7:H3057)</f>
        <v>22</v>
      </c>
    </row>
    <row r="3058" spans="4:11" x14ac:dyDescent="0.3">
      <c r="D3058">
        <v>3052</v>
      </c>
      <c r="E3058">
        <v>27</v>
      </c>
      <c r="F3058" s="4">
        <f>DATE(2021,3,5+INT(ROWS($1:98)/5))</f>
        <v>44279</v>
      </c>
      <c r="G3058" s="1" t="s">
        <v>167</v>
      </c>
      <c r="H3058">
        <v>-6</v>
      </c>
      <c r="I3058" s="5">
        <f>IF(G3058="nákup",VLOOKUP(E3058,Tabuľka6[#All],13,FALSE),IF(G3058="predaj",VLOOKUP(E3058,Tabuľka6[#All],12,FALSE),"zadany neplatny typ transakie"))</f>
        <v>16.36</v>
      </c>
      <c r="J3058">
        <f t="shared" si="47"/>
        <v>98.16</v>
      </c>
      <c r="K3058">
        <f>SUMIF($E$7:E3058,E3058,$H$7:H3058)</f>
        <v>52</v>
      </c>
    </row>
    <row r="3059" spans="4:11" x14ac:dyDescent="0.3">
      <c r="D3059">
        <v>3053</v>
      </c>
      <c r="E3059">
        <v>24</v>
      </c>
      <c r="F3059" s="4">
        <f>DATE(2021,3,5+INT(ROWS($1:99)/5))</f>
        <v>44279</v>
      </c>
      <c r="G3059" s="1" t="s">
        <v>167</v>
      </c>
      <c r="H3059">
        <v>-6</v>
      </c>
      <c r="I3059" s="5">
        <f>IF(G3059="nákup",VLOOKUP(E3059,Tabuľka6[#All],13,FALSE),IF(G3059="predaj",VLOOKUP(E3059,Tabuľka6[#All],12,FALSE),"zadany neplatny typ transakie"))</f>
        <v>18.98</v>
      </c>
      <c r="J3059">
        <f t="shared" si="47"/>
        <v>113.88</v>
      </c>
      <c r="K3059">
        <f>SUMIF($E$7:E3059,E3059,$H$7:H3059)</f>
        <v>144</v>
      </c>
    </row>
    <row r="3060" spans="4:11" x14ac:dyDescent="0.3">
      <c r="D3060">
        <v>3054</v>
      </c>
      <c r="E3060">
        <v>6</v>
      </c>
      <c r="F3060" s="4">
        <f>DATE(2021,3,5+INT(ROWS($1:100)/5))</f>
        <v>44280</v>
      </c>
      <c r="G3060" s="1" t="s">
        <v>167</v>
      </c>
      <c r="H3060">
        <v>-1</v>
      </c>
      <c r="I3060" s="5">
        <f>IF(G3060="nákup",VLOOKUP(E3060,Tabuľka6[#All],13,FALSE),IF(G3060="predaj",VLOOKUP(E3060,Tabuľka6[#All],12,FALSE),"zadany neplatny typ transakie"))</f>
        <v>13.24</v>
      </c>
      <c r="J3060">
        <f t="shared" si="47"/>
        <v>13.24</v>
      </c>
      <c r="K3060">
        <f>SUMIF($E$7:E3060,E3060,$H$7:H3060)</f>
        <v>104</v>
      </c>
    </row>
    <row r="3061" spans="4:11" x14ac:dyDescent="0.3">
      <c r="D3061">
        <v>3055</v>
      </c>
      <c r="E3061">
        <v>4</v>
      </c>
      <c r="F3061" s="4">
        <f>DATE(2021,3,5+INT(ROWS($1:101)/5))</f>
        <v>44280</v>
      </c>
      <c r="G3061" s="1" t="s">
        <v>167</v>
      </c>
      <c r="H3061">
        <v>-7</v>
      </c>
      <c r="I3061" s="5">
        <f>IF(G3061="nákup",VLOOKUP(E3061,Tabuľka6[#All],13,FALSE),IF(G3061="predaj",VLOOKUP(E3061,Tabuľka6[#All],12,FALSE),"zadany neplatny typ transakie"))</f>
        <v>16</v>
      </c>
      <c r="J3061">
        <f t="shared" si="47"/>
        <v>112</v>
      </c>
      <c r="K3061">
        <f>SUMIF($E$7:E3061,E3061,$H$7:H3061)</f>
        <v>142</v>
      </c>
    </row>
    <row r="3062" spans="4:11" x14ac:dyDescent="0.3">
      <c r="D3062">
        <v>3056</v>
      </c>
      <c r="E3062">
        <v>27</v>
      </c>
      <c r="F3062" s="4">
        <f>DATE(2021,3,5+INT(ROWS($1:102)/5))</f>
        <v>44280</v>
      </c>
      <c r="G3062" s="1" t="s">
        <v>167</v>
      </c>
      <c r="H3062">
        <v>-8</v>
      </c>
      <c r="I3062" s="5">
        <f>IF(G3062="nákup",VLOOKUP(E3062,Tabuľka6[#All],13,FALSE),IF(G3062="predaj",VLOOKUP(E3062,Tabuľka6[#All],12,FALSE),"zadany neplatny typ transakie"))</f>
        <v>16.36</v>
      </c>
      <c r="J3062">
        <f t="shared" si="47"/>
        <v>130.88</v>
      </c>
      <c r="K3062">
        <f>SUMIF($E$7:E3062,E3062,$H$7:H3062)</f>
        <v>44</v>
      </c>
    </row>
    <row r="3063" spans="4:11" x14ac:dyDescent="0.3">
      <c r="D3063">
        <v>3057</v>
      </c>
      <c r="E3063">
        <v>10</v>
      </c>
      <c r="F3063" s="4">
        <f>DATE(2021,3,5+INT(ROWS($1:103)/5))</f>
        <v>44280</v>
      </c>
      <c r="G3063" s="1" t="s">
        <v>167</v>
      </c>
      <c r="H3063">
        <v>-6</v>
      </c>
      <c r="I3063" s="5">
        <f>IF(G3063="nákup",VLOOKUP(E3063,Tabuľka6[#All],13,FALSE),IF(G3063="predaj",VLOOKUP(E3063,Tabuľka6[#All],12,FALSE),"zadany neplatny typ transakie"))</f>
        <v>18.5</v>
      </c>
      <c r="J3063">
        <f t="shared" si="47"/>
        <v>111</v>
      </c>
      <c r="K3063">
        <f>SUMIF($E$7:E3063,E3063,$H$7:H3063)</f>
        <v>44</v>
      </c>
    </row>
    <row r="3064" spans="4:11" x14ac:dyDescent="0.3">
      <c r="D3064">
        <v>3058</v>
      </c>
      <c r="E3064">
        <v>19</v>
      </c>
      <c r="F3064" s="4">
        <f>DATE(2021,3,5+INT(ROWS($1:104)/5))</f>
        <v>44280</v>
      </c>
      <c r="G3064" s="1" t="s">
        <v>167</v>
      </c>
      <c r="H3064">
        <v>-3</v>
      </c>
      <c r="I3064" s="5">
        <f>IF(G3064="nákup",VLOOKUP(E3064,Tabuľka6[#All],13,FALSE),IF(G3064="predaj",VLOOKUP(E3064,Tabuľka6[#All],12,FALSE),"zadany neplatny typ transakie"))</f>
        <v>14.17</v>
      </c>
      <c r="J3064">
        <f t="shared" si="47"/>
        <v>42.51</v>
      </c>
      <c r="K3064">
        <f>SUMIF($E$7:E3064,E3064,$H$7:H3064)</f>
        <v>231</v>
      </c>
    </row>
    <row r="3065" spans="4:11" x14ac:dyDescent="0.3">
      <c r="D3065">
        <v>3059</v>
      </c>
      <c r="E3065">
        <v>12</v>
      </c>
      <c r="F3065" s="4">
        <f>DATE(2021,3,5+INT(ROWS($1:105)/5))</f>
        <v>44281</v>
      </c>
      <c r="G3065" s="1" t="s">
        <v>167</v>
      </c>
      <c r="H3065">
        <v>-1</v>
      </c>
      <c r="I3065" s="5">
        <f>IF(G3065="nákup",VLOOKUP(E3065,Tabuľka6[#All],13,FALSE),IF(G3065="predaj",VLOOKUP(E3065,Tabuľka6[#All],12,FALSE),"zadany neplatny typ transakie"))</f>
        <v>13.25</v>
      </c>
      <c r="J3065">
        <f t="shared" si="47"/>
        <v>13.25</v>
      </c>
      <c r="K3065">
        <f>SUMIF($E$7:E3065,E3065,$H$7:H3065)</f>
        <v>122</v>
      </c>
    </row>
    <row r="3066" spans="4:11" x14ac:dyDescent="0.3">
      <c r="D3066">
        <v>3060</v>
      </c>
      <c r="E3066">
        <v>21</v>
      </c>
      <c r="F3066" s="4">
        <f>DATE(2021,3,5+INT(ROWS($1:106)/5))</f>
        <v>44281</v>
      </c>
      <c r="G3066" s="1" t="s">
        <v>167</v>
      </c>
      <c r="H3066">
        <v>-5</v>
      </c>
      <c r="I3066" s="5">
        <f>IF(G3066="nákup",VLOOKUP(E3066,Tabuľka6[#All],13,FALSE),IF(G3066="predaj",VLOOKUP(E3066,Tabuľka6[#All],12,FALSE),"zadany neplatny typ transakie"))</f>
        <v>22.5</v>
      </c>
      <c r="J3066">
        <f t="shared" si="47"/>
        <v>112.5</v>
      </c>
      <c r="K3066">
        <f>SUMIF($E$7:E3066,E3066,$H$7:H3066)</f>
        <v>102</v>
      </c>
    </row>
    <row r="3067" spans="4:11" x14ac:dyDescent="0.3">
      <c r="D3067">
        <v>3061</v>
      </c>
      <c r="E3067">
        <v>12</v>
      </c>
      <c r="F3067" s="4">
        <f>DATE(2021,3,5+INT(ROWS($1:107)/5))</f>
        <v>44281</v>
      </c>
      <c r="G3067" s="1" t="s">
        <v>167</v>
      </c>
      <c r="H3067">
        <v>-9</v>
      </c>
      <c r="I3067" s="5">
        <f>IF(G3067="nákup",VLOOKUP(E3067,Tabuľka6[#All],13,FALSE),IF(G3067="predaj",VLOOKUP(E3067,Tabuľka6[#All],12,FALSE),"zadany neplatny typ transakie"))</f>
        <v>13.25</v>
      </c>
      <c r="J3067">
        <f t="shared" si="47"/>
        <v>119.25</v>
      </c>
      <c r="K3067">
        <f>SUMIF($E$7:E3067,E3067,$H$7:H3067)</f>
        <v>113</v>
      </c>
    </row>
    <row r="3068" spans="4:11" x14ac:dyDescent="0.3">
      <c r="D3068">
        <v>3062</v>
      </c>
      <c r="E3068">
        <v>13</v>
      </c>
      <c r="F3068" s="4">
        <f>DATE(2021,3,5+INT(ROWS($1:108)/5))</f>
        <v>44281</v>
      </c>
      <c r="G3068" s="1" t="s">
        <v>167</v>
      </c>
      <c r="H3068">
        <v>-7</v>
      </c>
      <c r="I3068" s="5">
        <f>IF(G3068="nákup",VLOOKUP(E3068,Tabuľka6[#All],13,FALSE),IF(G3068="predaj",VLOOKUP(E3068,Tabuľka6[#All],12,FALSE),"zadany neplatny typ transakie"))</f>
        <v>14.95</v>
      </c>
      <c r="J3068">
        <f t="shared" si="47"/>
        <v>104.64999999999999</v>
      </c>
      <c r="K3068">
        <f>SUMIF($E$7:E3068,E3068,$H$7:H3068)</f>
        <v>28</v>
      </c>
    </row>
    <row r="3069" spans="4:11" x14ac:dyDescent="0.3">
      <c r="D3069">
        <v>3063</v>
      </c>
      <c r="E3069">
        <v>26</v>
      </c>
      <c r="F3069" s="4">
        <f>DATE(2021,3,5+INT(ROWS($1:109)/5))</f>
        <v>44281</v>
      </c>
      <c r="G3069" s="1" t="s">
        <v>167</v>
      </c>
      <c r="H3069">
        <v>-1</v>
      </c>
      <c r="I3069" s="5">
        <f>IF(G3069="nákup",VLOOKUP(E3069,Tabuľka6[#All],13,FALSE),IF(G3069="predaj",VLOOKUP(E3069,Tabuľka6[#All],12,FALSE),"zadany neplatny typ transakie"))</f>
        <v>12.85</v>
      </c>
      <c r="J3069">
        <f t="shared" si="47"/>
        <v>12.85</v>
      </c>
      <c r="K3069">
        <f>SUMIF($E$7:E3069,E3069,$H$7:H3069)</f>
        <v>98</v>
      </c>
    </row>
    <row r="3070" spans="4:11" x14ac:dyDescent="0.3">
      <c r="D3070">
        <v>3064</v>
      </c>
      <c r="E3070">
        <v>16</v>
      </c>
      <c r="F3070" s="4">
        <f>DATE(2021,3,5+INT(ROWS($1:110)/5))</f>
        <v>44282</v>
      </c>
      <c r="G3070" s="1" t="s">
        <v>167</v>
      </c>
      <c r="H3070">
        <v>-2</v>
      </c>
      <c r="I3070" s="5">
        <f>IF(G3070="nákup",VLOOKUP(E3070,Tabuľka6[#All],13,FALSE),IF(G3070="predaj",VLOOKUP(E3070,Tabuľka6[#All],12,FALSE),"zadany neplatny typ transakie"))</f>
        <v>14.49</v>
      </c>
      <c r="J3070">
        <f t="shared" si="47"/>
        <v>28.98</v>
      </c>
      <c r="K3070">
        <f>SUMIF($E$7:E3070,E3070,$H$7:H3070)</f>
        <v>279</v>
      </c>
    </row>
    <row r="3071" spans="4:11" x14ac:dyDescent="0.3">
      <c r="D3071">
        <v>3065</v>
      </c>
      <c r="E3071">
        <v>5</v>
      </c>
      <c r="F3071" s="4">
        <f>DATE(2021,3,5+INT(ROWS($1:111)/5))</f>
        <v>44282</v>
      </c>
      <c r="G3071" s="1" t="s">
        <v>167</v>
      </c>
      <c r="H3071">
        <v>-10</v>
      </c>
      <c r="I3071" s="5">
        <f>IF(G3071="nákup",VLOOKUP(E3071,Tabuľka6[#All],13,FALSE),IF(G3071="predaj",VLOOKUP(E3071,Tabuľka6[#All],12,FALSE),"zadany neplatny typ transakie"))</f>
        <v>15.56</v>
      </c>
      <c r="J3071">
        <f t="shared" si="47"/>
        <v>155.6</v>
      </c>
      <c r="K3071">
        <f>SUMIF($E$7:E3071,E3071,$H$7:H3071)</f>
        <v>41</v>
      </c>
    </row>
    <row r="3072" spans="4:11" x14ac:dyDescent="0.3">
      <c r="D3072">
        <v>3066</v>
      </c>
      <c r="E3072">
        <v>1</v>
      </c>
      <c r="F3072" s="4">
        <f>DATE(2021,3,5+INT(ROWS($1:112)/5))</f>
        <v>44282</v>
      </c>
      <c r="G3072" s="1" t="s">
        <v>167</v>
      </c>
      <c r="H3072">
        <v>-3</v>
      </c>
      <c r="I3072" s="5">
        <f>IF(G3072="nákup",VLOOKUP(E3072,Tabuľka6[#All],13,FALSE),IF(G3072="predaj",VLOOKUP(E3072,Tabuľka6[#All],12,FALSE),"zadany neplatny typ transakie"))</f>
        <v>11.9</v>
      </c>
      <c r="J3072">
        <f t="shared" si="47"/>
        <v>35.700000000000003</v>
      </c>
      <c r="K3072">
        <f>SUMIF($E$7:E3072,E3072,$H$7:H3072)</f>
        <v>209</v>
      </c>
    </row>
    <row r="3073" spans="4:11" x14ac:dyDescent="0.3">
      <c r="D3073">
        <v>3067</v>
      </c>
      <c r="E3073">
        <v>30</v>
      </c>
      <c r="F3073" s="4">
        <f>DATE(2021,3,5+INT(ROWS($1:113)/5))</f>
        <v>44282</v>
      </c>
      <c r="G3073" s="1" t="s">
        <v>167</v>
      </c>
      <c r="H3073">
        <v>-7</v>
      </c>
      <c r="I3073" s="5">
        <f>IF(G3073="nákup",VLOOKUP(E3073,Tabuľka6[#All],13,FALSE),IF(G3073="predaj",VLOOKUP(E3073,Tabuľka6[#All],12,FALSE),"zadany neplatny typ transakie"))</f>
        <v>11.5</v>
      </c>
      <c r="J3073">
        <f t="shared" si="47"/>
        <v>80.5</v>
      </c>
      <c r="K3073">
        <f>SUMIF($E$7:E3073,E3073,$H$7:H3073)</f>
        <v>206</v>
      </c>
    </row>
    <row r="3074" spans="4:11" x14ac:dyDescent="0.3">
      <c r="D3074">
        <v>3068</v>
      </c>
      <c r="E3074">
        <v>14</v>
      </c>
      <c r="F3074" s="4">
        <f>DATE(2021,3,5+INT(ROWS($1:114)/5))</f>
        <v>44282</v>
      </c>
      <c r="G3074" s="1" t="s">
        <v>167</v>
      </c>
      <c r="H3074">
        <v>-9</v>
      </c>
      <c r="I3074" s="5">
        <f>IF(G3074="nákup",VLOOKUP(E3074,Tabuľka6[#All],13,FALSE),IF(G3074="predaj",VLOOKUP(E3074,Tabuľka6[#All],12,FALSE),"zadany neplatny typ transakie"))</f>
        <v>7.8</v>
      </c>
      <c r="J3074">
        <f t="shared" si="47"/>
        <v>70.2</v>
      </c>
      <c r="K3074">
        <f>SUMIF($E$7:E3074,E3074,$H$7:H3074)</f>
        <v>79</v>
      </c>
    </row>
    <row r="3075" spans="4:11" x14ac:dyDescent="0.3">
      <c r="D3075">
        <v>3069</v>
      </c>
      <c r="E3075">
        <v>21</v>
      </c>
      <c r="F3075" s="4">
        <f>DATE(2021,3,5+INT(ROWS($1:115)/5))</f>
        <v>44283</v>
      </c>
      <c r="G3075" s="1" t="s">
        <v>167</v>
      </c>
      <c r="H3075">
        <v>-4</v>
      </c>
      <c r="I3075" s="5">
        <f>IF(G3075="nákup",VLOOKUP(E3075,Tabuľka6[#All],13,FALSE),IF(G3075="predaj",VLOOKUP(E3075,Tabuľka6[#All],12,FALSE),"zadany neplatny typ transakie"))</f>
        <v>22.5</v>
      </c>
      <c r="J3075">
        <f t="shared" si="47"/>
        <v>90</v>
      </c>
      <c r="K3075">
        <f>SUMIF($E$7:E3075,E3075,$H$7:H3075)</f>
        <v>98</v>
      </c>
    </row>
    <row r="3076" spans="4:11" x14ac:dyDescent="0.3">
      <c r="D3076">
        <v>3070</v>
      </c>
      <c r="E3076">
        <v>28</v>
      </c>
      <c r="F3076" s="4">
        <f>DATE(2021,3,5+INT(ROWS($1:116)/5))</f>
        <v>44283</v>
      </c>
      <c r="G3076" s="1" t="s">
        <v>167</v>
      </c>
      <c r="H3076">
        <v>-10</v>
      </c>
      <c r="I3076" s="5">
        <f>IF(G3076="nákup",VLOOKUP(E3076,Tabuľka6[#All],13,FALSE),IF(G3076="predaj",VLOOKUP(E3076,Tabuľka6[#All],12,FALSE),"zadany neplatny typ transakie"))</f>
        <v>14.38</v>
      </c>
      <c r="J3076">
        <f t="shared" si="47"/>
        <v>143.80000000000001</v>
      </c>
      <c r="K3076">
        <f>SUMIF($E$7:E3076,E3076,$H$7:H3076)</f>
        <v>60</v>
      </c>
    </row>
    <row r="3077" spans="4:11" x14ac:dyDescent="0.3">
      <c r="D3077">
        <v>3071</v>
      </c>
      <c r="E3077">
        <v>2</v>
      </c>
      <c r="F3077" s="4">
        <f>DATE(2021,3,5+INT(ROWS($1:117)/5))</f>
        <v>44283</v>
      </c>
      <c r="G3077" s="1" t="s">
        <v>167</v>
      </c>
      <c r="H3077">
        <v>-10</v>
      </c>
      <c r="I3077" s="5">
        <f>IF(G3077="nákup",VLOOKUP(E3077,Tabuľka6[#All],13,FALSE),IF(G3077="predaj",VLOOKUP(E3077,Tabuľka6[#All],12,FALSE),"zadany neplatny typ transakie"))</f>
        <v>16.11</v>
      </c>
      <c r="J3077">
        <f t="shared" si="47"/>
        <v>161.1</v>
      </c>
      <c r="K3077">
        <f>SUMIF($E$7:E3077,E3077,$H$7:H3077)</f>
        <v>134</v>
      </c>
    </row>
    <row r="3078" spans="4:11" x14ac:dyDescent="0.3">
      <c r="D3078">
        <v>3072</v>
      </c>
      <c r="E3078">
        <v>20</v>
      </c>
      <c r="F3078" s="4">
        <f>DATE(2021,3,5+INT(ROWS($1:118)/5))</f>
        <v>44283</v>
      </c>
      <c r="G3078" s="1" t="s">
        <v>167</v>
      </c>
      <c r="H3078">
        <v>-10</v>
      </c>
      <c r="I3078" s="5">
        <f>IF(G3078="nákup",VLOOKUP(E3078,Tabuľka6[#All],13,FALSE),IF(G3078="predaj",VLOOKUP(E3078,Tabuľka6[#All],12,FALSE),"zadany neplatny typ transakie"))</f>
        <v>10.050000000000001</v>
      </c>
      <c r="J3078">
        <f t="shared" si="47"/>
        <v>100.5</v>
      </c>
      <c r="K3078">
        <f>SUMIF($E$7:E3078,E3078,$H$7:H3078)</f>
        <v>12</v>
      </c>
    </row>
    <row r="3079" spans="4:11" x14ac:dyDescent="0.3">
      <c r="D3079">
        <v>3073</v>
      </c>
      <c r="E3079">
        <v>17</v>
      </c>
      <c r="F3079" s="4">
        <f>DATE(2021,3,5+INT(ROWS($1:119)/5))</f>
        <v>44283</v>
      </c>
      <c r="G3079" s="1" t="s">
        <v>167</v>
      </c>
      <c r="H3079">
        <v>-9</v>
      </c>
      <c r="I3079" s="5">
        <f>IF(G3079="nákup",VLOOKUP(E3079,Tabuľka6[#All],13,FALSE),IF(G3079="predaj",VLOOKUP(E3079,Tabuľka6[#All],12,FALSE),"zadany neplatny typ transakie"))</f>
        <v>14.46</v>
      </c>
      <c r="J3079">
        <f t="shared" si="47"/>
        <v>130.14000000000001</v>
      </c>
      <c r="K3079">
        <f>SUMIF($E$7:E3079,E3079,$H$7:H3079)</f>
        <v>73</v>
      </c>
    </row>
    <row r="3080" spans="4:11" x14ac:dyDescent="0.3">
      <c r="D3080">
        <v>3074</v>
      </c>
      <c r="E3080">
        <v>15</v>
      </c>
      <c r="F3080" s="4">
        <f>DATE(2021,3,5+INT(ROWS($1:120)/5))</f>
        <v>44284</v>
      </c>
      <c r="G3080" s="1" t="s">
        <v>167</v>
      </c>
      <c r="H3080">
        <v>-7</v>
      </c>
      <c r="I3080" s="5">
        <f>IF(G3080="nákup",VLOOKUP(E3080,Tabuľka6[#All],13,FALSE),IF(G3080="predaj",VLOOKUP(E3080,Tabuľka6[#All],12,FALSE),"zadany neplatny typ transakie"))</f>
        <v>9.65</v>
      </c>
      <c r="J3080">
        <f t="shared" ref="J3080:J3143" si="48">ABS(H3080*I3080)</f>
        <v>67.55</v>
      </c>
      <c r="K3080">
        <f>SUMIF($E$7:E3080,E3080,$H$7:H3080)</f>
        <v>221</v>
      </c>
    </row>
    <row r="3081" spans="4:11" x14ac:dyDescent="0.3">
      <c r="D3081">
        <v>3075</v>
      </c>
      <c r="E3081">
        <v>8</v>
      </c>
      <c r="F3081" s="4">
        <f>DATE(2021,3,5+INT(ROWS($1:121)/5))</f>
        <v>44284</v>
      </c>
      <c r="G3081" s="1" t="s">
        <v>167</v>
      </c>
      <c r="H3081">
        <v>-4</v>
      </c>
      <c r="I3081" s="5">
        <f>IF(G3081="nákup",VLOOKUP(E3081,Tabuľka6[#All],13,FALSE),IF(G3081="predaj",VLOOKUP(E3081,Tabuľka6[#All],12,FALSE),"zadany neplatny typ transakie"))</f>
        <v>17.89</v>
      </c>
      <c r="J3081">
        <f t="shared" si="48"/>
        <v>71.56</v>
      </c>
      <c r="K3081">
        <f>SUMIF($E$7:E3081,E3081,$H$7:H3081)</f>
        <v>167</v>
      </c>
    </row>
    <row r="3082" spans="4:11" x14ac:dyDescent="0.3">
      <c r="D3082">
        <v>3076</v>
      </c>
      <c r="E3082">
        <v>3</v>
      </c>
      <c r="F3082" s="4">
        <f>DATE(2021,3,5+INT(ROWS($1:122)/5))</f>
        <v>44284</v>
      </c>
      <c r="G3082" s="1" t="s">
        <v>167</v>
      </c>
      <c r="H3082">
        <v>-8</v>
      </c>
      <c r="I3082" s="5">
        <f>IF(G3082="nákup",VLOOKUP(E3082,Tabuľka6[#All],13,FALSE),IF(G3082="predaj",VLOOKUP(E3082,Tabuľka6[#All],12,FALSE),"zadany neplatny typ transakie"))</f>
        <v>9.64</v>
      </c>
      <c r="J3082">
        <f t="shared" si="48"/>
        <v>77.12</v>
      </c>
      <c r="K3082">
        <f>SUMIF($E$7:E3082,E3082,$H$7:H3082)</f>
        <v>158</v>
      </c>
    </row>
    <row r="3083" spans="4:11" x14ac:dyDescent="0.3">
      <c r="D3083">
        <v>3077</v>
      </c>
      <c r="E3083">
        <v>28</v>
      </c>
      <c r="F3083" s="4">
        <f>DATE(2021,3,5+INT(ROWS($1:123)/5))</f>
        <v>44284</v>
      </c>
      <c r="G3083" s="1" t="s">
        <v>167</v>
      </c>
      <c r="H3083">
        <v>-1</v>
      </c>
      <c r="I3083" s="5">
        <f>IF(G3083="nákup",VLOOKUP(E3083,Tabuľka6[#All],13,FALSE),IF(G3083="predaj",VLOOKUP(E3083,Tabuľka6[#All],12,FALSE),"zadany neplatny typ transakie"))</f>
        <v>14.38</v>
      </c>
      <c r="J3083">
        <f t="shared" si="48"/>
        <v>14.38</v>
      </c>
      <c r="K3083">
        <f>SUMIF($E$7:E3083,E3083,$H$7:H3083)</f>
        <v>59</v>
      </c>
    </row>
    <row r="3084" spans="4:11" x14ac:dyDescent="0.3">
      <c r="D3084">
        <v>3078</v>
      </c>
      <c r="E3084">
        <v>13</v>
      </c>
      <c r="F3084" s="4">
        <f>DATE(2021,3,5+INT(ROWS($1:124)/5))</f>
        <v>44284</v>
      </c>
      <c r="G3084" s="1" t="s">
        <v>167</v>
      </c>
      <c r="H3084">
        <v>-1</v>
      </c>
      <c r="I3084" s="5">
        <f>IF(G3084="nákup",VLOOKUP(E3084,Tabuľka6[#All],13,FALSE),IF(G3084="predaj",VLOOKUP(E3084,Tabuľka6[#All],12,FALSE),"zadany neplatny typ transakie"))</f>
        <v>14.95</v>
      </c>
      <c r="J3084">
        <f t="shared" si="48"/>
        <v>14.95</v>
      </c>
      <c r="K3084">
        <f>SUMIF($E$7:E3084,E3084,$H$7:H3084)</f>
        <v>27</v>
      </c>
    </row>
    <row r="3085" spans="4:11" x14ac:dyDescent="0.3">
      <c r="D3085">
        <v>3079</v>
      </c>
      <c r="E3085">
        <v>5</v>
      </c>
      <c r="F3085" s="4">
        <f>DATE(2021,3,5+INT(ROWS($1:125)/5))</f>
        <v>44285</v>
      </c>
      <c r="G3085" s="1" t="s">
        <v>167</v>
      </c>
      <c r="H3085">
        <v>-5</v>
      </c>
      <c r="I3085" s="5">
        <f>IF(G3085="nákup",VLOOKUP(E3085,Tabuľka6[#All],13,FALSE),IF(G3085="predaj",VLOOKUP(E3085,Tabuľka6[#All],12,FALSE),"zadany neplatny typ transakie"))</f>
        <v>15.56</v>
      </c>
      <c r="J3085">
        <f t="shared" si="48"/>
        <v>77.8</v>
      </c>
      <c r="K3085">
        <f>SUMIF($E$7:E3085,E3085,$H$7:H3085)</f>
        <v>36</v>
      </c>
    </row>
    <row r="3086" spans="4:11" x14ac:dyDescent="0.3">
      <c r="D3086">
        <v>3080</v>
      </c>
      <c r="E3086">
        <v>4</v>
      </c>
      <c r="F3086" s="4">
        <f>DATE(2021,3,5+INT(ROWS($1:126)/5))</f>
        <v>44285</v>
      </c>
      <c r="G3086" s="1" t="s">
        <v>167</v>
      </c>
      <c r="H3086">
        <v>-2</v>
      </c>
      <c r="I3086" s="5">
        <f>IF(G3086="nákup",VLOOKUP(E3086,Tabuľka6[#All],13,FALSE),IF(G3086="predaj",VLOOKUP(E3086,Tabuľka6[#All],12,FALSE),"zadany neplatny typ transakie"))</f>
        <v>16</v>
      </c>
      <c r="J3086">
        <f t="shared" si="48"/>
        <v>32</v>
      </c>
      <c r="K3086">
        <f>SUMIF($E$7:E3086,E3086,$H$7:H3086)</f>
        <v>140</v>
      </c>
    </row>
    <row r="3087" spans="4:11" x14ac:dyDescent="0.3">
      <c r="D3087">
        <v>3081</v>
      </c>
      <c r="E3087">
        <v>5</v>
      </c>
      <c r="F3087" s="4">
        <f>DATE(2021,3,5+INT(ROWS($1:127)/5))</f>
        <v>44285</v>
      </c>
      <c r="G3087" s="1" t="s">
        <v>166</v>
      </c>
      <c r="H3087">
        <v>20</v>
      </c>
      <c r="I3087" s="5">
        <f>IF(G3087="nákup",VLOOKUP(E3087,Tabuľka6[#All],13,FALSE),IF(G3087="predaj",VLOOKUP(E3087,Tabuľka6[#All],12,FALSE),"zadany neplatny typ transakie"))</f>
        <v>8.2899999999999991</v>
      </c>
      <c r="J3087">
        <f t="shared" si="48"/>
        <v>165.79999999999998</v>
      </c>
      <c r="K3087">
        <f>SUMIF($E$7:E3087,E3087,$H$7:H3087)</f>
        <v>56</v>
      </c>
    </row>
    <row r="3088" spans="4:11" x14ac:dyDescent="0.3">
      <c r="D3088">
        <v>3082</v>
      </c>
      <c r="E3088">
        <v>15</v>
      </c>
      <c r="F3088" s="4">
        <f>DATE(2021,3,5+INT(ROWS($1:128)/5))</f>
        <v>44285</v>
      </c>
      <c r="G3088" s="1" t="s">
        <v>167</v>
      </c>
      <c r="H3088">
        <v>-2</v>
      </c>
      <c r="I3088" s="5">
        <f>IF(G3088="nákup",VLOOKUP(E3088,Tabuľka6[#All],13,FALSE),IF(G3088="predaj",VLOOKUP(E3088,Tabuľka6[#All],12,FALSE),"zadany neplatny typ transakie"))</f>
        <v>9.65</v>
      </c>
      <c r="J3088">
        <f t="shared" si="48"/>
        <v>19.3</v>
      </c>
      <c r="K3088">
        <f>SUMIF($E$7:E3088,E3088,$H$7:H3088)</f>
        <v>219</v>
      </c>
    </row>
    <row r="3089" spans="4:11" x14ac:dyDescent="0.3">
      <c r="D3089">
        <v>3083</v>
      </c>
      <c r="E3089">
        <v>15</v>
      </c>
      <c r="F3089" s="4">
        <f>DATE(2021,3,5+INT(ROWS($1:129)/5))</f>
        <v>44285</v>
      </c>
      <c r="G3089" s="1" t="s">
        <v>167</v>
      </c>
      <c r="H3089">
        <v>-2</v>
      </c>
      <c r="I3089" s="5">
        <f>IF(G3089="nákup",VLOOKUP(E3089,Tabuľka6[#All],13,FALSE),IF(G3089="predaj",VLOOKUP(E3089,Tabuľka6[#All],12,FALSE),"zadany neplatny typ transakie"))</f>
        <v>9.65</v>
      </c>
      <c r="J3089">
        <f t="shared" si="48"/>
        <v>19.3</v>
      </c>
      <c r="K3089">
        <f>SUMIF($E$7:E3089,E3089,$H$7:H3089)</f>
        <v>217</v>
      </c>
    </row>
    <row r="3090" spans="4:11" x14ac:dyDescent="0.3">
      <c r="D3090">
        <v>3084</v>
      </c>
      <c r="E3090">
        <v>19</v>
      </c>
      <c r="F3090" s="4">
        <f>DATE(2021,3,5+INT(ROWS($1:130)/5))</f>
        <v>44286</v>
      </c>
      <c r="G3090" s="1" t="s">
        <v>167</v>
      </c>
      <c r="H3090">
        <v>-3</v>
      </c>
      <c r="I3090" s="5">
        <f>IF(G3090="nákup",VLOOKUP(E3090,Tabuľka6[#All],13,FALSE),IF(G3090="predaj",VLOOKUP(E3090,Tabuľka6[#All],12,FALSE),"zadany neplatny typ transakie"))</f>
        <v>14.17</v>
      </c>
      <c r="J3090">
        <f t="shared" si="48"/>
        <v>42.51</v>
      </c>
      <c r="K3090">
        <f>SUMIF($E$7:E3090,E3090,$H$7:H3090)</f>
        <v>228</v>
      </c>
    </row>
    <row r="3091" spans="4:11" x14ac:dyDescent="0.3">
      <c r="D3091">
        <v>3085</v>
      </c>
      <c r="E3091">
        <v>6</v>
      </c>
      <c r="F3091" s="4">
        <f>DATE(2021,3,5+INT(ROWS($1:131)/5))</f>
        <v>44286</v>
      </c>
      <c r="G3091" s="1" t="s">
        <v>167</v>
      </c>
      <c r="H3091">
        <v>-4</v>
      </c>
      <c r="I3091" s="5">
        <f>IF(G3091="nákup",VLOOKUP(E3091,Tabuľka6[#All],13,FALSE),IF(G3091="predaj",VLOOKUP(E3091,Tabuľka6[#All],12,FALSE),"zadany neplatny typ transakie"))</f>
        <v>13.24</v>
      </c>
      <c r="J3091">
        <f t="shared" si="48"/>
        <v>52.96</v>
      </c>
      <c r="K3091">
        <f>SUMIF($E$7:E3091,E3091,$H$7:H3091)</f>
        <v>100</v>
      </c>
    </row>
    <row r="3092" spans="4:11" x14ac:dyDescent="0.3">
      <c r="D3092">
        <v>3086</v>
      </c>
      <c r="E3092">
        <v>3</v>
      </c>
      <c r="F3092" s="4">
        <f>DATE(2021,3,5+INT(ROWS($1:132)/5))</f>
        <v>44286</v>
      </c>
      <c r="G3092" s="1" t="s">
        <v>167</v>
      </c>
      <c r="H3092">
        <v>-9</v>
      </c>
      <c r="I3092" s="5">
        <f>IF(G3092="nákup",VLOOKUP(E3092,Tabuľka6[#All],13,FALSE),IF(G3092="predaj",VLOOKUP(E3092,Tabuľka6[#All],12,FALSE),"zadany neplatny typ transakie"))</f>
        <v>9.64</v>
      </c>
      <c r="J3092">
        <f t="shared" si="48"/>
        <v>86.76</v>
      </c>
      <c r="K3092">
        <f>SUMIF($E$7:E3092,E3092,$H$7:H3092)</f>
        <v>149</v>
      </c>
    </row>
    <row r="3093" spans="4:11" x14ac:dyDescent="0.3">
      <c r="D3093">
        <v>3087</v>
      </c>
      <c r="E3093">
        <v>23</v>
      </c>
      <c r="F3093" s="4">
        <f>DATE(2021,3,5+INT(ROWS($1:133)/5))</f>
        <v>44286</v>
      </c>
      <c r="G3093" s="1" t="s">
        <v>167</v>
      </c>
      <c r="H3093">
        <v>-9</v>
      </c>
      <c r="I3093" s="5">
        <f>IF(G3093="nákup",VLOOKUP(E3093,Tabuľka6[#All],13,FALSE),IF(G3093="predaj",VLOOKUP(E3093,Tabuľka6[#All],12,FALSE),"zadany neplatny typ transakie"))</f>
        <v>22.55</v>
      </c>
      <c r="J3093">
        <f t="shared" si="48"/>
        <v>202.95000000000002</v>
      </c>
      <c r="K3093">
        <f>SUMIF($E$7:E3093,E3093,$H$7:H3093)</f>
        <v>30</v>
      </c>
    </row>
    <row r="3094" spans="4:11" x14ac:dyDescent="0.3">
      <c r="D3094">
        <v>3088</v>
      </c>
      <c r="E3094">
        <v>30</v>
      </c>
      <c r="F3094" s="4">
        <f>DATE(2021,3,5+INT(ROWS($1:134)/5))</f>
        <v>44286</v>
      </c>
      <c r="G3094" s="1" t="s">
        <v>167</v>
      </c>
      <c r="H3094">
        <v>-2</v>
      </c>
      <c r="I3094" s="5">
        <f>IF(G3094="nákup",VLOOKUP(E3094,Tabuľka6[#All],13,FALSE),IF(G3094="predaj",VLOOKUP(E3094,Tabuľka6[#All],12,FALSE),"zadany neplatny typ transakie"))</f>
        <v>11.5</v>
      </c>
      <c r="J3094">
        <f t="shared" si="48"/>
        <v>23</v>
      </c>
      <c r="K3094">
        <f>SUMIF($E$7:E3094,E3094,$H$7:H3094)</f>
        <v>204</v>
      </c>
    </row>
    <row r="3095" spans="4:11" x14ac:dyDescent="0.3">
      <c r="D3095">
        <v>3089</v>
      </c>
      <c r="E3095">
        <v>8</v>
      </c>
      <c r="F3095" s="4">
        <f>DATE(2021,3,5+INT(ROWS($1:135)/5))</f>
        <v>44287</v>
      </c>
      <c r="G3095" s="1" t="s">
        <v>167</v>
      </c>
      <c r="H3095">
        <v>-7</v>
      </c>
      <c r="I3095" s="5">
        <f>IF(G3095="nákup",VLOOKUP(E3095,Tabuľka6[#All],13,FALSE),IF(G3095="predaj",VLOOKUP(E3095,Tabuľka6[#All],12,FALSE),"zadany neplatny typ transakie"))</f>
        <v>17.89</v>
      </c>
      <c r="J3095">
        <f t="shared" si="48"/>
        <v>125.23</v>
      </c>
      <c r="K3095">
        <f>SUMIF($E$7:E3095,E3095,$H$7:H3095)</f>
        <v>160</v>
      </c>
    </row>
    <row r="3096" spans="4:11" x14ac:dyDescent="0.3">
      <c r="D3096">
        <v>3090</v>
      </c>
      <c r="E3096">
        <v>21</v>
      </c>
      <c r="F3096" s="4">
        <f>DATE(2021,3,5+INT(ROWS($1:136)/5))</f>
        <v>44287</v>
      </c>
      <c r="G3096" s="1" t="s">
        <v>167</v>
      </c>
      <c r="H3096">
        <v>-1</v>
      </c>
      <c r="I3096" s="5">
        <f>IF(G3096="nákup",VLOOKUP(E3096,Tabuľka6[#All],13,FALSE),IF(G3096="predaj",VLOOKUP(E3096,Tabuľka6[#All],12,FALSE),"zadany neplatny typ transakie"))</f>
        <v>22.5</v>
      </c>
      <c r="J3096">
        <f t="shared" si="48"/>
        <v>22.5</v>
      </c>
      <c r="K3096">
        <f>SUMIF($E$7:E3096,E3096,$H$7:H3096)</f>
        <v>97</v>
      </c>
    </row>
    <row r="3097" spans="4:11" x14ac:dyDescent="0.3">
      <c r="D3097">
        <v>3091</v>
      </c>
      <c r="E3097">
        <v>27</v>
      </c>
      <c r="F3097" s="4">
        <f>DATE(2021,3,5+INT(ROWS($1:137)/5))</f>
        <v>44287</v>
      </c>
      <c r="G3097" s="1" t="s">
        <v>167</v>
      </c>
      <c r="H3097">
        <v>-4</v>
      </c>
      <c r="I3097" s="5">
        <f>IF(G3097="nákup",VLOOKUP(E3097,Tabuľka6[#All],13,FALSE),IF(G3097="predaj",VLOOKUP(E3097,Tabuľka6[#All],12,FALSE),"zadany neplatny typ transakie"))</f>
        <v>16.36</v>
      </c>
      <c r="J3097">
        <f t="shared" si="48"/>
        <v>65.44</v>
      </c>
      <c r="K3097">
        <f>SUMIF($E$7:E3097,E3097,$H$7:H3097)</f>
        <v>40</v>
      </c>
    </row>
    <row r="3098" spans="4:11" x14ac:dyDescent="0.3">
      <c r="D3098">
        <v>3092</v>
      </c>
      <c r="E3098">
        <v>17</v>
      </c>
      <c r="F3098" s="4">
        <f>DATE(2021,3,5+INT(ROWS($1:138)/5))</f>
        <v>44287</v>
      </c>
      <c r="G3098" s="1" t="s">
        <v>167</v>
      </c>
      <c r="H3098">
        <v>-3</v>
      </c>
      <c r="I3098" s="5">
        <f>IF(G3098="nákup",VLOOKUP(E3098,Tabuľka6[#All],13,FALSE),IF(G3098="predaj",VLOOKUP(E3098,Tabuľka6[#All],12,FALSE),"zadany neplatny typ transakie"))</f>
        <v>14.46</v>
      </c>
      <c r="J3098">
        <f t="shared" si="48"/>
        <v>43.38</v>
      </c>
      <c r="K3098">
        <f>SUMIF($E$7:E3098,E3098,$H$7:H3098)</f>
        <v>70</v>
      </c>
    </row>
    <row r="3099" spans="4:11" x14ac:dyDescent="0.3">
      <c r="D3099">
        <v>3093</v>
      </c>
      <c r="E3099">
        <v>30</v>
      </c>
      <c r="F3099" s="4">
        <f>DATE(2021,3,5+INT(ROWS($1:139)/5))</f>
        <v>44287</v>
      </c>
      <c r="G3099" s="1" t="s">
        <v>167</v>
      </c>
      <c r="H3099">
        <v>-6</v>
      </c>
      <c r="I3099" s="5">
        <f>IF(G3099="nákup",VLOOKUP(E3099,Tabuľka6[#All],13,FALSE),IF(G3099="predaj",VLOOKUP(E3099,Tabuľka6[#All],12,FALSE),"zadany neplatny typ transakie"))</f>
        <v>11.5</v>
      </c>
      <c r="J3099">
        <f t="shared" si="48"/>
        <v>69</v>
      </c>
      <c r="K3099">
        <f>SUMIF($E$7:E3099,E3099,$H$7:H3099)</f>
        <v>198</v>
      </c>
    </row>
    <row r="3100" spans="4:11" x14ac:dyDescent="0.3">
      <c r="D3100">
        <v>3094</v>
      </c>
      <c r="E3100">
        <v>10</v>
      </c>
      <c r="F3100" s="4">
        <f>DATE(2021,3,5+INT(ROWS($1:140)/5))</f>
        <v>44288</v>
      </c>
      <c r="G3100" s="1" t="s">
        <v>167</v>
      </c>
      <c r="H3100">
        <v>-5</v>
      </c>
      <c r="I3100" s="5">
        <f>IF(G3100="nákup",VLOOKUP(E3100,Tabuľka6[#All],13,FALSE),IF(G3100="predaj",VLOOKUP(E3100,Tabuľka6[#All],12,FALSE),"zadany neplatny typ transakie"))</f>
        <v>18.5</v>
      </c>
      <c r="J3100">
        <f t="shared" si="48"/>
        <v>92.5</v>
      </c>
      <c r="K3100">
        <f>SUMIF($E$7:E3100,E3100,$H$7:H3100)</f>
        <v>39</v>
      </c>
    </row>
    <row r="3101" spans="4:11" x14ac:dyDescent="0.3">
      <c r="D3101">
        <v>3095</v>
      </c>
      <c r="E3101">
        <v>1</v>
      </c>
      <c r="F3101" s="4">
        <f>DATE(2021,3,5+INT(ROWS($1:141)/5))</f>
        <v>44288</v>
      </c>
      <c r="G3101" s="1" t="s">
        <v>167</v>
      </c>
      <c r="H3101">
        <v>-8</v>
      </c>
      <c r="I3101" s="5">
        <f>IF(G3101="nákup",VLOOKUP(E3101,Tabuľka6[#All],13,FALSE),IF(G3101="predaj",VLOOKUP(E3101,Tabuľka6[#All],12,FALSE),"zadany neplatny typ transakie"))</f>
        <v>11.9</v>
      </c>
      <c r="J3101">
        <f t="shared" si="48"/>
        <v>95.2</v>
      </c>
      <c r="K3101">
        <f>SUMIF($E$7:E3101,E3101,$H$7:H3101)</f>
        <v>201</v>
      </c>
    </row>
    <row r="3102" spans="4:11" x14ac:dyDescent="0.3">
      <c r="D3102">
        <v>3096</v>
      </c>
      <c r="E3102">
        <v>5</v>
      </c>
      <c r="F3102" s="4">
        <f>DATE(2021,3,5+INT(ROWS($1:142)/5))</f>
        <v>44288</v>
      </c>
      <c r="G3102" s="1" t="s">
        <v>167</v>
      </c>
      <c r="H3102">
        <v>-2</v>
      </c>
      <c r="I3102" s="5">
        <f>IF(G3102="nákup",VLOOKUP(E3102,Tabuľka6[#All],13,FALSE),IF(G3102="predaj",VLOOKUP(E3102,Tabuľka6[#All],12,FALSE),"zadany neplatny typ transakie"))</f>
        <v>15.56</v>
      </c>
      <c r="J3102">
        <f t="shared" si="48"/>
        <v>31.12</v>
      </c>
      <c r="K3102">
        <f>SUMIF($E$7:E3102,E3102,$H$7:H3102)</f>
        <v>54</v>
      </c>
    </row>
    <row r="3103" spans="4:11" x14ac:dyDescent="0.3">
      <c r="D3103">
        <v>3097</v>
      </c>
      <c r="E3103">
        <v>27</v>
      </c>
      <c r="F3103" s="4">
        <f>DATE(2021,3,5+INT(ROWS($1:143)/5))</f>
        <v>44288</v>
      </c>
      <c r="G3103" s="1" t="s">
        <v>167</v>
      </c>
      <c r="H3103">
        <v>-9</v>
      </c>
      <c r="I3103" s="5">
        <f>IF(G3103="nákup",VLOOKUP(E3103,Tabuľka6[#All],13,FALSE),IF(G3103="predaj",VLOOKUP(E3103,Tabuľka6[#All],12,FALSE),"zadany neplatny typ transakie"))</f>
        <v>16.36</v>
      </c>
      <c r="J3103">
        <f t="shared" si="48"/>
        <v>147.24</v>
      </c>
      <c r="K3103">
        <f>SUMIF($E$7:E3103,E3103,$H$7:H3103)</f>
        <v>31</v>
      </c>
    </row>
    <row r="3104" spans="4:11" x14ac:dyDescent="0.3">
      <c r="D3104">
        <v>3098</v>
      </c>
      <c r="E3104">
        <v>5</v>
      </c>
      <c r="F3104" s="4">
        <f>DATE(2021,3,5+INT(ROWS($1:144)/5))</f>
        <v>44288</v>
      </c>
      <c r="G3104" s="1" t="s">
        <v>167</v>
      </c>
      <c r="H3104">
        <v>-5</v>
      </c>
      <c r="I3104" s="5">
        <f>IF(G3104="nákup",VLOOKUP(E3104,Tabuľka6[#All],13,FALSE),IF(G3104="predaj",VLOOKUP(E3104,Tabuľka6[#All],12,FALSE),"zadany neplatny typ transakie"))</f>
        <v>15.56</v>
      </c>
      <c r="J3104">
        <f t="shared" si="48"/>
        <v>77.8</v>
      </c>
      <c r="K3104">
        <f>SUMIF($E$7:E3104,E3104,$H$7:H3104)</f>
        <v>49</v>
      </c>
    </row>
    <row r="3105" spans="4:11" x14ac:dyDescent="0.3">
      <c r="D3105">
        <v>3099</v>
      </c>
      <c r="E3105">
        <v>7</v>
      </c>
      <c r="F3105" s="4">
        <f>DATE(2021,3,5+INT(ROWS($1:145)/5))</f>
        <v>44289</v>
      </c>
      <c r="G3105" s="1" t="s">
        <v>167</v>
      </c>
      <c r="H3105">
        <v>-2</v>
      </c>
      <c r="I3105" s="5">
        <f>IF(G3105="nákup",VLOOKUP(E3105,Tabuľka6[#All],13,FALSE),IF(G3105="predaj",VLOOKUP(E3105,Tabuľka6[#All],12,FALSE),"zadany neplatny typ transakie"))</f>
        <v>14.75</v>
      </c>
      <c r="J3105">
        <f t="shared" si="48"/>
        <v>29.5</v>
      </c>
      <c r="K3105">
        <f>SUMIF($E$7:E3105,E3105,$H$7:H3105)</f>
        <v>31</v>
      </c>
    </row>
    <row r="3106" spans="4:11" x14ac:dyDescent="0.3">
      <c r="D3106">
        <v>3100</v>
      </c>
      <c r="E3106">
        <v>19</v>
      </c>
      <c r="F3106" s="4">
        <f>DATE(2021,3,5+INT(ROWS($1:146)/5))</f>
        <v>44289</v>
      </c>
      <c r="G3106" s="1" t="s">
        <v>167</v>
      </c>
      <c r="H3106">
        <v>-4</v>
      </c>
      <c r="I3106" s="5">
        <f>IF(G3106="nákup",VLOOKUP(E3106,Tabuľka6[#All],13,FALSE),IF(G3106="predaj",VLOOKUP(E3106,Tabuľka6[#All],12,FALSE),"zadany neplatny typ transakie"))</f>
        <v>14.17</v>
      </c>
      <c r="J3106">
        <f t="shared" si="48"/>
        <v>56.68</v>
      </c>
      <c r="K3106">
        <f>SUMIF($E$7:E3106,E3106,$H$7:H3106)</f>
        <v>224</v>
      </c>
    </row>
    <row r="3107" spans="4:11" x14ac:dyDescent="0.3">
      <c r="D3107">
        <v>3101</v>
      </c>
      <c r="E3107">
        <v>18</v>
      </c>
      <c r="F3107" s="4">
        <f>DATE(2021,3,5+INT(ROWS($1:147)/5))</f>
        <v>44289</v>
      </c>
      <c r="G3107" s="1" t="s">
        <v>167</v>
      </c>
      <c r="H3107">
        <v>-5</v>
      </c>
      <c r="I3107" s="5">
        <f>IF(G3107="nákup",VLOOKUP(E3107,Tabuľka6[#All],13,FALSE),IF(G3107="predaj",VLOOKUP(E3107,Tabuľka6[#All],12,FALSE),"zadany neplatny typ transakie"))</f>
        <v>13.99</v>
      </c>
      <c r="J3107">
        <f t="shared" si="48"/>
        <v>69.95</v>
      </c>
      <c r="K3107">
        <f>SUMIF($E$7:E3107,E3107,$H$7:H3107)</f>
        <v>83</v>
      </c>
    </row>
    <row r="3108" spans="4:11" x14ac:dyDescent="0.3">
      <c r="D3108">
        <v>3102</v>
      </c>
      <c r="E3108">
        <v>14</v>
      </c>
      <c r="F3108" s="4">
        <f>DATE(2021,3,5+INT(ROWS($1:148)/5))</f>
        <v>44289</v>
      </c>
      <c r="G3108" s="1" t="s">
        <v>167</v>
      </c>
      <c r="H3108">
        <v>-4</v>
      </c>
      <c r="I3108" s="5">
        <f>IF(G3108="nákup",VLOOKUP(E3108,Tabuľka6[#All],13,FALSE),IF(G3108="predaj",VLOOKUP(E3108,Tabuľka6[#All],12,FALSE),"zadany neplatny typ transakie"))</f>
        <v>7.8</v>
      </c>
      <c r="J3108">
        <f t="shared" si="48"/>
        <v>31.2</v>
      </c>
      <c r="K3108">
        <f>SUMIF($E$7:E3108,E3108,$H$7:H3108)</f>
        <v>75</v>
      </c>
    </row>
    <row r="3109" spans="4:11" x14ac:dyDescent="0.3">
      <c r="D3109">
        <v>3103</v>
      </c>
      <c r="E3109">
        <v>27</v>
      </c>
      <c r="F3109" s="4">
        <f>DATE(2021,3,5+INT(ROWS($1:149)/5))</f>
        <v>44289</v>
      </c>
      <c r="G3109" s="1" t="s">
        <v>167</v>
      </c>
      <c r="H3109">
        <v>-6</v>
      </c>
      <c r="I3109" s="5">
        <f>IF(G3109="nákup",VLOOKUP(E3109,Tabuľka6[#All],13,FALSE),IF(G3109="predaj",VLOOKUP(E3109,Tabuľka6[#All],12,FALSE),"zadany neplatny typ transakie"))</f>
        <v>16.36</v>
      </c>
      <c r="J3109">
        <f t="shared" si="48"/>
        <v>98.16</v>
      </c>
      <c r="K3109">
        <f>SUMIF($E$7:E3109,E3109,$H$7:H3109)</f>
        <v>25</v>
      </c>
    </row>
    <row r="3110" spans="4:11" x14ac:dyDescent="0.3">
      <c r="D3110">
        <v>3104</v>
      </c>
      <c r="E3110">
        <v>20</v>
      </c>
      <c r="F3110" s="4">
        <f>DATE(2021,3,5+INT(ROWS($1:150)/5))</f>
        <v>44290</v>
      </c>
      <c r="G3110" s="1" t="s">
        <v>167</v>
      </c>
      <c r="H3110">
        <v>-5</v>
      </c>
      <c r="I3110" s="5">
        <f>IF(G3110="nákup",VLOOKUP(E3110,Tabuľka6[#All],13,FALSE),IF(G3110="predaj",VLOOKUP(E3110,Tabuľka6[#All],12,FALSE),"zadany neplatny typ transakie"))</f>
        <v>10.050000000000001</v>
      </c>
      <c r="J3110">
        <f t="shared" si="48"/>
        <v>50.25</v>
      </c>
      <c r="K3110">
        <f>SUMIF($E$7:E3110,E3110,$H$7:H3110)</f>
        <v>7</v>
      </c>
    </row>
    <row r="3111" spans="4:11" x14ac:dyDescent="0.3">
      <c r="D3111">
        <v>3105</v>
      </c>
      <c r="E3111">
        <v>15</v>
      </c>
      <c r="F3111" s="4">
        <f>DATE(2021,3,5+INT(ROWS($1:151)/5))</f>
        <v>44290</v>
      </c>
      <c r="G3111" s="1" t="s">
        <v>167</v>
      </c>
      <c r="H3111">
        <v>-1</v>
      </c>
      <c r="I3111" s="5">
        <f>IF(G3111="nákup",VLOOKUP(E3111,Tabuľka6[#All],13,FALSE),IF(G3111="predaj",VLOOKUP(E3111,Tabuľka6[#All],12,FALSE),"zadany neplatny typ transakie"))</f>
        <v>9.65</v>
      </c>
      <c r="J3111">
        <f t="shared" si="48"/>
        <v>9.65</v>
      </c>
      <c r="K3111">
        <f>SUMIF($E$7:E3111,E3111,$H$7:H3111)</f>
        <v>216</v>
      </c>
    </row>
    <row r="3112" spans="4:11" x14ac:dyDescent="0.3">
      <c r="D3112">
        <v>3106</v>
      </c>
      <c r="E3112">
        <v>9</v>
      </c>
      <c r="F3112" s="4">
        <f>DATE(2021,3,5+INT(ROWS($1:152)/5))</f>
        <v>44290</v>
      </c>
      <c r="G3112" s="1" t="s">
        <v>166</v>
      </c>
      <c r="H3112">
        <v>46</v>
      </c>
      <c r="I3112" s="5">
        <f>IF(G3112="nákup",VLOOKUP(E3112,Tabuľka6[#All],13,FALSE),IF(G3112="predaj",VLOOKUP(E3112,Tabuľka6[#All],12,FALSE),"zadany neplatny typ transakie"))</f>
        <v>25.99</v>
      </c>
      <c r="J3112">
        <f t="shared" si="48"/>
        <v>1195.54</v>
      </c>
      <c r="K3112">
        <f>SUMIF($E$7:E3112,E3112,$H$7:H3112)</f>
        <v>86</v>
      </c>
    </row>
    <row r="3113" spans="4:11" x14ac:dyDescent="0.3">
      <c r="D3113">
        <v>3107</v>
      </c>
      <c r="E3113">
        <v>11</v>
      </c>
      <c r="F3113" s="4">
        <f>DATE(2021,3,5+INT(ROWS($1:153)/5))</f>
        <v>44290</v>
      </c>
      <c r="G3113" s="1" t="s">
        <v>166</v>
      </c>
      <c r="H3113">
        <v>26</v>
      </c>
      <c r="I3113" s="5">
        <f>IF(G3113="nákup",VLOOKUP(E3113,Tabuľka6[#All],13,FALSE),IF(G3113="predaj",VLOOKUP(E3113,Tabuľka6[#All],12,FALSE),"zadany neplatny typ transakie"))</f>
        <v>3.26</v>
      </c>
      <c r="J3113">
        <f t="shared" si="48"/>
        <v>84.759999999999991</v>
      </c>
      <c r="K3113">
        <f>SUMIF($E$7:E3113,E3113,$H$7:H3113)</f>
        <v>66</v>
      </c>
    </row>
    <row r="3114" spans="4:11" x14ac:dyDescent="0.3">
      <c r="D3114">
        <v>3108</v>
      </c>
      <c r="E3114">
        <v>28</v>
      </c>
      <c r="F3114" s="4">
        <f>DATE(2021,3,5+INT(ROWS($1:154)/5))</f>
        <v>44290</v>
      </c>
      <c r="G3114" s="1" t="s">
        <v>166</v>
      </c>
      <c r="H3114">
        <v>42</v>
      </c>
      <c r="I3114" s="5">
        <f>IF(G3114="nákup",VLOOKUP(E3114,Tabuľka6[#All],13,FALSE),IF(G3114="predaj",VLOOKUP(E3114,Tabuľka6[#All],12,FALSE),"zadany neplatny typ transakie"))</f>
        <v>6.9</v>
      </c>
      <c r="J3114">
        <f t="shared" si="48"/>
        <v>289.8</v>
      </c>
      <c r="K3114">
        <f>SUMIF($E$7:E3114,E3114,$H$7:H3114)</f>
        <v>101</v>
      </c>
    </row>
    <row r="3115" spans="4:11" x14ac:dyDescent="0.3">
      <c r="D3115">
        <v>3109</v>
      </c>
      <c r="E3115">
        <v>4</v>
      </c>
      <c r="F3115" s="4">
        <f>DATE(2021,3,5+INT(ROWS($1:155)/5))</f>
        <v>44291</v>
      </c>
      <c r="G3115" s="1" t="s">
        <v>166</v>
      </c>
      <c r="H3115">
        <v>48</v>
      </c>
      <c r="I3115" s="5">
        <f>IF(G3115="nákup",VLOOKUP(E3115,Tabuľka6[#All],13,FALSE),IF(G3115="predaj",VLOOKUP(E3115,Tabuľka6[#All],12,FALSE),"zadany neplatny typ transakie"))</f>
        <v>8.36</v>
      </c>
      <c r="J3115">
        <f t="shared" si="48"/>
        <v>401.28</v>
      </c>
      <c r="K3115">
        <f>SUMIF($E$7:E3115,E3115,$H$7:H3115)</f>
        <v>188</v>
      </c>
    </row>
    <row r="3116" spans="4:11" x14ac:dyDescent="0.3">
      <c r="D3116">
        <v>3110</v>
      </c>
      <c r="E3116">
        <v>21</v>
      </c>
      <c r="F3116" s="4">
        <f>DATE(2021,3,5+INT(ROWS($1:156)/5))</f>
        <v>44291</v>
      </c>
      <c r="G3116" s="1" t="s">
        <v>166</v>
      </c>
      <c r="H3116">
        <v>40</v>
      </c>
      <c r="I3116" s="5">
        <f>IF(G3116="nákup",VLOOKUP(E3116,Tabuľka6[#All],13,FALSE),IF(G3116="predaj",VLOOKUP(E3116,Tabuľka6[#All],12,FALSE),"zadany neplatny typ transakie"))</f>
        <v>14.17</v>
      </c>
      <c r="J3116">
        <f t="shared" si="48"/>
        <v>566.79999999999995</v>
      </c>
      <c r="K3116">
        <f>SUMIF($E$7:E3116,E3116,$H$7:H3116)</f>
        <v>137</v>
      </c>
    </row>
    <row r="3117" spans="4:11" x14ac:dyDescent="0.3">
      <c r="D3117">
        <v>3111</v>
      </c>
      <c r="E3117">
        <v>29</v>
      </c>
      <c r="F3117" s="4">
        <f>DATE(2021,3,5+INT(ROWS($1:157)/5))</f>
        <v>44291</v>
      </c>
      <c r="G3117" s="1" t="s">
        <v>166</v>
      </c>
      <c r="H3117">
        <v>27</v>
      </c>
      <c r="I3117" s="5" t="str">
        <f>IF(G3117="nákup",VLOOKUP(E3117,Tabuľka6[#All],13,FALSE),IF(G3117="predaj",VLOOKUP(E3117,Tabuľka6[#All],12,FALSE),"zadany neplatny typ transakie"))</f>
        <v>14,98</v>
      </c>
      <c r="J3117">
        <f t="shared" si="48"/>
        <v>404.46000000000004</v>
      </c>
      <c r="K3117">
        <f>SUMIF($E$7:E3117,E3117,$H$7:H3117)</f>
        <v>370</v>
      </c>
    </row>
    <row r="3118" spans="4:11" x14ac:dyDescent="0.3">
      <c r="D3118">
        <v>3112</v>
      </c>
      <c r="E3118">
        <v>21</v>
      </c>
      <c r="F3118" s="4">
        <f>DATE(2021,3,5+INT(ROWS($1:158)/5))</f>
        <v>44291</v>
      </c>
      <c r="G3118" s="1" t="s">
        <v>166</v>
      </c>
      <c r="H3118">
        <v>36</v>
      </c>
      <c r="I3118" s="5">
        <f>IF(G3118="nákup",VLOOKUP(E3118,Tabuľka6[#All],13,FALSE),IF(G3118="predaj",VLOOKUP(E3118,Tabuľka6[#All],12,FALSE),"zadany neplatny typ transakie"))</f>
        <v>14.17</v>
      </c>
      <c r="J3118">
        <f t="shared" si="48"/>
        <v>510.12</v>
      </c>
      <c r="K3118">
        <f>SUMIF($E$7:E3118,E3118,$H$7:H3118)</f>
        <v>173</v>
      </c>
    </row>
    <row r="3119" spans="4:11" x14ac:dyDescent="0.3">
      <c r="D3119">
        <v>3113</v>
      </c>
      <c r="E3119">
        <v>7</v>
      </c>
      <c r="F3119" s="4">
        <f>DATE(2021,3,5+INT(ROWS($1:159)/5))</f>
        <v>44291</v>
      </c>
      <c r="G3119" s="1" t="s">
        <v>166</v>
      </c>
      <c r="H3119">
        <v>22</v>
      </c>
      <c r="I3119" s="5">
        <f>IF(G3119="nákup",VLOOKUP(E3119,Tabuľka6[#All],13,FALSE),IF(G3119="predaj",VLOOKUP(E3119,Tabuľka6[#All],12,FALSE),"zadany neplatny typ transakie"))</f>
        <v>8.56</v>
      </c>
      <c r="J3119">
        <f t="shared" si="48"/>
        <v>188.32000000000002</v>
      </c>
      <c r="K3119">
        <f>SUMIF($E$7:E3119,E3119,$H$7:H3119)</f>
        <v>53</v>
      </c>
    </row>
    <row r="3120" spans="4:11" x14ac:dyDescent="0.3">
      <c r="D3120">
        <v>3114</v>
      </c>
      <c r="E3120">
        <v>11</v>
      </c>
      <c r="F3120" s="4">
        <f>DATE(2021,3,5+INT(ROWS($1:160)/5))</f>
        <v>44292</v>
      </c>
      <c r="G3120" s="1" t="s">
        <v>166</v>
      </c>
      <c r="H3120">
        <v>50</v>
      </c>
      <c r="I3120" s="5">
        <f>IF(G3120="nákup",VLOOKUP(E3120,Tabuľka6[#All],13,FALSE),IF(G3120="predaj",VLOOKUP(E3120,Tabuľka6[#All],12,FALSE),"zadany neplatny typ transakie"))</f>
        <v>3.26</v>
      </c>
      <c r="J3120">
        <f t="shared" si="48"/>
        <v>163</v>
      </c>
      <c r="K3120">
        <f>SUMIF($E$7:E3120,E3120,$H$7:H3120)</f>
        <v>116</v>
      </c>
    </row>
    <row r="3121" spans="4:11" x14ac:dyDescent="0.3">
      <c r="D3121">
        <v>3115</v>
      </c>
      <c r="E3121">
        <v>23</v>
      </c>
      <c r="F3121" s="4">
        <f>DATE(2021,3,5+INT(ROWS($1:161)/5))</f>
        <v>44292</v>
      </c>
      <c r="G3121" s="1" t="s">
        <v>166</v>
      </c>
      <c r="H3121">
        <v>24</v>
      </c>
      <c r="I3121" s="5">
        <f>IF(G3121="nákup",VLOOKUP(E3121,Tabuľka6[#All],13,FALSE),IF(G3121="predaj",VLOOKUP(E3121,Tabuľka6[#All],12,FALSE),"zadany neplatny typ transakie"))</f>
        <v>9.65</v>
      </c>
      <c r="J3121">
        <f t="shared" si="48"/>
        <v>231.60000000000002</v>
      </c>
      <c r="K3121">
        <f>SUMIF($E$7:E3121,E3121,$H$7:H3121)</f>
        <v>54</v>
      </c>
    </row>
    <row r="3122" spans="4:11" x14ac:dyDescent="0.3">
      <c r="D3122">
        <v>3116</v>
      </c>
      <c r="E3122">
        <v>27</v>
      </c>
      <c r="F3122" s="4">
        <f>DATE(2021,3,5+INT(ROWS($1:162)/5))</f>
        <v>44292</v>
      </c>
      <c r="G3122" s="1" t="s">
        <v>166</v>
      </c>
      <c r="H3122">
        <v>43</v>
      </c>
      <c r="I3122" s="5">
        <f>IF(G3122="nákup",VLOOKUP(E3122,Tabuľka6[#All],13,FALSE),IF(G3122="predaj",VLOOKUP(E3122,Tabuľka6[#All],12,FALSE),"zadany neplatny typ transakie"))</f>
        <v>8.89</v>
      </c>
      <c r="J3122">
        <f t="shared" si="48"/>
        <v>382.27000000000004</v>
      </c>
      <c r="K3122">
        <f>SUMIF($E$7:E3122,E3122,$H$7:H3122)</f>
        <v>68</v>
      </c>
    </row>
    <row r="3123" spans="4:11" x14ac:dyDescent="0.3">
      <c r="D3123">
        <v>3117</v>
      </c>
      <c r="E3123">
        <v>11</v>
      </c>
      <c r="F3123" s="4">
        <f>DATE(2021,3,5+INT(ROWS($1:163)/5))</f>
        <v>44292</v>
      </c>
      <c r="G3123" s="1" t="s">
        <v>166</v>
      </c>
      <c r="H3123">
        <v>28</v>
      </c>
      <c r="I3123" s="5">
        <f>IF(G3123="nákup",VLOOKUP(E3123,Tabuľka6[#All],13,FALSE),IF(G3123="predaj",VLOOKUP(E3123,Tabuľka6[#All],12,FALSE),"zadany neplatny typ transakie"))</f>
        <v>3.26</v>
      </c>
      <c r="J3123">
        <f t="shared" si="48"/>
        <v>91.28</v>
      </c>
      <c r="K3123">
        <f>SUMIF($E$7:E3123,E3123,$H$7:H3123)</f>
        <v>144</v>
      </c>
    </row>
    <row r="3124" spans="4:11" x14ac:dyDescent="0.3">
      <c r="D3124">
        <v>3118</v>
      </c>
      <c r="E3124">
        <v>28</v>
      </c>
      <c r="F3124" s="4">
        <f>DATE(2021,3,5+INT(ROWS($1:164)/5))</f>
        <v>44292</v>
      </c>
      <c r="G3124" s="1" t="s">
        <v>166</v>
      </c>
      <c r="H3124">
        <v>46</v>
      </c>
      <c r="I3124" s="5">
        <f>IF(G3124="nákup",VLOOKUP(E3124,Tabuľka6[#All],13,FALSE),IF(G3124="predaj",VLOOKUP(E3124,Tabuľka6[#All],12,FALSE),"zadany neplatny typ transakie"))</f>
        <v>6.9</v>
      </c>
      <c r="J3124">
        <f t="shared" si="48"/>
        <v>317.40000000000003</v>
      </c>
      <c r="K3124">
        <f>SUMIF($E$7:E3124,E3124,$H$7:H3124)</f>
        <v>147</v>
      </c>
    </row>
    <row r="3125" spans="4:11" x14ac:dyDescent="0.3">
      <c r="D3125">
        <v>3119</v>
      </c>
      <c r="E3125">
        <v>5</v>
      </c>
      <c r="F3125" s="4">
        <f>DATE(2021,3,5+INT(ROWS($1:165)/5))</f>
        <v>44293</v>
      </c>
      <c r="G3125" s="1" t="s">
        <v>166</v>
      </c>
      <c r="H3125">
        <v>48</v>
      </c>
      <c r="I3125" s="5">
        <f>IF(G3125="nákup",VLOOKUP(E3125,Tabuľka6[#All],13,FALSE),IF(G3125="predaj",VLOOKUP(E3125,Tabuľka6[#All],12,FALSE),"zadany neplatny typ transakie"))</f>
        <v>8.2899999999999991</v>
      </c>
      <c r="J3125">
        <f t="shared" si="48"/>
        <v>397.91999999999996</v>
      </c>
      <c r="K3125">
        <f>SUMIF($E$7:E3125,E3125,$H$7:H3125)</f>
        <v>97</v>
      </c>
    </row>
    <row r="3126" spans="4:11" x14ac:dyDescent="0.3">
      <c r="D3126">
        <v>3120</v>
      </c>
      <c r="E3126">
        <v>27</v>
      </c>
      <c r="F3126" s="4">
        <f>DATE(2021,3,5+INT(ROWS($1:166)/5))</f>
        <v>44293</v>
      </c>
      <c r="G3126" s="1" t="s">
        <v>166</v>
      </c>
      <c r="H3126">
        <v>37</v>
      </c>
      <c r="I3126" s="5">
        <f>IF(G3126="nákup",VLOOKUP(E3126,Tabuľka6[#All],13,FALSE),IF(G3126="predaj",VLOOKUP(E3126,Tabuľka6[#All],12,FALSE),"zadany neplatny typ transakie"))</f>
        <v>8.89</v>
      </c>
      <c r="J3126">
        <f t="shared" si="48"/>
        <v>328.93</v>
      </c>
      <c r="K3126">
        <f>SUMIF($E$7:E3126,E3126,$H$7:H3126)</f>
        <v>105</v>
      </c>
    </row>
    <row r="3127" spans="4:11" x14ac:dyDescent="0.3">
      <c r="D3127">
        <v>3121</v>
      </c>
      <c r="E3127">
        <v>16</v>
      </c>
      <c r="F3127" s="4">
        <f>DATE(2021,3,5+INT(ROWS($1:167)/5))</f>
        <v>44293</v>
      </c>
      <c r="G3127" s="1" t="s">
        <v>166</v>
      </c>
      <c r="H3127">
        <v>34</v>
      </c>
      <c r="I3127" s="5">
        <f>IF(G3127="nákup",VLOOKUP(E3127,Tabuľka6[#All],13,FALSE),IF(G3127="predaj",VLOOKUP(E3127,Tabuľka6[#All],12,FALSE),"zadany neplatny typ transakie"))</f>
        <v>7.68</v>
      </c>
      <c r="J3127">
        <f t="shared" si="48"/>
        <v>261.12</v>
      </c>
      <c r="K3127">
        <f>SUMIF($E$7:E3127,E3127,$H$7:H3127)</f>
        <v>313</v>
      </c>
    </row>
    <row r="3128" spans="4:11" x14ac:dyDescent="0.3">
      <c r="D3128">
        <v>3122</v>
      </c>
      <c r="E3128">
        <v>4</v>
      </c>
      <c r="F3128" s="4">
        <f>DATE(2021,3,5+INT(ROWS($1:168)/5))</f>
        <v>44293</v>
      </c>
      <c r="G3128" s="1" t="s">
        <v>166</v>
      </c>
      <c r="H3128">
        <v>43</v>
      </c>
      <c r="I3128" s="5">
        <f>IF(G3128="nákup",VLOOKUP(E3128,Tabuľka6[#All],13,FALSE),IF(G3128="predaj",VLOOKUP(E3128,Tabuľka6[#All],12,FALSE),"zadany neplatny typ transakie"))</f>
        <v>8.36</v>
      </c>
      <c r="J3128">
        <f t="shared" si="48"/>
        <v>359.47999999999996</v>
      </c>
      <c r="K3128">
        <f>SUMIF($E$7:E3128,E3128,$H$7:H3128)</f>
        <v>231</v>
      </c>
    </row>
    <row r="3129" spans="4:11" x14ac:dyDescent="0.3">
      <c r="D3129">
        <v>3123</v>
      </c>
      <c r="E3129">
        <v>24</v>
      </c>
      <c r="F3129" s="4">
        <f>DATE(2021,3,5+INT(ROWS($1:169)/5))</f>
        <v>44293</v>
      </c>
      <c r="G3129" s="1" t="s">
        <v>166</v>
      </c>
      <c r="H3129">
        <v>31</v>
      </c>
      <c r="I3129" s="5" t="str">
        <f>IF(G3129="nákup",VLOOKUP(E3129,Tabuľka6[#All],13,FALSE),IF(G3129="predaj",VLOOKUP(E3129,Tabuľka6[#All],12,FALSE),"zadany neplatny typ transakie"))</f>
        <v>8,78</v>
      </c>
      <c r="J3129">
        <f t="shared" si="48"/>
        <v>272.18</v>
      </c>
      <c r="K3129">
        <f>SUMIF($E$7:E3129,E3129,$H$7:H3129)</f>
        <v>175</v>
      </c>
    </row>
    <row r="3130" spans="4:11" x14ac:dyDescent="0.3">
      <c r="D3130">
        <v>3124</v>
      </c>
      <c r="E3130">
        <v>9</v>
      </c>
      <c r="F3130" s="4">
        <f>DATE(2021,3,5+INT(ROWS($1:170)/5))</f>
        <v>44294</v>
      </c>
      <c r="G3130" s="1" t="s">
        <v>166</v>
      </c>
      <c r="H3130">
        <v>45</v>
      </c>
      <c r="I3130" s="5">
        <f>IF(G3130="nákup",VLOOKUP(E3130,Tabuľka6[#All],13,FALSE),IF(G3130="predaj",VLOOKUP(E3130,Tabuľka6[#All],12,FALSE),"zadany neplatny typ transakie"))</f>
        <v>25.99</v>
      </c>
      <c r="J3130">
        <f t="shared" si="48"/>
        <v>1169.55</v>
      </c>
      <c r="K3130">
        <f>SUMIF($E$7:E3130,E3130,$H$7:H3130)</f>
        <v>131</v>
      </c>
    </row>
    <row r="3131" spans="4:11" x14ac:dyDescent="0.3">
      <c r="D3131">
        <v>3125</v>
      </c>
      <c r="E3131">
        <v>15</v>
      </c>
      <c r="F3131" s="4">
        <f>DATE(2021,3,5+INT(ROWS($1:171)/5))</f>
        <v>44294</v>
      </c>
      <c r="G3131" s="1" t="s">
        <v>166</v>
      </c>
      <c r="H3131">
        <v>39</v>
      </c>
      <c r="I3131" s="5">
        <f>IF(G3131="nákup",VLOOKUP(E3131,Tabuľka6[#All],13,FALSE),IF(G3131="predaj",VLOOKUP(E3131,Tabuľka6[#All],12,FALSE),"zadany neplatny typ transakie"))</f>
        <v>4.5</v>
      </c>
      <c r="J3131">
        <f t="shared" si="48"/>
        <v>175.5</v>
      </c>
      <c r="K3131">
        <f>SUMIF($E$7:E3131,E3131,$H$7:H3131)</f>
        <v>255</v>
      </c>
    </row>
    <row r="3132" spans="4:11" x14ac:dyDescent="0.3">
      <c r="D3132">
        <v>3126</v>
      </c>
      <c r="E3132">
        <v>11</v>
      </c>
      <c r="F3132" s="4">
        <f>DATE(2021,3,5+INT(ROWS($1:172)/5))</f>
        <v>44294</v>
      </c>
      <c r="G3132" s="1" t="s">
        <v>166</v>
      </c>
      <c r="H3132">
        <v>43</v>
      </c>
      <c r="I3132" s="5">
        <f>IF(G3132="nákup",VLOOKUP(E3132,Tabuľka6[#All],13,FALSE),IF(G3132="predaj",VLOOKUP(E3132,Tabuľka6[#All],12,FALSE),"zadany neplatny typ transakie"))</f>
        <v>3.26</v>
      </c>
      <c r="J3132">
        <f t="shared" si="48"/>
        <v>140.17999999999998</v>
      </c>
      <c r="K3132">
        <f>SUMIF($E$7:E3132,E3132,$H$7:H3132)</f>
        <v>187</v>
      </c>
    </row>
    <row r="3133" spans="4:11" x14ac:dyDescent="0.3">
      <c r="D3133">
        <v>3127</v>
      </c>
      <c r="E3133">
        <v>7</v>
      </c>
      <c r="F3133" s="4">
        <f>DATE(2021,3,5+INT(ROWS($1:173)/5))</f>
        <v>44294</v>
      </c>
      <c r="G3133" s="1" t="s">
        <v>166</v>
      </c>
      <c r="H3133">
        <v>49</v>
      </c>
      <c r="I3133" s="5">
        <f>IF(G3133="nákup",VLOOKUP(E3133,Tabuľka6[#All],13,FALSE),IF(G3133="predaj",VLOOKUP(E3133,Tabuľka6[#All],12,FALSE),"zadany neplatny typ transakie"))</f>
        <v>8.56</v>
      </c>
      <c r="J3133">
        <f t="shared" si="48"/>
        <v>419.44</v>
      </c>
      <c r="K3133">
        <f>SUMIF($E$7:E3133,E3133,$H$7:H3133)</f>
        <v>102</v>
      </c>
    </row>
    <row r="3134" spans="4:11" x14ac:dyDescent="0.3">
      <c r="D3134">
        <v>3128</v>
      </c>
      <c r="E3134">
        <v>16</v>
      </c>
      <c r="F3134" s="4">
        <f>DATE(2021,3,5+INT(ROWS($1:174)/5))</f>
        <v>44294</v>
      </c>
      <c r="G3134" s="1" t="s">
        <v>166</v>
      </c>
      <c r="H3134">
        <v>40</v>
      </c>
      <c r="I3134" s="5">
        <f>IF(G3134="nákup",VLOOKUP(E3134,Tabuľka6[#All],13,FALSE),IF(G3134="predaj",VLOOKUP(E3134,Tabuľka6[#All],12,FALSE),"zadany neplatny typ transakie"))</f>
        <v>7.68</v>
      </c>
      <c r="J3134">
        <f t="shared" si="48"/>
        <v>307.2</v>
      </c>
      <c r="K3134">
        <f>SUMIF($E$7:E3134,E3134,$H$7:H3134)</f>
        <v>353</v>
      </c>
    </row>
    <row r="3135" spans="4:11" x14ac:dyDescent="0.3">
      <c r="D3135">
        <v>3129</v>
      </c>
      <c r="E3135">
        <v>28</v>
      </c>
      <c r="F3135" s="4">
        <f>DATE(2021,3,5+INT(ROWS($1:175)/5))</f>
        <v>44295</v>
      </c>
      <c r="G3135" s="1" t="s">
        <v>166</v>
      </c>
      <c r="H3135">
        <v>49</v>
      </c>
      <c r="I3135" s="5">
        <f>IF(G3135="nákup",VLOOKUP(E3135,Tabuľka6[#All],13,FALSE),IF(G3135="predaj",VLOOKUP(E3135,Tabuľka6[#All],12,FALSE),"zadany neplatny typ transakie"))</f>
        <v>6.9</v>
      </c>
      <c r="J3135">
        <f t="shared" si="48"/>
        <v>338.1</v>
      </c>
      <c r="K3135">
        <f>SUMIF($E$7:E3135,E3135,$H$7:H3135)</f>
        <v>196</v>
      </c>
    </row>
    <row r="3136" spans="4:11" x14ac:dyDescent="0.3">
      <c r="D3136">
        <v>3130</v>
      </c>
      <c r="E3136">
        <v>28</v>
      </c>
      <c r="F3136" s="4">
        <f>DATE(2021,3,5+INT(ROWS($1:176)/5))</f>
        <v>44295</v>
      </c>
      <c r="G3136" s="1" t="s">
        <v>166</v>
      </c>
      <c r="H3136">
        <v>31</v>
      </c>
      <c r="I3136" s="5">
        <f>IF(G3136="nákup",VLOOKUP(E3136,Tabuľka6[#All],13,FALSE),IF(G3136="predaj",VLOOKUP(E3136,Tabuľka6[#All],12,FALSE),"zadany neplatny typ transakie"))</f>
        <v>6.9</v>
      </c>
      <c r="J3136">
        <f t="shared" si="48"/>
        <v>213.9</v>
      </c>
      <c r="K3136">
        <f>SUMIF($E$7:E3136,E3136,$H$7:H3136)</f>
        <v>227</v>
      </c>
    </row>
    <row r="3137" spans="4:11" x14ac:dyDescent="0.3">
      <c r="D3137">
        <v>3131</v>
      </c>
      <c r="E3137">
        <v>29</v>
      </c>
      <c r="F3137" s="4">
        <f>DATE(2021,3,5+INT(ROWS($1:177)/5))</f>
        <v>44295</v>
      </c>
      <c r="G3137" s="1" t="s">
        <v>166</v>
      </c>
      <c r="H3137">
        <v>20</v>
      </c>
      <c r="I3137" s="5" t="str">
        <f>IF(G3137="nákup",VLOOKUP(E3137,Tabuľka6[#All],13,FALSE),IF(G3137="predaj",VLOOKUP(E3137,Tabuľka6[#All],12,FALSE),"zadany neplatny typ transakie"))</f>
        <v>14,98</v>
      </c>
      <c r="J3137">
        <f t="shared" si="48"/>
        <v>299.60000000000002</v>
      </c>
      <c r="K3137">
        <f>SUMIF($E$7:E3137,E3137,$H$7:H3137)</f>
        <v>390</v>
      </c>
    </row>
    <row r="3138" spans="4:11" x14ac:dyDescent="0.3">
      <c r="D3138">
        <v>3132</v>
      </c>
      <c r="E3138">
        <v>10</v>
      </c>
      <c r="F3138" s="4">
        <f>DATE(2021,3,5+INT(ROWS($1:178)/5))</f>
        <v>44295</v>
      </c>
      <c r="G3138" s="1" t="s">
        <v>166</v>
      </c>
      <c r="H3138">
        <v>44</v>
      </c>
      <c r="I3138" s="5">
        <f>IF(G3138="nákup",VLOOKUP(E3138,Tabuľka6[#All],13,FALSE),IF(G3138="predaj",VLOOKUP(E3138,Tabuľka6[#All],12,FALSE),"zadany neplatny typ transakie"))</f>
        <v>11.89</v>
      </c>
      <c r="J3138">
        <f t="shared" si="48"/>
        <v>523.16000000000008</v>
      </c>
      <c r="K3138">
        <f>SUMIF($E$7:E3138,E3138,$H$7:H3138)</f>
        <v>83</v>
      </c>
    </row>
    <row r="3139" spans="4:11" x14ac:dyDescent="0.3">
      <c r="D3139">
        <v>3133</v>
      </c>
      <c r="E3139">
        <v>8</v>
      </c>
      <c r="F3139" s="4">
        <f>DATE(2021,3,5+INT(ROWS($1:179)/5))</f>
        <v>44295</v>
      </c>
      <c r="G3139" s="1" t="s">
        <v>166</v>
      </c>
      <c r="H3139">
        <v>46</v>
      </c>
      <c r="I3139" s="5">
        <f>IF(G3139="nákup",VLOOKUP(E3139,Tabuľka6[#All],13,FALSE),IF(G3139="predaj",VLOOKUP(E3139,Tabuľka6[#All],12,FALSE),"zadany neplatny typ transakie"))</f>
        <v>10.99</v>
      </c>
      <c r="J3139">
        <f t="shared" si="48"/>
        <v>505.54</v>
      </c>
      <c r="K3139">
        <f>SUMIF($E$7:E3139,E3139,$H$7:H3139)</f>
        <v>206</v>
      </c>
    </row>
    <row r="3140" spans="4:11" x14ac:dyDescent="0.3">
      <c r="D3140">
        <v>3134</v>
      </c>
      <c r="E3140">
        <v>14</v>
      </c>
      <c r="F3140" s="4">
        <f>DATE(2021,3,5+INT(ROWS($1:180)/5))</f>
        <v>44296</v>
      </c>
      <c r="G3140" s="1" t="s">
        <v>166</v>
      </c>
      <c r="H3140">
        <v>41</v>
      </c>
      <c r="I3140" s="5">
        <f>IF(G3140="nákup",VLOOKUP(E3140,Tabuľka6[#All],13,FALSE),IF(G3140="predaj",VLOOKUP(E3140,Tabuľka6[#All],12,FALSE),"zadany neplatny typ transakie"))</f>
        <v>5.68</v>
      </c>
      <c r="J3140">
        <f t="shared" si="48"/>
        <v>232.88</v>
      </c>
      <c r="K3140">
        <f>SUMIF($E$7:E3140,E3140,$H$7:H3140)</f>
        <v>116</v>
      </c>
    </row>
    <row r="3141" spans="4:11" x14ac:dyDescent="0.3">
      <c r="D3141">
        <v>3135</v>
      </c>
      <c r="E3141">
        <v>2</v>
      </c>
      <c r="F3141" s="4">
        <f>DATE(2021,3,5+INT(ROWS($1:181)/5))</f>
        <v>44296</v>
      </c>
      <c r="G3141" s="1" t="s">
        <v>166</v>
      </c>
      <c r="H3141">
        <v>38</v>
      </c>
      <c r="I3141" s="5">
        <f>IF(G3141="nákup",VLOOKUP(E3141,Tabuľka6[#All],13,FALSE),IF(G3141="predaj",VLOOKUP(E3141,Tabuľka6[#All],12,FALSE),"zadany neplatny typ transakie"))</f>
        <v>10.25</v>
      </c>
      <c r="J3141">
        <f t="shared" si="48"/>
        <v>389.5</v>
      </c>
      <c r="K3141">
        <f>SUMIF($E$7:E3141,E3141,$H$7:H3141)</f>
        <v>172</v>
      </c>
    </row>
    <row r="3142" spans="4:11" x14ac:dyDescent="0.3">
      <c r="D3142">
        <v>3136</v>
      </c>
      <c r="E3142">
        <v>21</v>
      </c>
      <c r="F3142" s="4">
        <f>DATE(2021,3,5+INT(ROWS($1:182)/5))</f>
        <v>44296</v>
      </c>
      <c r="G3142" s="1" t="s">
        <v>166</v>
      </c>
      <c r="H3142">
        <v>48</v>
      </c>
      <c r="I3142" s="5">
        <f>IF(G3142="nákup",VLOOKUP(E3142,Tabuľka6[#All],13,FALSE),IF(G3142="predaj",VLOOKUP(E3142,Tabuľka6[#All],12,FALSE),"zadany neplatny typ transakie"))</f>
        <v>14.17</v>
      </c>
      <c r="J3142">
        <f t="shared" si="48"/>
        <v>680.16</v>
      </c>
      <c r="K3142">
        <f>SUMIF($E$7:E3142,E3142,$H$7:H3142)</f>
        <v>221</v>
      </c>
    </row>
    <row r="3143" spans="4:11" x14ac:dyDescent="0.3">
      <c r="D3143">
        <v>3137</v>
      </c>
      <c r="E3143">
        <v>7</v>
      </c>
      <c r="F3143" s="4">
        <f>DATE(2021,3,5+INT(ROWS($1:183)/5))</f>
        <v>44296</v>
      </c>
      <c r="G3143" s="1" t="s">
        <v>166</v>
      </c>
      <c r="H3143">
        <v>33</v>
      </c>
      <c r="I3143" s="5">
        <f>IF(G3143="nákup",VLOOKUP(E3143,Tabuľka6[#All],13,FALSE),IF(G3143="predaj",VLOOKUP(E3143,Tabuľka6[#All],12,FALSE),"zadany neplatny typ transakie"))</f>
        <v>8.56</v>
      </c>
      <c r="J3143">
        <f t="shared" si="48"/>
        <v>282.48</v>
      </c>
      <c r="K3143">
        <f>SUMIF($E$7:E3143,E3143,$H$7:H3143)</f>
        <v>135</v>
      </c>
    </row>
    <row r="3144" spans="4:11" x14ac:dyDescent="0.3">
      <c r="D3144">
        <v>3138</v>
      </c>
      <c r="E3144">
        <v>10</v>
      </c>
      <c r="F3144" s="4">
        <f>DATE(2021,3,5+INT(ROWS($1:184)/5))</f>
        <v>44296</v>
      </c>
      <c r="G3144" s="1" t="s">
        <v>166</v>
      </c>
      <c r="H3144">
        <v>24</v>
      </c>
      <c r="I3144" s="5">
        <f>IF(G3144="nákup",VLOOKUP(E3144,Tabuľka6[#All],13,FALSE),IF(G3144="predaj",VLOOKUP(E3144,Tabuľka6[#All],12,FALSE),"zadany neplatny typ transakie"))</f>
        <v>11.89</v>
      </c>
      <c r="J3144">
        <f t="shared" ref="J3144:J3207" si="49">ABS(H3144*I3144)</f>
        <v>285.36</v>
      </c>
      <c r="K3144">
        <f>SUMIF($E$7:E3144,E3144,$H$7:H3144)</f>
        <v>107</v>
      </c>
    </row>
    <row r="3145" spans="4:11" x14ac:dyDescent="0.3">
      <c r="D3145">
        <v>3139</v>
      </c>
      <c r="E3145">
        <v>3</v>
      </c>
      <c r="F3145" s="4">
        <f>DATE(2021,3,5+INT(ROWS($1:185)/5))</f>
        <v>44297</v>
      </c>
      <c r="G3145" s="1" t="s">
        <v>166</v>
      </c>
      <c r="H3145">
        <v>23</v>
      </c>
      <c r="I3145" s="5">
        <f>IF(G3145="nákup",VLOOKUP(E3145,Tabuľka6[#All],13,FALSE),IF(G3145="predaj",VLOOKUP(E3145,Tabuľka6[#All],12,FALSE),"zadany neplatny typ transakie"))</f>
        <v>6.24</v>
      </c>
      <c r="J3145">
        <f t="shared" si="49"/>
        <v>143.52000000000001</v>
      </c>
      <c r="K3145">
        <f>SUMIF($E$7:E3145,E3145,$H$7:H3145)</f>
        <v>172</v>
      </c>
    </row>
    <row r="3146" spans="4:11" x14ac:dyDescent="0.3">
      <c r="D3146">
        <v>3140</v>
      </c>
      <c r="E3146">
        <v>22</v>
      </c>
      <c r="F3146" s="4">
        <f>DATE(2021,3,5+INT(ROWS($1:186)/5))</f>
        <v>44297</v>
      </c>
      <c r="G3146" s="1" t="s">
        <v>166</v>
      </c>
      <c r="H3146">
        <v>39</v>
      </c>
      <c r="I3146" s="5">
        <f>IF(G3146="nákup",VLOOKUP(E3146,Tabuľka6[#All],13,FALSE),IF(G3146="predaj",VLOOKUP(E3146,Tabuľka6[#All],12,FALSE),"zadany neplatny typ transakie"))</f>
        <v>12.56</v>
      </c>
      <c r="J3146">
        <f t="shared" si="49"/>
        <v>489.84000000000003</v>
      </c>
      <c r="K3146">
        <f>SUMIF($E$7:E3146,E3146,$H$7:H3146)</f>
        <v>61</v>
      </c>
    </row>
    <row r="3147" spans="4:11" x14ac:dyDescent="0.3">
      <c r="D3147">
        <v>3141</v>
      </c>
      <c r="E3147">
        <v>17</v>
      </c>
      <c r="F3147" s="4">
        <f>DATE(2021,3,5+INT(ROWS($1:187)/5))</f>
        <v>44297</v>
      </c>
      <c r="G3147" s="1" t="s">
        <v>166</v>
      </c>
      <c r="H3147">
        <v>23</v>
      </c>
      <c r="I3147" s="5">
        <f>IF(G3147="nákup",VLOOKUP(E3147,Tabuľka6[#All],13,FALSE),IF(G3147="predaj",VLOOKUP(E3147,Tabuľka6[#All],12,FALSE),"zadany neplatny typ transakie"))</f>
        <v>7.58</v>
      </c>
      <c r="J3147">
        <f t="shared" si="49"/>
        <v>174.34</v>
      </c>
      <c r="K3147">
        <f>SUMIF($E$7:E3147,E3147,$H$7:H3147)</f>
        <v>93</v>
      </c>
    </row>
    <row r="3148" spans="4:11" x14ac:dyDescent="0.3">
      <c r="D3148">
        <v>3142</v>
      </c>
      <c r="E3148">
        <v>27</v>
      </c>
      <c r="F3148" s="4">
        <f>DATE(2021,3,5+INT(ROWS($1:188)/5))</f>
        <v>44297</v>
      </c>
      <c r="G3148" s="1" t="s">
        <v>166</v>
      </c>
      <c r="H3148">
        <v>48</v>
      </c>
      <c r="I3148" s="5">
        <f>IF(G3148="nákup",VLOOKUP(E3148,Tabuľka6[#All],13,FALSE),IF(G3148="predaj",VLOOKUP(E3148,Tabuľka6[#All],12,FALSE),"zadany neplatny typ transakie"))</f>
        <v>8.89</v>
      </c>
      <c r="J3148">
        <f t="shared" si="49"/>
        <v>426.72</v>
      </c>
      <c r="K3148">
        <f>SUMIF($E$7:E3148,E3148,$H$7:H3148)</f>
        <v>153</v>
      </c>
    </row>
    <row r="3149" spans="4:11" x14ac:dyDescent="0.3">
      <c r="D3149">
        <v>3143</v>
      </c>
      <c r="E3149">
        <v>29</v>
      </c>
      <c r="F3149" s="4">
        <f>DATE(2021,3,5+INT(ROWS($1:189)/5))</f>
        <v>44297</v>
      </c>
      <c r="G3149" s="1" t="s">
        <v>166</v>
      </c>
      <c r="H3149">
        <v>23</v>
      </c>
      <c r="I3149" s="5" t="str">
        <f>IF(G3149="nákup",VLOOKUP(E3149,Tabuľka6[#All],13,FALSE),IF(G3149="predaj",VLOOKUP(E3149,Tabuľka6[#All],12,FALSE),"zadany neplatny typ transakie"))</f>
        <v>14,98</v>
      </c>
      <c r="J3149">
        <f t="shared" si="49"/>
        <v>344.54</v>
      </c>
      <c r="K3149">
        <f>SUMIF($E$7:E3149,E3149,$H$7:H3149)</f>
        <v>413</v>
      </c>
    </row>
    <row r="3150" spans="4:11" x14ac:dyDescent="0.3">
      <c r="D3150">
        <v>3144</v>
      </c>
      <c r="E3150">
        <v>25</v>
      </c>
      <c r="F3150" s="4">
        <f>DATE(2021,3,5+INT(ROWS($1:190)/5))</f>
        <v>44298</v>
      </c>
      <c r="G3150" s="1" t="s">
        <v>166</v>
      </c>
      <c r="H3150">
        <v>33</v>
      </c>
      <c r="I3150" s="5" t="str">
        <f>IF(G3150="nákup",VLOOKUP(E3150,Tabuľka6[#All],13,FALSE),IF(G3150="predaj",VLOOKUP(E3150,Tabuľka6[#All],12,FALSE),"zadany neplatny typ transakie"))</f>
        <v>6,65</v>
      </c>
      <c r="J3150">
        <f t="shared" si="49"/>
        <v>219.45000000000002</v>
      </c>
      <c r="K3150">
        <f>SUMIF($E$7:E3150,E3150,$H$7:H3150)</f>
        <v>223</v>
      </c>
    </row>
    <row r="3151" spans="4:11" x14ac:dyDescent="0.3">
      <c r="D3151">
        <v>3145</v>
      </c>
      <c r="E3151">
        <v>12</v>
      </c>
      <c r="F3151" s="4">
        <f>DATE(2021,3,5+INT(ROWS($1:191)/5))</f>
        <v>44298</v>
      </c>
      <c r="G3151" s="1" t="s">
        <v>166</v>
      </c>
      <c r="H3151">
        <v>44</v>
      </c>
      <c r="I3151" s="5">
        <f>IF(G3151="nákup",VLOOKUP(E3151,Tabuľka6[#All],13,FALSE),IF(G3151="predaj",VLOOKUP(E3151,Tabuľka6[#All],12,FALSE),"zadany neplatny typ transakie"))</f>
        <v>7.69</v>
      </c>
      <c r="J3151">
        <f t="shared" si="49"/>
        <v>338.36</v>
      </c>
      <c r="K3151">
        <f>SUMIF($E$7:E3151,E3151,$H$7:H3151)</f>
        <v>157</v>
      </c>
    </row>
    <row r="3152" spans="4:11" x14ac:dyDescent="0.3">
      <c r="D3152">
        <v>3146</v>
      </c>
      <c r="E3152">
        <v>30</v>
      </c>
      <c r="F3152" s="4">
        <f>DATE(2021,3,5+INT(ROWS($1:192)/5))</f>
        <v>44298</v>
      </c>
      <c r="G3152" s="1" t="s">
        <v>166</v>
      </c>
      <c r="H3152">
        <v>30</v>
      </c>
      <c r="I3152" s="5" t="str">
        <f>IF(G3152="nákup",VLOOKUP(E3152,Tabuľka6[#All],13,FALSE),IF(G3152="predaj",VLOOKUP(E3152,Tabuľka6[#All],12,FALSE),"zadany neplatny typ transakie"))</f>
        <v>4,36</v>
      </c>
      <c r="J3152">
        <f t="shared" si="49"/>
        <v>130.80000000000001</v>
      </c>
      <c r="K3152">
        <f>SUMIF($E$7:E3152,E3152,$H$7:H3152)</f>
        <v>228</v>
      </c>
    </row>
    <row r="3153" spans="4:11" x14ac:dyDescent="0.3">
      <c r="D3153">
        <v>3147</v>
      </c>
      <c r="E3153">
        <v>6</v>
      </c>
      <c r="F3153" s="4">
        <f>DATE(2021,3,5+INT(ROWS($1:193)/5))</f>
        <v>44298</v>
      </c>
      <c r="G3153" s="1" t="s">
        <v>166</v>
      </c>
      <c r="H3153">
        <v>40</v>
      </c>
      <c r="I3153" s="5">
        <f>IF(G3153="nákup",VLOOKUP(E3153,Tabuľka6[#All],13,FALSE),IF(G3153="predaj",VLOOKUP(E3153,Tabuľka6[#All],12,FALSE),"zadany neplatny typ transakie"))</f>
        <v>9.35</v>
      </c>
      <c r="J3153">
        <f t="shared" si="49"/>
        <v>374</v>
      </c>
      <c r="K3153">
        <f>SUMIF($E$7:E3153,E3153,$H$7:H3153)</f>
        <v>140</v>
      </c>
    </row>
    <row r="3154" spans="4:11" x14ac:dyDescent="0.3">
      <c r="D3154">
        <v>3148</v>
      </c>
      <c r="E3154">
        <v>12</v>
      </c>
      <c r="F3154" s="4">
        <f>DATE(2021,3,5+INT(ROWS($1:194)/5))</f>
        <v>44298</v>
      </c>
      <c r="G3154" s="1" t="s">
        <v>166</v>
      </c>
      <c r="H3154">
        <v>25</v>
      </c>
      <c r="I3154" s="5">
        <f>IF(G3154="nákup",VLOOKUP(E3154,Tabuľka6[#All],13,FALSE),IF(G3154="predaj",VLOOKUP(E3154,Tabuľka6[#All],12,FALSE),"zadany neplatny typ transakie"))</f>
        <v>7.69</v>
      </c>
      <c r="J3154">
        <f t="shared" si="49"/>
        <v>192.25</v>
      </c>
      <c r="K3154">
        <f>SUMIF($E$7:E3154,E3154,$H$7:H3154)</f>
        <v>182</v>
      </c>
    </row>
    <row r="3155" spans="4:11" x14ac:dyDescent="0.3">
      <c r="D3155">
        <v>3149</v>
      </c>
      <c r="E3155">
        <v>3</v>
      </c>
      <c r="F3155" s="4">
        <f>DATE(2021,3,5+INT(ROWS($1:195)/5))</f>
        <v>44299</v>
      </c>
      <c r="G3155" s="1" t="s">
        <v>166</v>
      </c>
      <c r="H3155">
        <v>26</v>
      </c>
      <c r="I3155" s="5">
        <f>IF(G3155="nákup",VLOOKUP(E3155,Tabuľka6[#All],13,FALSE),IF(G3155="predaj",VLOOKUP(E3155,Tabuľka6[#All],12,FALSE),"zadany neplatny typ transakie"))</f>
        <v>6.24</v>
      </c>
      <c r="J3155">
        <f t="shared" si="49"/>
        <v>162.24</v>
      </c>
      <c r="K3155">
        <f>SUMIF($E$7:E3155,E3155,$H$7:H3155)</f>
        <v>198</v>
      </c>
    </row>
    <row r="3156" spans="4:11" x14ac:dyDescent="0.3">
      <c r="D3156">
        <v>3150</v>
      </c>
      <c r="E3156">
        <v>18</v>
      </c>
      <c r="F3156" s="4">
        <f>DATE(2021,3,5+INT(ROWS($1:196)/5))</f>
        <v>44299</v>
      </c>
      <c r="G3156" s="1" t="s">
        <v>166</v>
      </c>
      <c r="H3156">
        <v>43</v>
      </c>
      <c r="I3156" s="5">
        <f>IF(G3156="nákup",VLOOKUP(E3156,Tabuľka6[#All],13,FALSE),IF(G3156="predaj",VLOOKUP(E3156,Tabuľka6[#All],12,FALSE),"zadany neplatny typ transakie"))</f>
        <v>6.89</v>
      </c>
      <c r="J3156">
        <f t="shared" si="49"/>
        <v>296.27</v>
      </c>
      <c r="K3156">
        <f>SUMIF($E$7:E3156,E3156,$H$7:H3156)</f>
        <v>126</v>
      </c>
    </row>
    <row r="3157" spans="4:11" x14ac:dyDescent="0.3">
      <c r="D3157">
        <v>3151</v>
      </c>
      <c r="E3157">
        <v>29</v>
      </c>
      <c r="F3157" s="4">
        <f>DATE(2021,3,5+INT(ROWS($1:197)/5))</f>
        <v>44299</v>
      </c>
      <c r="G3157" s="1" t="s">
        <v>166</v>
      </c>
      <c r="H3157">
        <v>37</v>
      </c>
      <c r="I3157" s="5" t="str">
        <f>IF(G3157="nákup",VLOOKUP(E3157,Tabuľka6[#All],13,FALSE),IF(G3157="predaj",VLOOKUP(E3157,Tabuľka6[#All],12,FALSE),"zadany neplatny typ transakie"))</f>
        <v>14,98</v>
      </c>
      <c r="J3157">
        <f t="shared" si="49"/>
        <v>554.26</v>
      </c>
      <c r="K3157">
        <f>SUMIF($E$7:E3157,E3157,$H$7:H3157)</f>
        <v>450</v>
      </c>
    </row>
    <row r="3158" spans="4:11" x14ac:dyDescent="0.3">
      <c r="D3158">
        <v>3152</v>
      </c>
      <c r="E3158">
        <v>5</v>
      </c>
      <c r="F3158" s="4">
        <f>DATE(2021,3,5+INT(ROWS($1:198)/5))</f>
        <v>44299</v>
      </c>
      <c r="G3158" s="1" t="s">
        <v>166</v>
      </c>
      <c r="H3158">
        <v>39</v>
      </c>
      <c r="I3158" s="5">
        <f>IF(G3158="nákup",VLOOKUP(E3158,Tabuľka6[#All],13,FALSE),IF(G3158="predaj",VLOOKUP(E3158,Tabuľka6[#All],12,FALSE),"zadany neplatny typ transakie"))</f>
        <v>8.2899999999999991</v>
      </c>
      <c r="J3158">
        <f t="shared" si="49"/>
        <v>323.30999999999995</v>
      </c>
      <c r="K3158">
        <f>SUMIF($E$7:E3158,E3158,$H$7:H3158)</f>
        <v>136</v>
      </c>
    </row>
    <row r="3159" spans="4:11" x14ac:dyDescent="0.3">
      <c r="D3159">
        <v>3153</v>
      </c>
      <c r="E3159">
        <v>23</v>
      </c>
      <c r="F3159" s="4">
        <f>DATE(2021,3,5+INT(ROWS($1:199)/5))</f>
        <v>44299</v>
      </c>
      <c r="G3159" s="1" t="s">
        <v>166</v>
      </c>
      <c r="H3159">
        <v>40</v>
      </c>
      <c r="I3159" s="5">
        <f>IF(G3159="nákup",VLOOKUP(E3159,Tabuľka6[#All],13,FALSE),IF(G3159="predaj",VLOOKUP(E3159,Tabuľka6[#All],12,FALSE),"zadany neplatny typ transakie"))</f>
        <v>9.65</v>
      </c>
      <c r="J3159">
        <f t="shared" si="49"/>
        <v>386</v>
      </c>
      <c r="K3159">
        <f>SUMIF($E$7:E3159,E3159,$H$7:H3159)</f>
        <v>94</v>
      </c>
    </row>
    <row r="3160" spans="4:11" x14ac:dyDescent="0.3">
      <c r="D3160">
        <v>3154</v>
      </c>
      <c r="E3160">
        <v>20</v>
      </c>
      <c r="F3160" s="4">
        <f>DATE(2021,3,5+INT(ROWS($1:200)/5))</f>
        <v>44300</v>
      </c>
      <c r="G3160" s="1" t="s">
        <v>166</v>
      </c>
      <c r="H3160">
        <v>31</v>
      </c>
      <c r="I3160" s="5">
        <f>IF(G3160="nákup",VLOOKUP(E3160,Tabuľka6[#All],13,FALSE),IF(G3160="predaj",VLOOKUP(E3160,Tabuľka6[#All],12,FALSE),"zadany neplatny typ transakie"))</f>
        <v>6.29</v>
      </c>
      <c r="J3160">
        <f t="shared" si="49"/>
        <v>194.99</v>
      </c>
      <c r="K3160">
        <f>SUMIF($E$7:E3160,E3160,$H$7:H3160)</f>
        <v>38</v>
      </c>
    </row>
    <row r="3161" spans="4:11" x14ac:dyDescent="0.3">
      <c r="D3161">
        <v>3155</v>
      </c>
      <c r="E3161">
        <v>5</v>
      </c>
      <c r="F3161" s="4">
        <f>DATE(2021,3,5+INT(ROWS($1:201)/5))</f>
        <v>44300</v>
      </c>
      <c r="G3161" s="1" t="s">
        <v>166</v>
      </c>
      <c r="H3161">
        <v>44</v>
      </c>
      <c r="I3161" s="5">
        <f>IF(G3161="nákup",VLOOKUP(E3161,Tabuľka6[#All],13,FALSE),IF(G3161="predaj",VLOOKUP(E3161,Tabuľka6[#All],12,FALSE),"zadany neplatny typ transakie"))</f>
        <v>8.2899999999999991</v>
      </c>
      <c r="J3161">
        <f t="shared" si="49"/>
        <v>364.76</v>
      </c>
      <c r="K3161">
        <f>SUMIF($E$7:E3161,E3161,$H$7:H3161)</f>
        <v>180</v>
      </c>
    </row>
    <row r="3162" spans="4:11" x14ac:dyDescent="0.3">
      <c r="D3162">
        <v>3156</v>
      </c>
      <c r="E3162">
        <v>8</v>
      </c>
      <c r="F3162" s="4">
        <f>DATE(2021,3,5+INT(ROWS($1:202)/5))</f>
        <v>44300</v>
      </c>
      <c r="G3162" s="1" t="s">
        <v>166</v>
      </c>
      <c r="H3162">
        <v>21</v>
      </c>
      <c r="I3162" s="5">
        <f>IF(G3162="nákup",VLOOKUP(E3162,Tabuľka6[#All],13,FALSE),IF(G3162="predaj",VLOOKUP(E3162,Tabuľka6[#All],12,FALSE),"zadany neplatny typ transakie"))</f>
        <v>10.99</v>
      </c>
      <c r="J3162">
        <f t="shared" si="49"/>
        <v>230.79</v>
      </c>
      <c r="K3162">
        <f>SUMIF($E$7:E3162,E3162,$H$7:H3162)</f>
        <v>227</v>
      </c>
    </row>
    <row r="3163" spans="4:11" x14ac:dyDescent="0.3">
      <c r="D3163">
        <v>3157</v>
      </c>
      <c r="E3163">
        <v>3</v>
      </c>
      <c r="F3163" s="4">
        <f>DATE(2021,3,5+INT(ROWS($1:203)/5))</f>
        <v>44300</v>
      </c>
      <c r="G3163" s="1" t="s">
        <v>166</v>
      </c>
      <c r="H3163">
        <v>50</v>
      </c>
      <c r="I3163" s="5">
        <f>IF(G3163="nákup",VLOOKUP(E3163,Tabuľka6[#All],13,FALSE),IF(G3163="predaj",VLOOKUP(E3163,Tabuľka6[#All],12,FALSE),"zadany neplatny typ transakie"))</f>
        <v>6.24</v>
      </c>
      <c r="J3163">
        <f t="shared" si="49"/>
        <v>312</v>
      </c>
      <c r="K3163">
        <f>SUMIF($E$7:E3163,E3163,$H$7:H3163)</f>
        <v>248</v>
      </c>
    </row>
    <row r="3164" spans="4:11" x14ac:dyDescent="0.3">
      <c r="D3164">
        <v>3158</v>
      </c>
      <c r="E3164">
        <v>24</v>
      </c>
      <c r="F3164" s="4">
        <f>DATE(2021,3,5+INT(ROWS($1:204)/5))</f>
        <v>44300</v>
      </c>
      <c r="G3164" s="1" t="s">
        <v>166</v>
      </c>
      <c r="H3164">
        <v>33</v>
      </c>
      <c r="I3164" s="5" t="str">
        <f>IF(G3164="nákup",VLOOKUP(E3164,Tabuľka6[#All],13,FALSE),IF(G3164="predaj",VLOOKUP(E3164,Tabuľka6[#All],12,FALSE),"zadany neplatny typ transakie"))</f>
        <v>8,78</v>
      </c>
      <c r="J3164">
        <f t="shared" si="49"/>
        <v>289.73999999999995</v>
      </c>
      <c r="K3164">
        <f>SUMIF($E$7:E3164,E3164,$H$7:H3164)</f>
        <v>208</v>
      </c>
    </row>
    <row r="3165" spans="4:11" x14ac:dyDescent="0.3">
      <c r="D3165">
        <v>3159</v>
      </c>
      <c r="E3165">
        <v>20</v>
      </c>
      <c r="F3165" s="4">
        <f>DATE(2021,3,5+INT(ROWS($1:205)/5))</f>
        <v>44301</v>
      </c>
      <c r="G3165" s="1" t="s">
        <v>166</v>
      </c>
      <c r="H3165">
        <v>30</v>
      </c>
      <c r="I3165" s="5">
        <f>IF(G3165="nákup",VLOOKUP(E3165,Tabuľka6[#All],13,FALSE),IF(G3165="predaj",VLOOKUP(E3165,Tabuľka6[#All],12,FALSE),"zadany neplatny typ transakie"))</f>
        <v>6.29</v>
      </c>
      <c r="J3165">
        <f t="shared" si="49"/>
        <v>188.7</v>
      </c>
      <c r="K3165">
        <f>SUMIF($E$7:E3165,E3165,$H$7:H3165)</f>
        <v>68</v>
      </c>
    </row>
    <row r="3166" spans="4:11" x14ac:dyDescent="0.3">
      <c r="D3166">
        <v>3160</v>
      </c>
      <c r="E3166">
        <v>6</v>
      </c>
      <c r="F3166" s="4">
        <f>DATE(2021,3,5+INT(ROWS($1:206)/5))</f>
        <v>44301</v>
      </c>
      <c r="G3166" s="1" t="s">
        <v>166</v>
      </c>
      <c r="H3166">
        <v>37</v>
      </c>
      <c r="I3166" s="5">
        <f>IF(G3166="nákup",VLOOKUP(E3166,Tabuľka6[#All],13,FALSE),IF(G3166="predaj",VLOOKUP(E3166,Tabuľka6[#All],12,FALSE),"zadany neplatny typ transakie"))</f>
        <v>9.35</v>
      </c>
      <c r="J3166">
        <f t="shared" si="49"/>
        <v>345.95</v>
      </c>
      <c r="K3166">
        <f>SUMIF($E$7:E3166,E3166,$H$7:H3166)</f>
        <v>177</v>
      </c>
    </row>
    <row r="3167" spans="4:11" x14ac:dyDescent="0.3">
      <c r="D3167">
        <v>3161</v>
      </c>
      <c r="E3167">
        <v>5</v>
      </c>
      <c r="F3167" s="4">
        <f>DATE(2021,3,5+INT(ROWS($1:207)/5))</f>
        <v>44301</v>
      </c>
      <c r="G3167" s="1" t="s">
        <v>166</v>
      </c>
      <c r="H3167">
        <v>41</v>
      </c>
      <c r="I3167" s="5">
        <f>IF(G3167="nákup",VLOOKUP(E3167,Tabuľka6[#All],13,FALSE),IF(G3167="predaj",VLOOKUP(E3167,Tabuľka6[#All],12,FALSE),"zadany neplatny typ transakie"))</f>
        <v>8.2899999999999991</v>
      </c>
      <c r="J3167">
        <f t="shared" si="49"/>
        <v>339.89</v>
      </c>
      <c r="K3167">
        <f>SUMIF($E$7:E3167,E3167,$H$7:H3167)</f>
        <v>221</v>
      </c>
    </row>
    <row r="3168" spans="4:11" x14ac:dyDescent="0.3">
      <c r="D3168">
        <v>3162</v>
      </c>
      <c r="E3168">
        <v>23</v>
      </c>
      <c r="F3168" s="4">
        <f>DATE(2021,3,5+INT(ROWS($1:208)/5))</f>
        <v>44301</v>
      </c>
      <c r="G3168" s="1" t="s">
        <v>166</v>
      </c>
      <c r="H3168">
        <v>36</v>
      </c>
      <c r="I3168" s="5">
        <f>IF(G3168="nákup",VLOOKUP(E3168,Tabuľka6[#All],13,FALSE),IF(G3168="predaj",VLOOKUP(E3168,Tabuľka6[#All],12,FALSE),"zadany neplatny typ transakie"))</f>
        <v>9.65</v>
      </c>
      <c r="J3168">
        <f t="shared" si="49"/>
        <v>347.40000000000003</v>
      </c>
      <c r="K3168">
        <f>SUMIF($E$7:E3168,E3168,$H$7:H3168)</f>
        <v>130</v>
      </c>
    </row>
    <row r="3169" spans="4:11" x14ac:dyDescent="0.3">
      <c r="D3169">
        <v>3163</v>
      </c>
      <c r="E3169">
        <v>25</v>
      </c>
      <c r="F3169" s="4">
        <f>DATE(2021,3,5+INT(ROWS($1:209)/5))</f>
        <v>44301</v>
      </c>
      <c r="G3169" s="1" t="s">
        <v>166</v>
      </c>
      <c r="H3169">
        <v>38</v>
      </c>
      <c r="I3169" s="5" t="str">
        <f>IF(G3169="nákup",VLOOKUP(E3169,Tabuľka6[#All],13,FALSE),IF(G3169="predaj",VLOOKUP(E3169,Tabuľka6[#All],12,FALSE),"zadany neplatny typ transakie"))</f>
        <v>6,65</v>
      </c>
      <c r="J3169">
        <f t="shared" si="49"/>
        <v>252.70000000000002</v>
      </c>
      <c r="K3169">
        <f>SUMIF($E$7:E3169,E3169,$H$7:H3169)</f>
        <v>261</v>
      </c>
    </row>
    <row r="3170" spans="4:11" x14ac:dyDescent="0.3">
      <c r="D3170">
        <v>3164</v>
      </c>
      <c r="E3170">
        <v>6</v>
      </c>
      <c r="F3170" s="4">
        <f>DATE(2021,3,5+INT(ROWS($1:210)/5))</f>
        <v>44302</v>
      </c>
      <c r="G3170" s="1" t="s">
        <v>166</v>
      </c>
      <c r="H3170">
        <v>40</v>
      </c>
      <c r="I3170" s="5">
        <f>IF(G3170="nákup",VLOOKUP(E3170,Tabuľka6[#All],13,FALSE),IF(G3170="predaj",VLOOKUP(E3170,Tabuľka6[#All],12,FALSE),"zadany neplatny typ transakie"))</f>
        <v>9.35</v>
      </c>
      <c r="J3170">
        <f t="shared" si="49"/>
        <v>374</v>
      </c>
      <c r="K3170">
        <f>SUMIF($E$7:E3170,E3170,$H$7:H3170)</f>
        <v>217</v>
      </c>
    </row>
    <row r="3171" spans="4:11" x14ac:dyDescent="0.3">
      <c r="D3171">
        <v>3165</v>
      </c>
      <c r="E3171">
        <v>28</v>
      </c>
      <c r="F3171" s="4">
        <f>DATE(2021,3,5+INT(ROWS($1:211)/5))</f>
        <v>44302</v>
      </c>
      <c r="G3171" s="1" t="s">
        <v>166</v>
      </c>
      <c r="H3171">
        <v>23</v>
      </c>
      <c r="I3171" s="5">
        <f>IF(G3171="nákup",VLOOKUP(E3171,Tabuľka6[#All],13,FALSE),IF(G3171="predaj",VLOOKUP(E3171,Tabuľka6[#All],12,FALSE),"zadany neplatny typ transakie"))</f>
        <v>6.9</v>
      </c>
      <c r="J3171">
        <f t="shared" si="49"/>
        <v>158.70000000000002</v>
      </c>
      <c r="K3171">
        <f>SUMIF($E$7:E3171,E3171,$H$7:H3171)</f>
        <v>250</v>
      </c>
    </row>
    <row r="3172" spans="4:11" x14ac:dyDescent="0.3">
      <c r="D3172">
        <v>3166</v>
      </c>
      <c r="E3172">
        <v>15</v>
      </c>
      <c r="F3172" s="4">
        <f>DATE(2021,3,5+INT(ROWS($1:212)/5))</f>
        <v>44302</v>
      </c>
      <c r="G3172" s="1" t="s">
        <v>166</v>
      </c>
      <c r="H3172">
        <v>49</v>
      </c>
      <c r="I3172" s="5">
        <f>IF(G3172="nákup",VLOOKUP(E3172,Tabuľka6[#All],13,FALSE),IF(G3172="predaj",VLOOKUP(E3172,Tabuľka6[#All],12,FALSE),"zadany neplatny typ transakie"))</f>
        <v>4.5</v>
      </c>
      <c r="J3172">
        <f t="shared" si="49"/>
        <v>220.5</v>
      </c>
      <c r="K3172">
        <f>SUMIF($E$7:E3172,E3172,$H$7:H3172)</f>
        <v>304</v>
      </c>
    </row>
    <row r="3173" spans="4:11" x14ac:dyDescent="0.3">
      <c r="D3173">
        <v>3167</v>
      </c>
      <c r="E3173">
        <v>8</v>
      </c>
      <c r="F3173" s="4">
        <f>DATE(2021,3,5+INT(ROWS($1:213)/5))</f>
        <v>44302</v>
      </c>
      <c r="G3173" s="1" t="s">
        <v>166</v>
      </c>
      <c r="H3173">
        <v>46</v>
      </c>
      <c r="I3173" s="5">
        <f>IF(G3173="nákup",VLOOKUP(E3173,Tabuľka6[#All],13,FALSE),IF(G3173="predaj",VLOOKUP(E3173,Tabuľka6[#All],12,FALSE),"zadany neplatny typ transakie"))</f>
        <v>10.99</v>
      </c>
      <c r="J3173">
        <f t="shared" si="49"/>
        <v>505.54</v>
      </c>
      <c r="K3173">
        <f>SUMIF($E$7:E3173,E3173,$H$7:H3173)</f>
        <v>273</v>
      </c>
    </row>
    <row r="3174" spans="4:11" x14ac:dyDescent="0.3">
      <c r="D3174">
        <v>3168</v>
      </c>
      <c r="E3174">
        <v>23</v>
      </c>
      <c r="F3174" s="4">
        <f>DATE(2021,3,5+INT(ROWS($1:214)/5))</f>
        <v>44302</v>
      </c>
      <c r="G3174" s="1" t="s">
        <v>166</v>
      </c>
      <c r="H3174">
        <v>26</v>
      </c>
      <c r="I3174" s="5">
        <f>IF(G3174="nákup",VLOOKUP(E3174,Tabuľka6[#All],13,FALSE),IF(G3174="predaj",VLOOKUP(E3174,Tabuľka6[#All],12,FALSE),"zadany neplatny typ transakie"))</f>
        <v>9.65</v>
      </c>
      <c r="J3174">
        <f t="shared" si="49"/>
        <v>250.9</v>
      </c>
      <c r="K3174">
        <f>SUMIF($E$7:E3174,E3174,$H$7:H3174)</f>
        <v>156</v>
      </c>
    </row>
    <row r="3175" spans="4:11" x14ac:dyDescent="0.3">
      <c r="D3175">
        <v>3169</v>
      </c>
      <c r="E3175">
        <v>3</v>
      </c>
      <c r="F3175" s="4">
        <f>DATE(2021,3,5+INT(ROWS($1:215)/5))</f>
        <v>44303</v>
      </c>
      <c r="G3175" s="1" t="s">
        <v>166</v>
      </c>
      <c r="H3175">
        <v>32</v>
      </c>
      <c r="I3175" s="5">
        <f>IF(G3175="nákup",VLOOKUP(E3175,Tabuľka6[#All],13,FALSE),IF(G3175="predaj",VLOOKUP(E3175,Tabuľka6[#All],12,FALSE),"zadany neplatny typ transakie"))</f>
        <v>6.24</v>
      </c>
      <c r="J3175">
        <f t="shared" si="49"/>
        <v>199.68</v>
      </c>
      <c r="K3175">
        <f>SUMIF($E$7:E3175,E3175,$H$7:H3175)</f>
        <v>280</v>
      </c>
    </row>
    <row r="3176" spans="4:11" x14ac:dyDescent="0.3">
      <c r="D3176">
        <v>3170</v>
      </c>
      <c r="E3176">
        <v>16</v>
      </c>
      <c r="F3176" s="4">
        <f>DATE(2021,3,5+INT(ROWS($1:216)/5))</f>
        <v>44303</v>
      </c>
      <c r="G3176" s="1" t="s">
        <v>166</v>
      </c>
      <c r="H3176">
        <v>23</v>
      </c>
      <c r="I3176" s="5">
        <f>IF(G3176="nákup",VLOOKUP(E3176,Tabuľka6[#All],13,FALSE),IF(G3176="predaj",VLOOKUP(E3176,Tabuľka6[#All],12,FALSE),"zadany neplatny typ transakie"))</f>
        <v>7.68</v>
      </c>
      <c r="J3176">
        <f t="shared" si="49"/>
        <v>176.64</v>
      </c>
      <c r="K3176">
        <f>SUMIF($E$7:E3176,E3176,$H$7:H3176)</f>
        <v>376</v>
      </c>
    </row>
    <row r="3177" spans="4:11" x14ac:dyDescent="0.3">
      <c r="D3177">
        <v>3171</v>
      </c>
      <c r="E3177">
        <v>24</v>
      </c>
      <c r="F3177" s="4">
        <f>DATE(2021,3,5+INT(ROWS($1:217)/5))</f>
        <v>44303</v>
      </c>
      <c r="G3177" s="1" t="s">
        <v>166</v>
      </c>
      <c r="H3177">
        <v>43</v>
      </c>
      <c r="I3177" s="5" t="str">
        <f>IF(G3177="nákup",VLOOKUP(E3177,Tabuľka6[#All],13,FALSE),IF(G3177="predaj",VLOOKUP(E3177,Tabuľka6[#All],12,FALSE),"zadany neplatny typ transakie"))</f>
        <v>8,78</v>
      </c>
      <c r="J3177">
        <f t="shared" si="49"/>
        <v>377.53999999999996</v>
      </c>
      <c r="K3177">
        <f>SUMIF($E$7:E3177,E3177,$H$7:H3177)</f>
        <v>251</v>
      </c>
    </row>
    <row r="3178" spans="4:11" x14ac:dyDescent="0.3">
      <c r="D3178">
        <v>3172</v>
      </c>
      <c r="E3178">
        <v>30</v>
      </c>
      <c r="F3178" s="4">
        <f>DATE(2021,3,5+INT(ROWS($1:218)/5))</f>
        <v>44303</v>
      </c>
      <c r="G3178" s="1" t="s">
        <v>166</v>
      </c>
      <c r="H3178">
        <v>36</v>
      </c>
      <c r="I3178" s="5" t="str">
        <f>IF(G3178="nákup",VLOOKUP(E3178,Tabuľka6[#All],13,FALSE),IF(G3178="predaj",VLOOKUP(E3178,Tabuľka6[#All],12,FALSE),"zadany neplatny typ transakie"))</f>
        <v>4,36</v>
      </c>
      <c r="J3178">
        <f t="shared" si="49"/>
        <v>156.96</v>
      </c>
      <c r="K3178">
        <f>SUMIF($E$7:E3178,E3178,$H$7:H3178)</f>
        <v>264</v>
      </c>
    </row>
    <row r="3179" spans="4:11" x14ac:dyDescent="0.3">
      <c r="D3179">
        <v>3173</v>
      </c>
      <c r="E3179">
        <v>12</v>
      </c>
      <c r="F3179" s="4">
        <f>DATE(2021,3,5+INT(ROWS($1:219)/5))</f>
        <v>44303</v>
      </c>
      <c r="G3179" s="1" t="s">
        <v>166</v>
      </c>
      <c r="H3179">
        <v>50</v>
      </c>
      <c r="I3179" s="5">
        <f>IF(G3179="nákup",VLOOKUP(E3179,Tabuľka6[#All],13,FALSE),IF(G3179="predaj",VLOOKUP(E3179,Tabuľka6[#All],12,FALSE),"zadany neplatny typ transakie"))</f>
        <v>7.69</v>
      </c>
      <c r="J3179">
        <f t="shared" si="49"/>
        <v>384.5</v>
      </c>
      <c r="K3179">
        <f>SUMIF($E$7:E3179,E3179,$H$7:H3179)</f>
        <v>232</v>
      </c>
    </row>
    <row r="3180" spans="4:11" x14ac:dyDescent="0.3">
      <c r="D3180">
        <v>3174</v>
      </c>
      <c r="E3180">
        <v>22</v>
      </c>
      <c r="F3180" s="4">
        <f>DATE(2021,3,5+INT(ROWS($1:220)/5))</f>
        <v>44304</v>
      </c>
      <c r="G3180" s="1" t="s">
        <v>166</v>
      </c>
      <c r="H3180">
        <v>28</v>
      </c>
      <c r="I3180" s="5">
        <f>IF(G3180="nákup",VLOOKUP(E3180,Tabuľka6[#All],13,FALSE),IF(G3180="predaj",VLOOKUP(E3180,Tabuľka6[#All],12,FALSE),"zadany neplatny typ transakie"))</f>
        <v>12.56</v>
      </c>
      <c r="J3180">
        <f t="shared" si="49"/>
        <v>351.68</v>
      </c>
      <c r="K3180">
        <f>SUMIF($E$7:E3180,E3180,$H$7:H3180)</f>
        <v>89</v>
      </c>
    </row>
    <row r="3181" spans="4:11" x14ac:dyDescent="0.3">
      <c r="D3181">
        <v>3175</v>
      </c>
      <c r="E3181">
        <v>23</v>
      </c>
      <c r="F3181" s="4">
        <f>DATE(2021,3,5+INT(ROWS($1:221)/5))</f>
        <v>44304</v>
      </c>
      <c r="G3181" s="1" t="s">
        <v>166</v>
      </c>
      <c r="H3181">
        <v>30</v>
      </c>
      <c r="I3181" s="5">
        <f>IF(G3181="nákup",VLOOKUP(E3181,Tabuľka6[#All],13,FALSE),IF(G3181="predaj",VLOOKUP(E3181,Tabuľka6[#All],12,FALSE),"zadany neplatny typ transakie"))</f>
        <v>9.65</v>
      </c>
      <c r="J3181">
        <f t="shared" si="49"/>
        <v>289.5</v>
      </c>
      <c r="K3181">
        <f>SUMIF($E$7:E3181,E3181,$H$7:H3181)</f>
        <v>186</v>
      </c>
    </row>
    <row r="3182" spans="4:11" x14ac:dyDescent="0.3">
      <c r="D3182">
        <v>3176</v>
      </c>
      <c r="E3182">
        <v>2</v>
      </c>
      <c r="F3182" s="4">
        <f>DATE(2021,3,5+INT(ROWS($1:222)/5))</f>
        <v>44304</v>
      </c>
      <c r="G3182" s="1" t="s">
        <v>166</v>
      </c>
      <c r="H3182">
        <v>34</v>
      </c>
      <c r="I3182" s="5">
        <f>IF(G3182="nákup",VLOOKUP(E3182,Tabuľka6[#All],13,FALSE),IF(G3182="predaj",VLOOKUP(E3182,Tabuľka6[#All],12,FALSE),"zadany neplatny typ transakie"))</f>
        <v>10.25</v>
      </c>
      <c r="J3182">
        <f t="shared" si="49"/>
        <v>348.5</v>
      </c>
      <c r="K3182">
        <f>SUMIF($E$7:E3182,E3182,$H$7:H3182)</f>
        <v>206</v>
      </c>
    </row>
    <row r="3183" spans="4:11" x14ac:dyDescent="0.3">
      <c r="D3183">
        <v>3177</v>
      </c>
      <c r="E3183">
        <v>24</v>
      </c>
      <c r="F3183" s="4">
        <f>DATE(2021,3,5+INT(ROWS($1:223)/5))</f>
        <v>44304</v>
      </c>
      <c r="G3183" s="1" t="s">
        <v>166</v>
      </c>
      <c r="H3183">
        <v>27</v>
      </c>
      <c r="I3183" s="5" t="str">
        <f>IF(G3183="nákup",VLOOKUP(E3183,Tabuľka6[#All],13,FALSE),IF(G3183="predaj",VLOOKUP(E3183,Tabuľka6[#All],12,FALSE),"zadany neplatny typ transakie"))</f>
        <v>8,78</v>
      </c>
      <c r="J3183">
        <f t="shared" si="49"/>
        <v>237.05999999999997</v>
      </c>
      <c r="K3183">
        <f>SUMIF($E$7:E3183,E3183,$H$7:H3183)</f>
        <v>278</v>
      </c>
    </row>
    <row r="3184" spans="4:11" x14ac:dyDescent="0.3">
      <c r="D3184">
        <v>3178</v>
      </c>
      <c r="E3184">
        <v>25</v>
      </c>
      <c r="F3184" s="4">
        <f>DATE(2021,3,5+INT(ROWS($1:224)/5))</f>
        <v>44304</v>
      </c>
      <c r="G3184" s="1" t="s">
        <v>166</v>
      </c>
      <c r="H3184">
        <v>20</v>
      </c>
      <c r="I3184" s="5" t="str">
        <f>IF(G3184="nákup",VLOOKUP(E3184,Tabuľka6[#All],13,FALSE),IF(G3184="predaj",VLOOKUP(E3184,Tabuľka6[#All],12,FALSE),"zadany neplatny typ transakie"))</f>
        <v>6,65</v>
      </c>
      <c r="J3184">
        <f t="shared" si="49"/>
        <v>133</v>
      </c>
      <c r="K3184">
        <f>SUMIF($E$7:E3184,E3184,$H$7:H3184)</f>
        <v>281</v>
      </c>
    </row>
    <row r="3185" spans="4:11" x14ac:dyDescent="0.3">
      <c r="D3185">
        <v>3179</v>
      </c>
      <c r="E3185">
        <v>15</v>
      </c>
      <c r="F3185" s="4">
        <f>DATE(2021,3,5+INT(ROWS($1:225)/5))</f>
        <v>44305</v>
      </c>
      <c r="G3185" s="1" t="s">
        <v>166</v>
      </c>
      <c r="H3185">
        <v>40</v>
      </c>
      <c r="I3185" s="5">
        <f>IF(G3185="nákup",VLOOKUP(E3185,Tabuľka6[#All],13,FALSE),IF(G3185="predaj",VLOOKUP(E3185,Tabuľka6[#All],12,FALSE),"zadany neplatny typ transakie"))</f>
        <v>4.5</v>
      </c>
      <c r="J3185">
        <f t="shared" si="49"/>
        <v>180</v>
      </c>
      <c r="K3185">
        <f>SUMIF($E$7:E3185,E3185,$H$7:H3185)</f>
        <v>344</v>
      </c>
    </row>
    <row r="3186" spans="4:11" x14ac:dyDescent="0.3">
      <c r="D3186">
        <v>3180</v>
      </c>
      <c r="E3186">
        <v>13</v>
      </c>
      <c r="F3186" s="4">
        <f>DATE(2021,3,5+INT(ROWS($1:226)/5))</f>
        <v>44305</v>
      </c>
      <c r="G3186" s="1" t="s">
        <v>166</v>
      </c>
      <c r="H3186">
        <v>46</v>
      </c>
      <c r="I3186" s="5">
        <f>IF(G3186="nákup",VLOOKUP(E3186,Tabuľka6[#All],13,FALSE),IF(G3186="predaj",VLOOKUP(E3186,Tabuľka6[#All],12,FALSE),"zadany neplatny typ transakie"))</f>
        <v>8.89</v>
      </c>
      <c r="J3186">
        <f t="shared" si="49"/>
        <v>408.94000000000005</v>
      </c>
      <c r="K3186">
        <f>SUMIF($E$7:E3186,E3186,$H$7:H3186)</f>
        <v>73</v>
      </c>
    </row>
    <row r="3187" spans="4:11" x14ac:dyDescent="0.3">
      <c r="D3187">
        <v>3181</v>
      </c>
      <c r="E3187">
        <v>12</v>
      </c>
      <c r="F3187" s="4">
        <f>DATE(2021,3,5+INT(ROWS($1:227)/5))</f>
        <v>44305</v>
      </c>
      <c r="G3187" s="1" t="s">
        <v>166</v>
      </c>
      <c r="H3187">
        <v>27</v>
      </c>
      <c r="I3187" s="5">
        <f>IF(G3187="nákup",VLOOKUP(E3187,Tabuľka6[#All],13,FALSE),IF(G3187="predaj",VLOOKUP(E3187,Tabuľka6[#All],12,FALSE),"zadany neplatny typ transakie"))</f>
        <v>7.69</v>
      </c>
      <c r="J3187">
        <f t="shared" si="49"/>
        <v>207.63000000000002</v>
      </c>
      <c r="K3187">
        <f>SUMIF($E$7:E3187,E3187,$H$7:H3187)</f>
        <v>259</v>
      </c>
    </row>
    <row r="3188" spans="4:11" x14ac:dyDescent="0.3">
      <c r="D3188">
        <v>3182</v>
      </c>
      <c r="E3188">
        <v>13</v>
      </c>
      <c r="F3188" s="4">
        <f>DATE(2021,3,5+INT(ROWS($1:228)/5))</f>
        <v>44305</v>
      </c>
      <c r="G3188" s="1" t="s">
        <v>167</v>
      </c>
      <c r="H3188">
        <v>-3</v>
      </c>
      <c r="I3188" s="5">
        <f>IF(G3188="nákup",VLOOKUP(E3188,Tabuľka6[#All],13,FALSE),IF(G3188="predaj",VLOOKUP(E3188,Tabuľka6[#All],12,FALSE),"zadany neplatny typ transakie"))</f>
        <v>14.95</v>
      </c>
      <c r="J3188">
        <f t="shared" si="49"/>
        <v>44.849999999999994</v>
      </c>
      <c r="K3188">
        <f>SUMIF($E$7:E3188,E3188,$H$7:H3188)</f>
        <v>70</v>
      </c>
    </row>
    <row r="3189" spans="4:11" x14ac:dyDescent="0.3">
      <c r="D3189">
        <v>3183</v>
      </c>
      <c r="E3189">
        <v>19</v>
      </c>
      <c r="F3189" s="4">
        <f>DATE(2021,3,5+INT(ROWS($1:229)/5))</f>
        <v>44305</v>
      </c>
      <c r="G3189" s="1" t="s">
        <v>167</v>
      </c>
      <c r="H3189">
        <v>-1</v>
      </c>
      <c r="I3189" s="5">
        <f>IF(G3189="nákup",VLOOKUP(E3189,Tabuľka6[#All],13,FALSE),IF(G3189="predaj",VLOOKUP(E3189,Tabuľka6[#All],12,FALSE),"zadany neplatny typ transakie"))</f>
        <v>14.17</v>
      </c>
      <c r="J3189">
        <f t="shared" si="49"/>
        <v>14.17</v>
      </c>
      <c r="K3189">
        <f>SUMIF($E$7:E3189,E3189,$H$7:H3189)</f>
        <v>223</v>
      </c>
    </row>
    <row r="3190" spans="4:11" x14ac:dyDescent="0.3">
      <c r="D3190">
        <v>3184</v>
      </c>
      <c r="E3190">
        <v>11</v>
      </c>
      <c r="F3190" s="4">
        <f>DATE(2021,3,5+INT(ROWS($1:230)/5))</f>
        <v>44306</v>
      </c>
      <c r="G3190" s="1" t="s">
        <v>167</v>
      </c>
      <c r="H3190">
        <v>-8</v>
      </c>
      <c r="I3190" s="5">
        <f>IF(G3190="nákup",VLOOKUP(E3190,Tabuľka6[#All],13,FALSE),IF(G3190="predaj",VLOOKUP(E3190,Tabuľka6[#All],12,FALSE),"zadany neplatny typ transakie"))</f>
        <v>5</v>
      </c>
      <c r="J3190">
        <f t="shared" si="49"/>
        <v>40</v>
      </c>
      <c r="K3190">
        <f>SUMIF($E$7:E3190,E3190,$H$7:H3190)</f>
        <v>179</v>
      </c>
    </row>
    <row r="3191" spans="4:11" x14ac:dyDescent="0.3">
      <c r="D3191">
        <v>3185</v>
      </c>
      <c r="E3191">
        <v>27</v>
      </c>
      <c r="F3191" s="4">
        <f>DATE(2021,3,5+INT(ROWS($1:231)/5))</f>
        <v>44306</v>
      </c>
      <c r="G3191" s="1" t="s">
        <v>167</v>
      </c>
      <c r="H3191">
        <v>-4</v>
      </c>
      <c r="I3191" s="5">
        <f>IF(G3191="nákup",VLOOKUP(E3191,Tabuľka6[#All],13,FALSE),IF(G3191="predaj",VLOOKUP(E3191,Tabuľka6[#All],12,FALSE),"zadany neplatny typ transakie"))</f>
        <v>16.36</v>
      </c>
      <c r="J3191">
        <f t="shared" si="49"/>
        <v>65.44</v>
      </c>
      <c r="K3191">
        <f>SUMIF($E$7:E3191,E3191,$H$7:H3191)</f>
        <v>149</v>
      </c>
    </row>
    <row r="3192" spans="4:11" x14ac:dyDescent="0.3">
      <c r="D3192">
        <v>3186</v>
      </c>
      <c r="E3192">
        <v>21</v>
      </c>
      <c r="F3192" s="4">
        <f>DATE(2021,3,5+INT(ROWS($1:232)/5))</f>
        <v>44306</v>
      </c>
      <c r="G3192" s="1" t="s">
        <v>167</v>
      </c>
      <c r="H3192">
        <v>-4</v>
      </c>
      <c r="I3192" s="5">
        <f>IF(G3192="nákup",VLOOKUP(E3192,Tabuľka6[#All],13,FALSE),IF(G3192="predaj",VLOOKUP(E3192,Tabuľka6[#All],12,FALSE),"zadany neplatny typ transakie"))</f>
        <v>22.5</v>
      </c>
      <c r="J3192">
        <f t="shared" si="49"/>
        <v>90</v>
      </c>
      <c r="K3192">
        <f>SUMIF($E$7:E3192,E3192,$H$7:H3192)</f>
        <v>217</v>
      </c>
    </row>
    <row r="3193" spans="4:11" x14ac:dyDescent="0.3">
      <c r="D3193">
        <v>3187</v>
      </c>
      <c r="E3193">
        <v>30</v>
      </c>
      <c r="F3193" s="4">
        <f>DATE(2021,3,5+INT(ROWS($1:233)/5))</f>
        <v>44306</v>
      </c>
      <c r="G3193" s="1" t="s">
        <v>167</v>
      </c>
      <c r="H3193">
        <v>-9</v>
      </c>
      <c r="I3193" s="5">
        <f>IF(G3193="nákup",VLOOKUP(E3193,Tabuľka6[#All],13,FALSE),IF(G3193="predaj",VLOOKUP(E3193,Tabuľka6[#All],12,FALSE),"zadany neplatny typ transakie"))</f>
        <v>11.5</v>
      </c>
      <c r="J3193">
        <f t="shared" si="49"/>
        <v>103.5</v>
      </c>
      <c r="K3193">
        <f>SUMIF($E$7:E3193,E3193,$H$7:H3193)</f>
        <v>255</v>
      </c>
    </row>
    <row r="3194" spans="4:11" x14ac:dyDescent="0.3">
      <c r="D3194">
        <v>3188</v>
      </c>
      <c r="E3194">
        <v>22</v>
      </c>
      <c r="F3194" s="4">
        <f>DATE(2021,3,5+INT(ROWS($1:234)/5))</f>
        <v>44306</v>
      </c>
      <c r="G3194" s="1" t="s">
        <v>167</v>
      </c>
      <c r="H3194">
        <v>-3</v>
      </c>
      <c r="I3194" s="5">
        <f>IF(G3194="nákup",VLOOKUP(E3194,Tabuľka6[#All],13,FALSE),IF(G3194="predaj",VLOOKUP(E3194,Tabuľka6[#All],12,FALSE),"zadany neplatny typ transakie"))</f>
        <v>22.58</v>
      </c>
      <c r="J3194">
        <f t="shared" si="49"/>
        <v>67.739999999999995</v>
      </c>
      <c r="K3194">
        <f>SUMIF($E$7:E3194,E3194,$H$7:H3194)</f>
        <v>86</v>
      </c>
    </row>
    <row r="3195" spans="4:11" x14ac:dyDescent="0.3">
      <c r="D3195">
        <v>3189</v>
      </c>
      <c r="E3195">
        <v>14</v>
      </c>
      <c r="F3195" s="4">
        <f>DATE(2021,3,5+INT(ROWS($1:235)/5))</f>
        <v>44307</v>
      </c>
      <c r="G3195" s="1" t="s">
        <v>167</v>
      </c>
      <c r="H3195">
        <v>-10</v>
      </c>
      <c r="I3195" s="5">
        <f>IF(G3195="nákup",VLOOKUP(E3195,Tabuľka6[#All],13,FALSE),IF(G3195="predaj",VLOOKUP(E3195,Tabuľka6[#All],12,FALSE),"zadany neplatny typ transakie"))</f>
        <v>7.8</v>
      </c>
      <c r="J3195">
        <f t="shared" si="49"/>
        <v>78</v>
      </c>
      <c r="K3195">
        <f>SUMIF($E$7:E3195,E3195,$H$7:H3195)</f>
        <v>106</v>
      </c>
    </row>
    <row r="3196" spans="4:11" x14ac:dyDescent="0.3">
      <c r="D3196">
        <v>3190</v>
      </c>
      <c r="E3196">
        <v>17</v>
      </c>
      <c r="F3196" s="4">
        <f>DATE(2021,3,5+INT(ROWS($1:236)/5))</f>
        <v>44307</v>
      </c>
      <c r="G3196" s="1" t="s">
        <v>167</v>
      </c>
      <c r="H3196">
        <v>-1</v>
      </c>
      <c r="I3196" s="5">
        <f>IF(G3196="nákup",VLOOKUP(E3196,Tabuľka6[#All],13,FALSE),IF(G3196="predaj",VLOOKUP(E3196,Tabuľka6[#All],12,FALSE),"zadany neplatny typ transakie"))</f>
        <v>14.46</v>
      </c>
      <c r="J3196">
        <f t="shared" si="49"/>
        <v>14.46</v>
      </c>
      <c r="K3196">
        <f>SUMIF($E$7:E3196,E3196,$H$7:H3196)</f>
        <v>92</v>
      </c>
    </row>
    <row r="3197" spans="4:11" x14ac:dyDescent="0.3">
      <c r="D3197">
        <v>3191</v>
      </c>
      <c r="E3197">
        <v>1</v>
      </c>
      <c r="F3197" s="4">
        <f>DATE(2021,3,5+INT(ROWS($1:237)/5))</f>
        <v>44307</v>
      </c>
      <c r="G3197" s="1" t="s">
        <v>167</v>
      </c>
      <c r="H3197">
        <v>-8</v>
      </c>
      <c r="I3197" s="5">
        <f>IF(G3197="nákup",VLOOKUP(E3197,Tabuľka6[#All],13,FALSE),IF(G3197="predaj",VLOOKUP(E3197,Tabuľka6[#All],12,FALSE),"zadany neplatny typ transakie"))</f>
        <v>11.9</v>
      </c>
      <c r="J3197">
        <f t="shared" si="49"/>
        <v>95.2</v>
      </c>
      <c r="K3197">
        <f>SUMIF($E$7:E3197,E3197,$H$7:H3197)</f>
        <v>193</v>
      </c>
    </row>
    <row r="3198" spans="4:11" x14ac:dyDescent="0.3">
      <c r="D3198">
        <v>3192</v>
      </c>
      <c r="E3198">
        <v>6</v>
      </c>
      <c r="F3198" s="4">
        <f>DATE(2021,3,5+INT(ROWS($1:238)/5))</f>
        <v>44307</v>
      </c>
      <c r="G3198" s="1" t="s">
        <v>167</v>
      </c>
      <c r="H3198">
        <v>-5</v>
      </c>
      <c r="I3198" s="5">
        <f>IF(G3198="nákup",VLOOKUP(E3198,Tabuľka6[#All],13,FALSE),IF(G3198="predaj",VLOOKUP(E3198,Tabuľka6[#All],12,FALSE),"zadany neplatny typ transakie"))</f>
        <v>13.24</v>
      </c>
      <c r="J3198">
        <f t="shared" si="49"/>
        <v>66.2</v>
      </c>
      <c r="K3198">
        <f>SUMIF($E$7:E3198,E3198,$H$7:H3198)</f>
        <v>212</v>
      </c>
    </row>
    <row r="3199" spans="4:11" x14ac:dyDescent="0.3">
      <c r="D3199">
        <v>3193</v>
      </c>
      <c r="E3199">
        <v>23</v>
      </c>
      <c r="F3199" s="4">
        <f>DATE(2021,3,5+INT(ROWS($1:239)/5))</f>
        <v>44307</v>
      </c>
      <c r="G3199" s="1" t="s">
        <v>167</v>
      </c>
      <c r="H3199">
        <v>-2</v>
      </c>
      <c r="I3199" s="5">
        <f>IF(G3199="nákup",VLOOKUP(E3199,Tabuľka6[#All],13,FALSE),IF(G3199="predaj",VLOOKUP(E3199,Tabuľka6[#All],12,FALSE),"zadany neplatny typ transakie"))</f>
        <v>22.55</v>
      </c>
      <c r="J3199">
        <f t="shared" si="49"/>
        <v>45.1</v>
      </c>
      <c r="K3199">
        <f>SUMIF($E$7:E3199,E3199,$H$7:H3199)</f>
        <v>184</v>
      </c>
    </row>
    <row r="3200" spans="4:11" x14ac:dyDescent="0.3">
      <c r="D3200">
        <v>3194</v>
      </c>
      <c r="E3200">
        <v>23</v>
      </c>
      <c r="F3200" s="4">
        <f>DATE(2021,3,5+INT(ROWS($1:240)/5))</f>
        <v>44308</v>
      </c>
      <c r="G3200" s="1" t="s">
        <v>167</v>
      </c>
      <c r="H3200">
        <v>-8</v>
      </c>
      <c r="I3200" s="5">
        <f>IF(G3200="nákup",VLOOKUP(E3200,Tabuľka6[#All],13,FALSE),IF(G3200="predaj",VLOOKUP(E3200,Tabuľka6[#All],12,FALSE),"zadany neplatny typ transakie"))</f>
        <v>22.55</v>
      </c>
      <c r="J3200">
        <f t="shared" si="49"/>
        <v>180.4</v>
      </c>
      <c r="K3200">
        <f>SUMIF($E$7:E3200,E3200,$H$7:H3200)</f>
        <v>176</v>
      </c>
    </row>
    <row r="3201" spans="4:11" x14ac:dyDescent="0.3">
      <c r="D3201">
        <v>3195</v>
      </c>
      <c r="E3201">
        <v>11</v>
      </c>
      <c r="F3201" s="4">
        <f>DATE(2021,3,5+INT(ROWS($1:241)/5))</f>
        <v>44308</v>
      </c>
      <c r="G3201" s="1" t="s">
        <v>167</v>
      </c>
      <c r="H3201">
        <v>-6</v>
      </c>
      <c r="I3201" s="5">
        <f>IF(G3201="nákup",VLOOKUP(E3201,Tabuľka6[#All],13,FALSE),IF(G3201="predaj",VLOOKUP(E3201,Tabuľka6[#All],12,FALSE),"zadany neplatny typ transakie"))</f>
        <v>5</v>
      </c>
      <c r="J3201">
        <f t="shared" si="49"/>
        <v>30</v>
      </c>
      <c r="K3201">
        <f>SUMIF($E$7:E3201,E3201,$H$7:H3201)</f>
        <v>173</v>
      </c>
    </row>
    <row r="3202" spans="4:11" x14ac:dyDescent="0.3">
      <c r="D3202">
        <v>3196</v>
      </c>
      <c r="E3202">
        <v>21</v>
      </c>
      <c r="F3202" s="4">
        <f>DATE(2021,3,5+INT(ROWS($1:242)/5))</f>
        <v>44308</v>
      </c>
      <c r="G3202" s="1" t="s">
        <v>167</v>
      </c>
      <c r="H3202">
        <v>-4</v>
      </c>
      <c r="I3202" s="5">
        <f>IF(G3202="nákup",VLOOKUP(E3202,Tabuľka6[#All],13,FALSE),IF(G3202="predaj",VLOOKUP(E3202,Tabuľka6[#All],12,FALSE),"zadany neplatny typ transakie"))</f>
        <v>22.5</v>
      </c>
      <c r="J3202">
        <f t="shared" si="49"/>
        <v>90</v>
      </c>
      <c r="K3202">
        <f>SUMIF($E$7:E3202,E3202,$H$7:H3202)</f>
        <v>213</v>
      </c>
    </row>
    <row r="3203" spans="4:11" x14ac:dyDescent="0.3">
      <c r="D3203">
        <v>3197</v>
      </c>
      <c r="E3203">
        <v>22</v>
      </c>
      <c r="F3203" s="4">
        <f>DATE(2021,3,5+INT(ROWS($1:243)/5))</f>
        <v>44308</v>
      </c>
      <c r="G3203" s="1" t="s">
        <v>167</v>
      </c>
      <c r="H3203">
        <v>-4</v>
      </c>
      <c r="I3203" s="5">
        <f>IF(G3203="nákup",VLOOKUP(E3203,Tabuľka6[#All],13,FALSE),IF(G3203="predaj",VLOOKUP(E3203,Tabuľka6[#All],12,FALSE),"zadany neplatny typ transakie"))</f>
        <v>22.58</v>
      </c>
      <c r="J3203">
        <f t="shared" si="49"/>
        <v>90.32</v>
      </c>
      <c r="K3203">
        <f>SUMIF($E$7:E3203,E3203,$H$7:H3203)</f>
        <v>82</v>
      </c>
    </row>
    <row r="3204" spans="4:11" x14ac:dyDescent="0.3">
      <c r="D3204">
        <v>3198</v>
      </c>
      <c r="E3204">
        <v>14</v>
      </c>
      <c r="F3204" s="4">
        <f>DATE(2021,3,5+INT(ROWS($1:244)/5))</f>
        <v>44308</v>
      </c>
      <c r="G3204" s="1" t="s">
        <v>167</v>
      </c>
      <c r="H3204">
        <v>-7</v>
      </c>
      <c r="I3204" s="5">
        <f>IF(G3204="nákup",VLOOKUP(E3204,Tabuľka6[#All],13,FALSE),IF(G3204="predaj",VLOOKUP(E3204,Tabuľka6[#All],12,FALSE),"zadany neplatny typ transakie"))</f>
        <v>7.8</v>
      </c>
      <c r="J3204">
        <f t="shared" si="49"/>
        <v>54.6</v>
      </c>
      <c r="K3204">
        <f>SUMIF($E$7:E3204,E3204,$H$7:H3204)</f>
        <v>99</v>
      </c>
    </row>
    <row r="3205" spans="4:11" x14ac:dyDescent="0.3">
      <c r="D3205">
        <v>3199</v>
      </c>
      <c r="E3205">
        <v>8</v>
      </c>
      <c r="F3205" s="4">
        <f>DATE(2021,3,5+INT(ROWS($1:245)/5))</f>
        <v>44309</v>
      </c>
      <c r="G3205" s="1" t="s">
        <v>167</v>
      </c>
      <c r="H3205">
        <v>-3</v>
      </c>
      <c r="I3205" s="5">
        <f>IF(G3205="nákup",VLOOKUP(E3205,Tabuľka6[#All],13,FALSE),IF(G3205="predaj",VLOOKUP(E3205,Tabuľka6[#All],12,FALSE),"zadany neplatny typ transakie"))</f>
        <v>17.89</v>
      </c>
      <c r="J3205">
        <f t="shared" si="49"/>
        <v>53.67</v>
      </c>
      <c r="K3205">
        <f>SUMIF($E$7:E3205,E3205,$H$7:H3205)</f>
        <v>270</v>
      </c>
    </row>
    <row r="3206" spans="4:11" x14ac:dyDescent="0.3">
      <c r="D3206">
        <v>3200</v>
      </c>
      <c r="E3206">
        <v>14</v>
      </c>
      <c r="F3206" s="4">
        <f>DATE(2021,3,5+INT(ROWS($1:246)/5))</f>
        <v>44309</v>
      </c>
      <c r="G3206" s="1" t="s">
        <v>167</v>
      </c>
      <c r="H3206">
        <v>-5</v>
      </c>
      <c r="I3206" s="5">
        <f>IF(G3206="nákup",VLOOKUP(E3206,Tabuľka6[#All],13,FALSE),IF(G3206="predaj",VLOOKUP(E3206,Tabuľka6[#All],12,FALSE),"zadany neplatny typ transakie"))</f>
        <v>7.8</v>
      </c>
      <c r="J3206">
        <f t="shared" si="49"/>
        <v>39</v>
      </c>
      <c r="K3206">
        <f>SUMIF($E$7:E3206,E3206,$H$7:H3206)</f>
        <v>94</v>
      </c>
    </row>
    <row r="3207" spans="4:11" x14ac:dyDescent="0.3">
      <c r="D3207">
        <v>3201</v>
      </c>
      <c r="E3207">
        <v>16</v>
      </c>
      <c r="F3207" s="4">
        <f>DATE(2021,3,5+INT(ROWS($1:247)/5))</f>
        <v>44309</v>
      </c>
      <c r="G3207" s="1" t="s">
        <v>167</v>
      </c>
      <c r="H3207">
        <v>-1</v>
      </c>
      <c r="I3207" s="5">
        <f>IF(G3207="nákup",VLOOKUP(E3207,Tabuľka6[#All],13,FALSE),IF(G3207="predaj",VLOOKUP(E3207,Tabuľka6[#All],12,FALSE),"zadany neplatny typ transakie"))</f>
        <v>14.49</v>
      </c>
      <c r="J3207">
        <f t="shared" si="49"/>
        <v>14.49</v>
      </c>
      <c r="K3207">
        <f>SUMIF($E$7:E3207,E3207,$H$7:H3207)</f>
        <v>375</v>
      </c>
    </row>
    <row r="3208" spans="4:11" x14ac:dyDescent="0.3">
      <c r="D3208">
        <v>3202</v>
      </c>
      <c r="E3208">
        <v>6</v>
      </c>
      <c r="F3208" s="4">
        <f>DATE(2021,3,5+INT(ROWS($1:248)/5))</f>
        <v>44309</v>
      </c>
      <c r="G3208" s="1" t="s">
        <v>167</v>
      </c>
      <c r="H3208">
        <v>-6</v>
      </c>
      <c r="I3208" s="5">
        <f>IF(G3208="nákup",VLOOKUP(E3208,Tabuľka6[#All],13,FALSE),IF(G3208="predaj",VLOOKUP(E3208,Tabuľka6[#All],12,FALSE),"zadany neplatny typ transakie"))</f>
        <v>13.24</v>
      </c>
      <c r="J3208">
        <f t="shared" ref="J3208:J3271" si="50">ABS(H3208*I3208)</f>
        <v>79.44</v>
      </c>
      <c r="K3208">
        <f>SUMIF($E$7:E3208,E3208,$H$7:H3208)</f>
        <v>206</v>
      </c>
    </row>
    <row r="3209" spans="4:11" x14ac:dyDescent="0.3">
      <c r="D3209">
        <v>3203</v>
      </c>
      <c r="E3209">
        <v>12</v>
      </c>
      <c r="F3209" s="4">
        <f>DATE(2021,3,5+INT(ROWS($1:249)/5))</f>
        <v>44309</v>
      </c>
      <c r="G3209" s="1" t="s">
        <v>167</v>
      </c>
      <c r="H3209">
        <v>-3</v>
      </c>
      <c r="I3209" s="5">
        <f>IF(G3209="nákup",VLOOKUP(E3209,Tabuľka6[#All],13,FALSE),IF(G3209="predaj",VLOOKUP(E3209,Tabuľka6[#All],12,FALSE),"zadany neplatny typ transakie"))</f>
        <v>13.25</v>
      </c>
      <c r="J3209">
        <f t="shared" si="50"/>
        <v>39.75</v>
      </c>
      <c r="K3209">
        <f>SUMIF($E$7:E3209,E3209,$H$7:H3209)</f>
        <v>256</v>
      </c>
    </row>
    <row r="3210" spans="4:11" x14ac:dyDescent="0.3">
      <c r="D3210">
        <v>3204</v>
      </c>
      <c r="E3210">
        <v>14</v>
      </c>
      <c r="F3210" s="4">
        <f>DATE(2021,3,5+INT(ROWS($1:250)/5))</f>
        <v>44310</v>
      </c>
      <c r="G3210" s="1" t="s">
        <v>167</v>
      </c>
      <c r="H3210">
        <v>-2</v>
      </c>
      <c r="I3210" s="5">
        <f>IF(G3210="nákup",VLOOKUP(E3210,Tabuľka6[#All],13,FALSE),IF(G3210="predaj",VLOOKUP(E3210,Tabuľka6[#All],12,FALSE),"zadany neplatny typ transakie"))</f>
        <v>7.8</v>
      </c>
      <c r="J3210">
        <f t="shared" si="50"/>
        <v>15.6</v>
      </c>
      <c r="K3210">
        <f>SUMIF($E$7:E3210,E3210,$H$7:H3210)</f>
        <v>92</v>
      </c>
    </row>
    <row r="3211" spans="4:11" x14ac:dyDescent="0.3">
      <c r="D3211">
        <v>3205</v>
      </c>
      <c r="E3211">
        <v>11</v>
      </c>
      <c r="F3211" s="4">
        <f>DATE(2021,3,5+INT(ROWS($1:251)/5))</f>
        <v>44310</v>
      </c>
      <c r="G3211" s="1" t="s">
        <v>167</v>
      </c>
      <c r="H3211">
        <v>-10</v>
      </c>
      <c r="I3211" s="5">
        <f>IF(G3211="nákup",VLOOKUP(E3211,Tabuľka6[#All],13,FALSE),IF(G3211="predaj",VLOOKUP(E3211,Tabuľka6[#All],12,FALSE),"zadany neplatny typ transakie"))</f>
        <v>5</v>
      </c>
      <c r="J3211">
        <f t="shared" si="50"/>
        <v>50</v>
      </c>
      <c r="K3211">
        <f>SUMIF($E$7:E3211,E3211,$H$7:H3211)</f>
        <v>163</v>
      </c>
    </row>
    <row r="3212" spans="4:11" x14ac:dyDescent="0.3">
      <c r="D3212">
        <v>3206</v>
      </c>
      <c r="E3212">
        <v>30</v>
      </c>
      <c r="F3212" s="4">
        <f>DATE(2021,3,5+INT(ROWS($1:252)/5))</f>
        <v>44310</v>
      </c>
      <c r="G3212" s="1" t="s">
        <v>167</v>
      </c>
      <c r="H3212">
        <v>-2</v>
      </c>
      <c r="I3212" s="5">
        <f>IF(G3212="nákup",VLOOKUP(E3212,Tabuľka6[#All],13,FALSE),IF(G3212="predaj",VLOOKUP(E3212,Tabuľka6[#All],12,FALSE),"zadany neplatny typ transakie"))</f>
        <v>11.5</v>
      </c>
      <c r="J3212">
        <f t="shared" si="50"/>
        <v>23</v>
      </c>
      <c r="K3212">
        <f>SUMIF($E$7:E3212,E3212,$H$7:H3212)</f>
        <v>253</v>
      </c>
    </row>
    <row r="3213" spans="4:11" x14ac:dyDescent="0.3">
      <c r="D3213">
        <v>3207</v>
      </c>
      <c r="E3213">
        <v>25</v>
      </c>
      <c r="F3213" s="4">
        <f>DATE(2021,3,5+INT(ROWS($1:253)/5))</f>
        <v>44310</v>
      </c>
      <c r="G3213" s="1" t="s">
        <v>167</v>
      </c>
      <c r="H3213">
        <v>-10</v>
      </c>
      <c r="I3213" s="5">
        <f>IF(G3213="nákup",VLOOKUP(E3213,Tabuľka6[#All],13,FALSE),IF(G3213="predaj",VLOOKUP(E3213,Tabuľka6[#All],12,FALSE),"zadany neplatny typ transakie"))</f>
        <v>14.95</v>
      </c>
      <c r="J3213">
        <f t="shared" si="50"/>
        <v>149.5</v>
      </c>
      <c r="K3213">
        <f>SUMIF($E$7:E3213,E3213,$H$7:H3213)</f>
        <v>271</v>
      </c>
    </row>
    <row r="3214" spans="4:11" x14ac:dyDescent="0.3">
      <c r="D3214">
        <v>3208</v>
      </c>
      <c r="E3214">
        <v>1</v>
      </c>
      <c r="F3214" s="4">
        <f>DATE(2021,3,5+INT(ROWS($1:254)/5))</f>
        <v>44310</v>
      </c>
      <c r="G3214" s="1" t="s">
        <v>167</v>
      </c>
      <c r="H3214">
        <v>-3</v>
      </c>
      <c r="I3214" s="5">
        <f>IF(G3214="nákup",VLOOKUP(E3214,Tabuľka6[#All],13,FALSE),IF(G3214="predaj",VLOOKUP(E3214,Tabuľka6[#All],12,FALSE),"zadany neplatny typ transakie"))</f>
        <v>11.9</v>
      </c>
      <c r="J3214">
        <f t="shared" si="50"/>
        <v>35.700000000000003</v>
      </c>
      <c r="K3214">
        <f>SUMIF($E$7:E3214,E3214,$H$7:H3214)</f>
        <v>190</v>
      </c>
    </row>
    <row r="3215" spans="4:11" x14ac:dyDescent="0.3">
      <c r="D3215">
        <v>3209</v>
      </c>
      <c r="E3215">
        <v>28</v>
      </c>
      <c r="F3215" s="4">
        <f>DATE(2021,3,5+INT(ROWS($1:255)/5))</f>
        <v>44311</v>
      </c>
      <c r="G3215" s="1" t="s">
        <v>167</v>
      </c>
      <c r="H3215">
        <v>-5</v>
      </c>
      <c r="I3215" s="5">
        <f>IF(G3215="nákup",VLOOKUP(E3215,Tabuľka6[#All],13,FALSE),IF(G3215="predaj",VLOOKUP(E3215,Tabuľka6[#All],12,FALSE),"zadany neplatny typ transakie"))</f>
        <v>14.38</v>
      </c>
      <c r="J3215">
        <f t="shared" si="50"/>
        <v>71.900000000000006</v>
      </c>
      <c r="K3215">
        <f>SUMIF($E$7:E3215,E3215,$H$7:H3215)</f>
        <v>245</v>
      </c>
    </row>
    <row r="3216" spans="4:11" x14ac:dyDescent="0.3">
      <c r="D3216">
        <v>3210</v>
      </c>
      <c r="E3216">
        <v>14</v>
      </c>
      <c r="F3216" s="4">
        <f>DATE(2021,3,5+INT(ROWS($1:256)/5))</f>
        <v>44311</v>
      </c>
      <c r="G3216" s="1" t="s">
        <v>167</v>
      </c>
      <c r="H3216">
        <v>-10</v>
      </c>
      <c r="I3216" s="5">
        <f>IF(G3216="nákup",VLOOKUP(E3216,Tabuľka6[#All],13,FALSE),IF(G3216="predaj",VLOOKUP(E3216,Tabuľka6[#All],12,FALSE),"zadany neplatny typ transakie"))</f>
        <v>7.8</v>
      </c>
      <c r="J3216">
        <f t="shared" si="50"/>
        <v>78</v>
      </c>
      <c r="K3216">
        <f>SUMIF($E$7:E3216,E3216,$H$7:H3216)</f>
        <v>82</v>
      </c>
    </row>
    <row r="3217" spans="4:11" x14ac:dyDescent="0.3">
      <c r="D3217">
        <v>3211</v>
      </c>
      <c r="E3217">
        <v>12</v>
      </c>
      <c r="F3217" s="4">
        <f>DATE(2021,3,5+INT(ROWS($1:257)/5))</f>
        <v>44311</v>
      </c>
      <c r="G3217" s="1" t="s">
        <v>167</v>
      </c>
      <c r="H3217">
        <v>-1</v>
      </c>
      <c r="I3217" s="5">
        <f>IF(G3217="nákup",VLOOKUP(E3217,Tabuľka6[#All],13,FALSE),IF(G3217="predaj",VLOOKUP(E3217,Tabuľka6[#All],12,FALSE),"zadany neplatny typ transakie"))</f>
        <v>13.25</v>
      </c>
      <c r="J3217">
        <f t="shared" si="50"/>
        <v>13.25</v>
      </c>
      <c r="K3217">
        <f>SUMIF($E$7:E3217,E3217,$H$7:H3217)</f>
        <v>255</v>
      </c>
    </row>
    <row r="3218" spans="4:11" x14ac:dyDescent="0.3">
      <c r="D3218">
        <v>3212</v>
      </c>
      <c r="E3218">
        <v>13</v>
      </c>
      <c r="F3218" s="4">
        <f>DATE(2021,3,5+INT(ROWS($1:258)/5))</f>
        <v>44311</v>
      </c>
      <c r="G3218" s="1" t="s">
        <v>167</v>
      </c>
      <c r="H3218">
        <v>-4</v>
      </c>
      <c r="I3218" s="5">
        <f>IF(G3218="nákup",VLOOKUP(E3218,Tabuľka6[#All],13,FALSE),IF(G3218="predaj",VLOOKUP(E3218,Tabuľka6[#All],12,FALSE),"zadany neplatny typ transakie"))</f>
        <v>14.95</v>
      </c>
      <c r="J3218">
        <f t="shared" si="50"/>
        <v>59.8</v>
      </c>
      <c r="K3218">
        <f>SUMIF($E$7:E3218,E3218,$H$7:H3218)</f>
        <v>66</v>
      </c>
    </row>
    <row r="3219" spans="4:11" x14ac:dyDescent="0.3">
      <c r="D3219">
        <v>3213</v>
      </c>
      <c r="E3219">
        <v>30</v>
      </c>
      <c r="F3219" s="4">
        <f>DATE(2021,3,5+INT(ROWS($1:259)/5))</f>
        <v>44311</v>
      </c>
      <c r="G3219" s="1" t="s">
        <v>167</v>
      </c>
      <c r="H3219">
        <v>-7</v>
      </c>
      <c r="I3219" s="5">
        <f>IF(G3219="nákup",VLOOKUP(E3219,Tabuľka6[#All],13,FALSE),IF(G3219="predaj",VLOOKUP(E3219,Tabuľka6[#All],12,FALSE),"zadany neplatny typ transakie"))</f>
        <v>11.5</v>
      </c>
      <c r="J3219">
        <f t="shared" si="50"/>
        <v>80.5</v>
      </c>
      <c r="K3219">
        <f>SUMIF($E$7:E3219,E3219,$H$7:H3219)</f>
        <v>246</v>
      </c>
    </row>
    <row r="3220" spans="4:11" x14ac:dyDescent="0.3">
      <c r="D3220">
        <v>3214</v>
      </c>
      <c r="E3220">
        <v>29</v>
      </c>
      <c r="F3220" s="4">
        <f>DATE(2021,3,5+INT(ROWS($1:260)/5))</f>
        <v>44312</v>
      </c>
      <c r="G3220" s="1" t="s">
        <v>167</v>
      </c>
      <c r="H3220">
        <v>-5</v>
      </c>
      <c r="I3220" s="5">
        <f>IF(G3220="nákup",VLOOKUP(E3220,Tabuľka6[#All],13,FALSE),IF(G3220="predaj",VLOOKUP(E3220,Tabuľka6[#All],12,FALSE),"zadany neplatny typ transakie"))</f>
        <v>24.99</v>
      </c>
      <c r="J3220">
        <f t="shared" si="50"/>
        <v>124.94999999999999</v>
      </c>
      <c r="K3220">
        <f>SUMIF($E$7:E3220,E3220,$H$7:H3220)</f>
        <v>445</v>
      </c>
    </row>
    <row r="3221" spans="4:11" x14ac:dyDescent="0.3">
      <c r="D3221">
        <v>3215</v>
      </c>
      <c r="E3221">
        <v>11</v>
      </c>
      <c r="F3221" s="4">
        <f>DATE(2021,3,5+INT(ROWS($1:261)/5))</f>
        <v>44312</v>
      </c>
      <c r="G3221" s="1" t="s">
        <v>167</v>
      </c>
      <c r="H3221">
        <v>-2</v>
      </c>
      <c r="I3221" s="5">
        <f>IF(G3221="nákup",VLOOKUP(E3221,Tabuľka6[#All],13,FALSE),IF(G3221="predaj",VLOOKUP(E3221,Tabuľka6[#All],12,FALSE),"zadany neplatny typ transakie"))</f>
        <v>5</v>
      </c>
      <c r="J3221">
        <f t="shared" si="50"/>
        <v>10</v>
      </c>
      <c r="K3221">
        <f>SUMIF($E$7:E3221,E3221,$H$7:H3221)</f>
        <v>161</v>
      </c>
    </row>
    <row r="3222" spans="4:11" x14ac:dyDescent="0.3">
      <c r="D3222">
        <v>3216</v>
      </c>
      <c r="E3222">
        <v>29</v>
      </c>
      <c r="F3222" s="4">
        <f>DATE(2021,3,5+INT(ROWS($1:262)/5))</f>
        <v>44312</v>
      </c>
      <c r="G3222" s="1" t="s">
        <v>167</v>
      </c>
      <c r="H3222">
        <v>-9</v>
      </c>
      <c r="I3222" s="5">
        <f>IF(G3222="nákup",VLOOKUP(E3222,Tabuľka6[#All],13,FALSE),IF(G3222="predaj",VLOOKUP(E3222,Tabuľka6[#All],12,FALSE),"zadany neplatny typ transakie"))</f>
        <v>24.99</v>
      </c>
      <c r="J3222">
        <f t="shared" si="50"/>
        <v>224.91</v>
      </c>
      <c r="K3222">
        <f>SUMIF($E$7:E3222,E3222,$H$7:H3222)</f>
        <v>436</v>
      </c>
    </row>
    <row r="3223" spans="4:11" x14ac:dyDescent="0.3">
      <c r="D3223">
        <v>3217</v>
      </c>
      <c r="E3223">
        <v>29</v>
      </c>
      <c r="F3223" s="4">
        <f>DATE(2021,3,5+INT(ROWS($1:263)/5))</f>
        <v>44312</v>
      </c>
      <c r="G3223" s="1" t="s">
        <v>167</v>
      </c>
      <c r="H3223">
        <v>-2</v>
      </c>
      <c r="I3223" s="5">
        <f>IF(G3223="nákup",VLOOKUP(E3223,Tabuľka6[#All],13,FALSE),IF(G3223="predaj",VLOOKUP(E3223,Tabuľka6[#All],12,FALSE),"zadany neplatny typ transakie"))</f>
        <v>24.99</v>
      </c>
      <c r="J3223">
        <f t="shared" si="50"/>
        <v>49.98</v>
      </c>
      <c r="K3223">
        <f>SUMIF($E$7:E3223,E3223,$H$7:H3223)</f>
        <v>434</v>
      </c>
    </row>
    <row r="3224" spans="4:11" x14ac:dyDescent="0.3">
      <c r="D3224">
        <v>3218</v>
      </c>
      <c r="E3224">
        <v>29</v>
      </c>
      <c r="F3224" s="4">
        <f>DATE(2021,3,5+INT(ROWS($1:264)/5))</f>
        <v>44312</v>
      </c>
      <c r="G3224" s="1" t="s">
        <v>167</v>
      </c>
      <c r="H3224">
        <v>-3</v>
      </c>
      <c r="I3224" s="5">
        <f>IF(G3224="nákup",VLOOKUP(E3224,Tabuľka6[#All],13,FALSE),IF(G3224="predaj",VLOOKUP(E3224,Tabuľka6[#All],12,FALSE),"zadany neplatny typ transakie"))</f>
        <v>24.99</v>
      </c>
      <c r="J3224">
        <f t="shared" si="50"/>
        <v>74.97</v>
      </c>
      <c r="K3224">
        <f>SUMIF($E$7:E3224,E3224,$H$7:H3224)</f>
        <v>431</v>
      </c>
    </row>
    <row r="3225" spans="4:11" x14ac:dyDescent="0.3">
      <c r="D3225">
        <v>3219</v>
      </c>
      <c r="E3225">
        <v>13</v>
      </c>
      <c r="F3225" s="4">
        <f>DATE(2021,3,5+INT(ROWS($1:265)/5))</f>
        <v>44313</v>
      </c>
      <c r="G3225" s="1" t="s">
        <v>167</v>
      </c>
      <c r="H3225">
        <v>-1</v>
      </c>
      <c r="I3225" s="5">
        <f>IF(G3225="nákup",VLOOKUP(E3225,Tabuľka6[#All],13,FALSE),IF(G3225="predaj",VLOOKUP(E3225,Tabuľka6[#All],12,FALSE),"zadany neplatny typ transakie"))</f>
        <v>14.95</v>
      </c>
      <c r="J3225">
        <f t="shared" si="50"/>
        <v>14.95</v>
      </c>
      <c r="K3225">
        <f>SUMIF($E$7:E3225,E3225,$H$7:H3225)</f>
        <v>65</v>
      </c>
    </row>
    <row r="3226" spans="4:11" x14ac:dyDescent="0.3">
      <c r="D3226">
        <v>3220</v>
      </c>
      <c r="E3226">
        <v>30</v>
      </c>
      <c r="F3226" s="4">
        <f>DATE(2021,3,5+INT(ROWS($1:266)/5))</f>
        <v>44313</v>
      </c>
      <c r="G3226" s="1" t="s">
        <v>167</v>
      </c>
      <c r="H3226">
        <v>-7</v>
      </c>
      <c r="I3226" s="5">
        <f>IF(G3226="nákup",VLOOKUP(E3226,Tabuľka6[#All],13,FALSE),IF(G3226="predaj",VLOOKUP(E3226,Tabuľka6[#All],12,FALSE),"zadany neplatny typ transakie"))</f>
        <v>11.5</v>
      </c>
      <c r="J3226">
        <f t="shared" si="50"/>
        <v>80.5</v>
      </c>
      <c r="K3226">
        <f>SUMIF($E$7:E3226,E3226,$H$7:H3226)</f>
        <v>239</v>
      </c>
    </row>
    <row r="3227" spans="4:11" x14ac:dyDescent="0.3">
      <c r="D3227">
        <v>3221</v>
      </c>
      <c r="E3227">
        <v>10</v>
      </c>
      <c r="F3227" s="4">
        <f>DATE(2021,3,5+INT(ROWS($1:267)/5))</f>
        <v>44313</v>
      </c>
      <c r="G3227" s="1" t="s">
        <v>167</v>
      </c>
      <c r="H3227">
        <v>-9</v>
      </c>
      <c r="I3227" s="5">
        <f>IF(G3227="nákup",VLOOKUP(E3227,Tabuľka6[#All],13,FALSE),IF(G3227="predaj",VLOOKUP(E3227,Tabuľka6[#All],12,FALSE),"zadany neplatny typ transakie"))</f>
        <v>18.5</v>
      </c>
      <c r="J3227">
        <f t="shared" si="50"/>
        <v>166.5</v>
      </c>
      <c r="K3227">
        <f>SUMIF($E$7:E3227,E3227,$H$7:H3227)</f>
        <v>98</v>
      </c>
    </row>
    <row r="3228" spans="4:11" x14ac:dyDescent="0.3">
      <c r="D3228">
        <v>3222</v>
      </c>
      <c r="E3228">
        <v>6</v>
      </c>
      <c r="F3228" s="4">
        <f>DATE(2021,3,5+INT(ROWS($1:268)/5))</f>
        <v>44313</v>
      </c>
      <c r="G3228" s="1" t="s">
        <v>167</v>
      </c>
      <c r="H3228">
        <v>-4</v>
      </c>
      <c r="I3228" s="5">
        <f>IF(G3228="nákup",VLOOKUP(E3228,Tabuľka6[#All],13,FALSE),IF(G3228="predaj",VLOOKUP(E3228,Tabuľka6[#All],12,FALSE),"zadany neplatny typ transakie"))</f>
        <v>13.24</v>
      </c>
      <c r="J3228">
        <f t="shared" si="50"/>
        <v>52.96</v>
      </c>
      <c r="K3228">
        <f>SUMIF($E$7:E3228,E3228,$H$7:H3228)</f>
        <v>202</v>
      </c>
    </row>
    <row r="3229" spans="4:11" x14ac:dyDescent="0.3">
      <c r="D3229">
        <v>3223</v>
      </c>
      <c r="E3229">
        <v>14</v>
      </c>
      <c r="F3229" s="4">
        <f>DATE(2021,3,5+INT(ROWS($1:269)/5))</f>
        <v>44313</v>
      </c>
      <c r="G3229" s="1" t="s">
        <v>167</v>
      </c>
      <c r="H3229">
        <v>-10</v>
      </c>
      <c r="I3229" s="5">
        <f>IF(G3229="nákup",VLOOKUP(E3229,Tabuľka6[#All],13,FALSE),IF(G3229="predaj",VLOOKUP(E3229,Tabuľka6[#All],12,FALSE),"zadany neplatny typ transakie"))</f>
        <v>7.8</v>
      </c>
      <c r="J3229">
        <f t="shared" si="50"/>
        <v>78</v>
      </c>
      <c r="K3229">
        <f>SUMIF($E$7:E3229,E3229,$H$7:H3229)</f>
        <v>72</v>
      </c>
    </row>
    <row r="3230" spans="4:11" x14ac:dyDescent="0.3">
      <c r="D3230">
        <v>3224</v>
      </c>
      <c r="E3230">
        <v>7</v>
      </c>
      <c r="F3230" s="4">
        <f>DATE(2021,3,5+INT(ROWS($1:270)/5))</f>
        <v>44314</v>
      </c>
      <c r="G3230" s="1" t="s">
        <v>167</v>
      </c>
      <c r="H3230">
        <v>-1</v>
      </c>
      <c r="I3230" s="5">
        <f>IF(G3230="nákup",VLOOKUP(E3230,Tabuľka6[#All],13,FALSE),IF(G3230="predaj",VLOOKUP(E3230,Tabuľka6[#All],12,FALSE),"zadany neplatny typ transakie"))</f>
        <v>14.75</v>
      </c>
      <c r="J3230">
        <f t="shared" si="50"/>
        <v>14.75</v>
      </c>
      <c r="K3230">
        <f>SUMIF($E$7:E3230,E3230,$H$7:H3230)</f>
        <v>134</v>
      </c>
    </row>
    <row r="3231" spans="4:11" x14ac:dyDescent="0.3">
      <c r="D3231">
        <v>3225</v>
      </c>
      <c r="E3231">
        <v>24</v>
      </c>
      <c r="F3231" s="4">
        <f>DATE(2021,3,5+INT(ROWS($1:271)/5))</f>
        <v>44314</v>
      </c>
      <c r="G3231" s="1" t="s">
        <v>167</v>
      </c>
      <c r="H3231">
        <v>-6</v>
      </c>
      <c r="I3231" s="5">
        <f>IF(G3231="nákup",VLOOKUP(E3231,Tabuľka6[#All],13,FALSE),IF(G3231="predaj",VLOOKUP(E3231,Tabuľka6[#All],12,FALSE),"zadany neplatny typ transakie"))</f>
        <v>18.98</v>
      </c>
      <c r="J3231">
        <f t="shared" si="50"/>
        <v>113.88</v>
      </c>
      <c r="K3231">
        <f>SUMIF($E$7:E3231,E3231,$H$7:H3231)</f>
        <v>272</v>
      </c>
    </row>
    <row r="3232" spans="4:11" x14ac:dyDescent="0.3">
      <c r="D3232">
        <v>3226</v>
      </c>
      <c r="E3232">
        <v>23</v>
      </c>
      <c r="F3232" s="4">
        <f>DATE(2021,3,5+INT(ROWS($1:272)/5))</f>
        <v>44314</v>
      </c>
      <c r="G3232" s="1" t="s">
        <v>167</v>
      </c>
      <c r="H3232">
        <v>-2</v>
      </c>
      <c r="I3232" s="5">
        <f>IF(G3232="nákup",VLOOKUP(E3232,Tabuľka6[#All],13,FALSE),IF(G3232="predaj",VLOOKUP(E3232,Tabuľka6[#All],12,FALSE),"zadany neplatny typ transakie"))</f>
        <v>22.55</v>
      </c>
      <c r="J3232">
        <f t="shared" si="50"/>
        <v>45.1</v>
      </c>
      <c r="K3232">
        <f>SUMIF($E$7:E3232,E3232,$H$7:H3232)</f>
        <v>174</v>
      </c>
    </row>
    <row r="3233" spans="4:11" x14ac:dyDescent="0.3">
      <c r="D3233">
        <v>3227</v>
      </c>
      <c r="E3233">
        <v>18</v>
      </c>
      <c r="F3233" s="4">
        <f>DATE(2021,3,5+INT(ROWS($1:273)/5))</f>
        <v>44314</v>
      </c>
      <c r="G3233" s="1" t="s">
        <v>167</v>
      </c>
      <c r="H3233">
        <v>-3</v>
      </c>
      <c r="I3233" s="5">
        <f>IF(G3233="nákup",VLOOKUP(E3233,Tabuľka6[#All],13,FALSE),IF(G3233="predaj",VLOOKUP(E3233,Tabuľka6[#All],12,FALSE),"zadany neplatny typ transakie"))</f>
        <v>13.99</v>
      </c>
      <c r="J3233">
        <f t="shared" si="50"/>
        <v>41.97</v>
      </c>
      <c r="K3233">
        <f>SUMIF($E$7:E3233,E3233,$H$7:H3233)</f>
        <v>123</v>
      </c>
    </row>
    <row r="3234" spans="4:11" x14ac:dyDescent="0.3">
      <c r="D3234">
        <v>3228</v>
      </c>
      <c r="E3234">
        <v>20</v>
      </c>
      <c r="F3234" s="4">
        <f>DATE(2021,3,5+INT(ROWS($1:274)/5))</f>
        <v>44314</v>
      </c>
      <c r="G3234" s="1" t="s">
        <v>167</v>
      </c>
      <c r="H3234">
        <v>-8</v>
      </c>
      <c r="I3234" s="5">
        <f>IF(G3234="nákup",VLOOKUP(E3234,Tabuľka6[#All],13,FALSE),IF(G3234="predaj",VLOOKUP(E3234,Tabuľka6[#All],12,FALSE),"zadany neplatny typ transakie"))</f>
        <v>10.050000000000001</v>
      </c>
      <c r="J3234">
        <f t="shared" si="50"/>
        <v>80.400000000000006</v>
      </c>
      <c r="K3234">
        <f>SUMIF($E$7:E3234,E3234,$H$7:H3234)</f>
        <v>60</v>
      </c>
    </row>
    <row r="3235" spans="4:11" x14ac:dyDescent="0.3">
      <c r="D3235">
        <v>3229</v>
      </c>
      <c r="E3235">
        <v>21</v>
      </c>
      <c r="F3235" s="4">
        <f>DATE(2021,3,5+INT(ROWS($1:275)/5))</f>
        <v>44315</v>
      </c>
      <c r="G3235" s="1" t="s">
        <v>167</v>
      </c>
      <c r="H3235">
        <v>-9</v>
      </c>
      <c r="I3235" s="5">
        <f>IF(G3235="nákup",VLOOKUP(E3235,Tabuľka6[#All],13,FALSE),IF(G3235="predaj",VLOOKUP(E3235,Tabuľka6[#All],12,FALSE),"zadany neplatny typ transakie"))</f>
        <v>22.5</v>
      </c>
      <c r="J3235">
        <f t="shared" si="50"/>
        <v>202.5</v>
      </c>
      <c r="K3235">
        <f>SUMIF($E$7:E3235,E3235,$H$7:H3235)</f>
        <v>204</v>
      </c>
    </row>
    <row r="3236" spans="4:11" x14ac:dyDescent="0.3">
      <c r="D3236">
        <v>3230</v>
      </c>
      <c r="E3236">
        <v>8</v>
      </c>
      <c r="F3236" s="4">
        <f>DATE(2021,3,5+INT(ROWS($1:276)/5))</f>
        <v>44315</v>
      </c>
      <c r="G3236" s="1" t="s">
        <v>167</v>
      </c>
      <c r="H3236">
        <v>-8</v>
      </c>
      <c r="I3236" s="5">
        <f>IF(G3236="nákup",VLOOKUP(E3236,Tabuľka6[#All],13,FALSE),IF(G3236="predaj",VLOOKUP(E3236,Tabuľka6[#All],12,FALSE),"zadany neplatny typ transakie"))</f>
        <v>17.89</v>
      </c>
      <c r="J3236">
        <f t="shared" si="50"/>
        <v>143.12</v>
      </c>
      <c r="K3236">
        <f>SUMIF($E$7:E3236,E3236,$H$7:H3236)</f>
        <v>262</v>
      </c>
    </row>
    <row r="3237" spans="4:11" x14ac:dyDescent="0.3">
      <c r="D3237">
        <v>3231</v>
      </c>
      <c r="E3237">
        <v>29</v>
      </c>
      <c r="F3237" s="4">
        <f>DATE(2021,3,5+INT(ROWS($1:277)/5))</f>
        <v>44315</v>
      </c>
      <c r="G3237" s="1" t="s">
        <v>167</v>
      </c>
      <c r="H3237">
        <v>-10</v>
      </c>
      <c r="I3237" s="5">
        <f>IF(G3237="nákup",VLOOKUP(E3237,Tabuľka6[#All],13,FALSE),IF(G3237="predaj",VLOOKUP(E3237,Tabuľka6[#All],12,FALSE),"zadany neplatny typ transakie"))</f>
        <v>24.99</v>
      </c>
      <c r="J3237">
        <f t="shared" si="50"/>
        <v>249.89999999999998</v>
      </c>
      <c r="K3237">
        <f>SUMIF($E$7:E3237,E3237,$H$7:H3237)</f>
        <v>421</v>
      </c>
    </row>
    <row r="3238" spans="4:11" x14ac:dyDescent="0.3">
      <c r="D3238">
        <v>3232</v>
      </c>
      <c r="E3238">
        <v>25</v>
      </c>
      <c r="F3238" s="4">
        <f>DATE(2021,3,5+INT(ROWS($1:278)/5))</f>
        <v>44315</v>
      </c>
      <c r="G3238" s="1" t="s">
        <v>167</v>
      </c>
      <c r="H3238">
        <v>-5</v>
      </c>
      <c r="I3238" s="5">
        <f>IF(G3238="nákup",VLOOKUP(E3238,Tabuľka6[#All],13,FALSE),IF(G3238="predaj",VLOOKUP(E3238,Tabuľka6[#All],12,FALSE),"zadany neplatny typ transakie"))</f>
        <v>14.95</v>
      </c>
      <c r="J3238">
        <f t="shared" si="50"/>
        <v>74.75</v>
      </c>
      <c r="K3238">
        <f>SUMIF($E$7:E3238,E3238,$H$7:H3238)</f>
        <v>266</v>
      </c>
    </row>
    <row r="3239" spans="4:11" x14ac:dyDescent="0.3">
      <c r="D3239">
        <v>3233</v>
      </c>
      <c r="E3239">
        <v>1</v>
      </c>
      <c r="F3239" s="4">
        <f>DATE(2021,3,5+INT(ROWS($1:279)/5))</f>
        <v>44315</v>
      </c>
      <c r="G3239" s="1" t="s">
        <v>167</v>
      </c>
      <c r="H3239">
        <v>-2</v>
      </c>
      <c r="I3239" s="5">
        <f>IF(G3239="nákup",VLOOKUP(E3239,Tabuľka6[#All],13,FALSE),IF(G3239="predaj",VLOOKUP(E3239,Tabuľka6[#All],12,FALSE),"zadany neplatny typ transakie"))</f>
        <v>11.9</v>
      </c>
      <c r="J3239">
        <f t="shared" si="50"/>
        <v>23.8</v>
      </c>
      <c r="K3239">
        <f>SUMIF($E$7:E3239,E3239,$H$7:H3239)</f>
        <v>188</v>
      </c>
    </row>
    <row r="3240" spans="4:11" x14ac:dyDescent="0.3">
      <c r="D3240">
        <v>3234</v>
      </c>
      <c r="E3240">
        <v>28</v>
      </c>
      <c r="F3240" s="4">
        <f>DATE(2021,3,5+INT(ROWS($1:280)/5))</f>
        <v>44316</v>
      </c>
      <c r="G3240" s="1" t="s">
        <v>167</v>
      </c>
      <c r="H3240">
        <v>-5</v>
      </c>
      <c r="I3240" s="5">
        <f>IF(G3240="nákup",VLOOKUP(E3240,Tabuľka6[#All],13,FALSE),IF(G3240="predaj",VLOOKUP(E3240,Tabuľka6[#All],12,FALSE),"zadany neplatny typ transakie"))</f>
        <v>14.38</v>
      </c>
      <c r="J3240">
        <f t="shared" si="50"/>
        <v>71.900000000000006</v>
      </c>
      <c r="K3240">
        <f>SUMIF($E$7:E3240,E3240,$H$7:H3240)</f>
        <v>240</v>
      </c>
    </row>
    <row r="3241" spans="4:11" x14ac:dyDescent="0.3">
      <c r="D3241">
        <v>3235</v>
      </c>
      <c r="E3241">
        <v>30</v>
      </c>
      <c r="F3241" s="4">
        <f>DATE(2021,3,5+INT(ROWS($1:281)/5))</f>
        <v>44316</v>
      </c>
      <c r="G3241" s="1" t="s">
        <v>167</v>
      </c>
      <c r="H3241">
        <v>-2</v>
      </c>
      <c r="I3241" s="5">
        <f>IF(G3241="nákup",VLOOKUP(E3241,Tabuľka6[#All],13,FALSE),IF(G3241="predaj",VLOOKUP(E3241,Tabuľka6[#All],12,FALSE),"zadany neplatny typ transakie"))</f>
        <v>11.5</v>
      </c>
      <c r="J3241">
        <f t="shared" si="50"/>
        <v>23</v>
      </c>
      <c r="K3241">
        <f>SUMIF($E$7:E3241,E3241,$H$7:H3241)</f>
        <v>237</v>
      </c>
    </row>
    <row r="3242" spans="4:11" x14ac:dyDescent="0.3">
      <c r="D3242">
        <v>3236</v>
      </c>
      <c r="E3242">
        <v>7</v>
      </c>
      <c r="F3242" s="4">
        <f>DATE(2021,3,5+INT(ROWS($1:282)/5))</f>
        <v>44316</v>
      </c>
      <c r="G3242" s="1" t="s">
        <v>167</v>
      </c>
      <c r="H3242">
        <v>-10</v>
      </c>
      <c r="I3242" s="5">
        <f>IF(G3242="nákup",VLOOKUP(E3242,Tabuľka6[#All],13,FALSE),IF(G3242="predaj",VLOOKUP(E3242,Tabuľka6[#All],12,FALSE),"zadany neplatny typ transakie"))</f>
        <v>14.75</v>
      </c>
      <c r="J3242">
        <f t="shared" si="50"/>
        <v>147.5</v>
      </c>
      <c r="K3242">
        <f>SUMIF($E$7:E3242,E3242,$H$7:H3242)</f>
        <v>124</v>
      </c>
    </row>
    <row r="3243" spans="4:11" x14ac:dyDescent="0.3">
      <c r="D3243">
        <v>3237</v>
      </c>
      <c r="E3243">
        <v>16</v>
      </c>
      <c r="F3243" s="4">
        <f>DATE(2021,3,5+INT(ROWS($1:283)/5))</f>
        <v>44316</v>
      </c>
      <c r="G3243" s="1" t="s">
        <v>167</v>
      </c>
      <c r="H3243">
        <v>-1</v>
      </c>
      <c r="I3243" s="5">
        <f>IF(G3243="nákup",VLOOKUP(E3243,Tabuľka6[#All],13,FALSE),IF(G3243="predaj",VLOOKUP(E3243,Tabuľka6[#All],12,FALSE),"zadany neplatny typ transakie"))</f>
        <v>14.49</v>
      </c>
      <c r="J3243">
        <f t="shared" si="50"/>
        <v>14.49</v>
      </c>
      <c r="K3243">
        <f>SUMIF($E$7:E3243,E3243,$H$7:H3243)</f>
        <v>374</v>
      </c>
    </row>
    <row r="3244" spans="4:11" x14ac:dyDescent="0.3">
      <c r="D3244">
        <v>3238</v>
      </c>
      <c r="E3244">
        <v>10</v>
      </c>
      <c r="F3244" s="4">
        <f>DATE(2021,3,5+INT(ROWS($1:284)/5))</f>
        <v>44316</v>
      </c>
      <c r="G3244" s="1" t="s">
        <v>167</v>
      </c>
      <c r="H3244">
        <v>-5</v>
      </c>
      <c r="I3244" s="5">
        <f>IF(G3244="nákup",VLOOKUP(E3244,Tabuľka6[#All],13,FALSE),IF(G3244="predaj",VLOOKUP(E3244,Tabuľka6[#All],12,FALSE),"zadany neplatny typ transakie"))</f>
        <v>18.5</v>
      </c>
      <c r="J3244">
        <f t="shared" si="50"/>
        <v>92.5</v>
      </c>
      <c r="K3244">
        <f>SUMIF($E$7:E3244,E3244,$H$7:H3244)</f>
        <v>93</v>
      </c>
    </row>
    <row r="3245" spans="4:11" x14ac:dyDescent="0.3">
      <c r="D3245">
        <v>3239</v>
      </c>
      <c r="E3245">
        <v>22</v>
      </c>
      <c r="F3245" s="4">
        <f>DATE(2021,3,5+INT(ROWS($1:285)/5))</f>
        <v>44317</v>
      </c>
      <c r="G3245" s="1" t="s">
        <v>167</v>
      </c>
      <c r="H3245">
        <v>-5</v>
      </c>
      <c r="I3245" s="5">
        <f>IF(G3245="nákup",VLOOKUP(E3245,Tabuľka6[#All],13,FALSE),IF(G3245="predaj",VLOOKUP(E3245,Tabuľka6[#All],12,FALSE),"zadany neplatny typ transakie"))</f>
        <v>22.58</v>
      </c>
      <c r="J3245">
        <f t="shared" si="50"/>
        <v>112.89999999999999</v>
      </c>
      <c r="K3245">
        <f>SUMIF($E$7:E3245,E3245,$H$7:H3245)</f>
        <v>77</v>
      </c>
    </row>
    <row r="3246" spans="4:11" x14ac:dyDescent="0.3">
      <c r="D3246">
        <v>3240</v>
      </c>
      <c r="E3246">
        <v>30</v>
      </c>
      <c r="F3246" s="4">
        <f>DATE(2021,3,5+INT(ROWS($1:286)/5))</f>
        <v>44317</v>
      </c>
      <c r="G3246" s="1" t="s">
        <v>167</v>
      </c>
      <c r="H3246">
        <v>-8</v>
      </c>
      <c r="I3246" s="5">
        <f>IF(G3246="nákup",VLOOKUP(E3246,Tabuľka6[#All],13,FALSE),IF(G3246="predaj",VLOOKUP(E3246,Tabuľka6[#All],12,FALSE),"zadany neplatny typ transakie"))</f>
        <v>11.5</v>
      </c>
      <c r="J3246">
        <f t="shared" si="50"/>
        <v>92</v>
      </c>
      <c r="K3246">
        <f>SUMIF($E$7:E3246,E3246,$H$7:H3246)</f>
        <v>229</v>
      </c>
    </row>
    <row r="3247" spans="4:11" x14ac:dyDescent="0.3">
      <c r="D3247">
        <v>3241</v>
      </c>
      <c r="E3247">
        <v>24</v>
      </c>
      <c r="F3247" s="4">
        <f>DATE(2021,3,5+INT(ROWS($1:287)/5))</f>
        <v>44317</v>
      </c>
      <c r="G3247" s="1" t="s">
        <v>167</v>
      </c>
      <c r="H3247">
        <v>-6</v>
      </c>
      <c r="I3247" s="5">
        <f>IF(G3247="nákup",VLOOKUP(E3247,Tabuľka6[#All],13,FALSE),IF(G3247="predaj",VLOOKUP(E3247,Tabuľka6[#All],12,FALSE),"zadany neplatny typ transakie"))</f>
        <v>18.98</v>
      </c>
      <c r="J3247">
        <f t="shared" si="50"/>
        <v>113.88</v>
      </c>
      <c r="K3247">
        <f>SUMIF($E$7:E3247,E3247,$H$7:H3247)</f>
        <v>266</v>
      </c>
    </row>
    <row r="3248" spans="4:11" x14ac:dyDescent="0.3">
      <c r="D3248">
        <v>3242</v>
      </c>
      <c r="E3248">
        <v>12</v>
      </c>
      <c r="F3248" s="4">
        <f>DATE(2021,3,5+INT(ROWS($1:288)/5))</f>
        <v>44317</v>
      </c>
      <c r="G3248" s="1" t="s">
        <v>167</v>
      </c>
      <c r="H3248">
        <v>-6</v>
      </c>
      <c r="I3248" s="5">
        <f>IF(G3248="nákup",VLOOKUP(E3248,Tabuľka6[#All],13,FALSE),IF(G3248="predaj",VLOOKUP(E3248,Tabuľka6[#All],12,FALSE),"zadany neplatny typ transakie"))</f>
        <v>13.25</v>
      </c>
      <c r="J3248">
        <f t="shared" si="50"/>
        <v>79.5</v>
      </c>
      <c r="K3248">
        <f>SUMIF($E$7:E3248,E3248,$H$7:H3248)</f>
        <v>249</v>
      </c>
    </row>
    <row r="3249" spans="4:11" x14ac:dyDescent="0.3">
      <c r="D3249">
        <v>3243</v>
      </c>
      <c r="E3249">
        <v>28</v>
      </c>
      <c r="F3249" s="4">
        <f>DATE(2021,3,5+INT(ROWS($1:289)/5))</f>
        <v>44317</v>
      </c>
      <c r="G3249" s="1" t="s">
        <v>167</v>
      </c>
      <c r="H3249">
        <v>-9</v>
      </c>
      <c r="I3249" s="5">
        <f>IF(G3249="nákup",VLOOKUP(E3249,Tabuľka6[#All],13,FALSE),IF(G3249="predaj",VLOOKUP(E3249,Tabuľka6[#All],12,FALSE),"zadany neplatny typ transakie"))</f>
        <v>14.38</v>
      </c>
      <c r="J3249">
        <f t="shared" si="50"/>
        <v>129.42000000000002</v>
      </c>
      <c r="K3249">
        <f>SUMIF($E$7:E3249,E3249,$H$7:H3249)</f>
        <v>231</v>
      </c>
    </row>
    <row r="3250" spans="4:11" x14ac:dyDescent="0.3">
      <c r="D3250">
        <v>3244</v>
      </c>
      <c r="E3250">
        <v>6</v>
      </c>
      <c r="F3250" s="4">
        <f>DATE(2021,3,5+INT(ROWS($1:290)/5))</f>
        <v>44318</v>
      </c>
      <c r="G3250" s="1" t="s">
        <v>167</v>
      </c>
      <c r="H3250">
        <v>-10</v>
      </c>
      <c r="I3250" s="5">
        <f>IF(G3250="nákup",VLOOKUP(E3250,Tabuľka6[#All],13,FALSE),IF(G3250="predaj",VLOOKUP(E3250,Tabuľka6[#All],12,FALSE),"zadany neplatny typ transakie"))</f>
        <v>13.24</v>
      </c>
      <c r="J3250">
        <f t="shared" si="50"/>
        <v>132.4</v>
      </c>
      <c r="K3250">
        <f>SUMIF($E$7:E3250,E3250,$H$7:H3250)</f>
        <v>192</v>
      </c>
    </row>
    <row r="3251" spans="4:11" x14ac:dyDescent="0.3">
      <c r="D3251">
        <v>3245</v>
      </c>
      <c r="E3251">
        <v>17</v>
      </c>
      <c r="F3251" s="4">
        <f>DATE(2021,3,5+INT(ROWS($1:291)/5))</f>
        <v>44318</v>
      </c>
      <c r="G3251" s="1" t="s">
        <v>167</v>
      </c>
      <c r="H3251">
        <v>-8</v>
      </c>
      <c r="I3251" s="5">
        <f>IF(G3251="nákup",VLOOKUP(E3251,Tabuľka6[#All],13,FALSE),IF(G3251="predaj",VLOOKUP(E3251,Tabuľka6[#All],12,FALSE),"zadany neplatny typ transakie"))</f>
        <v>14.46</v>
      </c>
      <c r="J3251">
        <f t="shared" si="50"/>
        <v>115.68</v>
      </c>
      <c r="K3251">
        <f>SUMIF($E$7:E3251,E3251,$H$7:H3251)</f>
        <v>84</v>
      </c>
    </row>
    <row r="3252" spans="4:11" x14ac:dyDescent="0.3">
      <c r="D3252">
        <v>3246</v>
      </c>
      <c r="E3252">
        <v>9</v>
      </c>
      <c r="F3252" s="4">
        <f>DATE(2021,3,5+INT(ROWS($1:292)/5))</f>
        <v>44318</v>
      </c>
      <c r="G3252" s="1" t="s">
        <v>167</v>
      </c>
      <c r="H3252">
        <v>-10</v>
      </c>
      <c r="I3252" s="5">
        <f>IF(G3252="nákup",VLOOKUP(E3252,Tabuľka6[#All],13,FALSE),IF(G3252="predaj",VLOOKUP(E3252,Tabuľka6[#All],12,FALSE),"zadany neplatny typ transakie"))</f>
        <v>41</v>
      </c>
      <c r="J3252">
        <f t="shared" si="50"/>
        <v>410</v>
      </c>
      <c r="K3252">
        <f>SUMIF($E$7:E3252,E3252,$H$7:H3252)</f>
        <v>121</v>
      </c>
    </row>
    <row r="3253" spans="4:11" x14ac:dyDescent="0.3">
      <c r="D3253">
        <v>3247</v>
      </c>
      <c r="E3253">
        <v>18</v>
      </c>
      <c r="F3253" s="4">
        <f>DATE(2021,3,5+INT(ROWS($1:293)/5))</f>
        <v>44318</v>
      </c>
      <c r="G3253" s="1" t="s">
        <v>167</v>
      </c>
      <c r="H3253">
        <v>-6</v>
      </c>
      <c r="I3253" s="5">
        <f>IF(G3253="nákup",VLOOKUP(E3253,Tabuľka6[#All],13,FALSE),IF(G3253="predaj",VLOOKUP(E3253,Tabuľka6[#All],12,FALSE),"zadany neplatny typ transakie"))</f>
        <v>13.99</v>
      </c>
      <c r="J3253">
        <f t="shared" si="50"/>
        <v>83.94</v>
      </c>
      <c r="K3253">
        <f>SUMIF($E$7:E3253,E3253,$H$7:H3253)</f>
        <v>117</v>
      </c>
    </row>
    <row r="3254" spans="4:11" x14ac:dyDescent="0.3">
      <c r="D3254">
        <v>3248</v>
      </c>
      <c r="E3254">
        <v>25</v>
      </c>
      <c r="F3254" s="4">
        <f>DATE(2021,3,5+INT(ROWS($1:294)/5))</f>
        <v>44318</v>
      </c>
      <c r="G3254" s="1" t="s">
        <v>167</v>
      </c>
      <c r="H3254">
        <v>-3</v>
      </c>
      <c r="I3254" s="5">
        <f>IF(G3254="nákup",VLOOKUP(E3254,Tabuľka6[#All],13,FALSE),IF(G3254="predaj",VLOOKUP(E3254,Tabuľka6[#All],12,FALSE),"zadany neplatny typ transakie"))</f>
        <v>14.95</v>
      </c>
      <c r="J3254">
        <f t="shared" si="50"/>
        <v>44.849999999999994</v>
      </c>
      <c r="K3254">
        <f>SUMIF($E$7:E3254,E3254,$H$7:H3254)</f>
        <v>263</v>
      </c>
    </row>
    <row r="3255" spans="4:11" x14ac:dyDescent="0.3">
      <c r="D3255">
        <v>3249</v>
      </c>
      <c r="E3255">
        <v>16</v>
      </c>
      <c r="F3255" s="4">
        <f>DATE(2021,3,5+INT(ROWS($1:295)/5))</f>
        <v>44319</v>
      </c>
      <c r="G3255" s="1" t="s">
        <v>167</v>
      </c>
      <c r="H3255">
        <v>-10</v>
      </c>
      <c r="I3255" s="5">
        <f>IF(G3255="nákup",VLOOKUP(E3255,Tabuľka6[#All],13,FALSE),IF(G3255="predaj",VLOOKUP(E3255,Tabuľka6[#All],12,FALSE),"zadany neplatny typ transakie"))</f>
        <v>14.49</v>
      </c>
      <c r="J3255">
        <f t="shared" si="50"/>
        <v>144.9</v>
      </c>
      <c r="K3255">
        <f>SUMIF($E$7:E3255,E3255,$H$7:H3255)</f>
        <v>364</v>
      </c>
    </row>
    <row r="3256" spans="4:11" x14ac:dyDescent="0.3">
      <c r="D3256">
        <v>3250</v>
      </c>
      <c r="E3256">
        <v>14</v>
      </c>
      <c r="F3256" s="4">
        <f>DATE(2021,3,5+INT(ROWS($1:296)/5))</f>
        <v>44319</v>
      </c>
      <c r="G3256" s="1" t="s">
        <v>167</v>
      </c>
      <c r="H3256">
        <v>-5</v>
      </c>
      <c r="I3256" s="5">
        <f>IF(G3256="nákup",VLOOKUP(E3256,Tabuľka6[#All],13,FALSE),IF(G3256="predaj",VLOOKUP(E3256,Tabuľka6[#All],12,FALSE),"zadany neplatny typ transakie"))</f>
        <v>7.8</v>
      </c>
      <c r="J3256">
        <f t="shared" si="50"/>
        <v>39</v>
      </c>
      <c r="K3256">
        <f>SUMIF($E$7:E3256,E3256,$H$7:H3256)</f>
        <v>67</v>
      </c>
    </row>
    <row r="3257" spans="4:11" x14ac:dyDescent="0.3">
      <c r="D3257">
        <v>3251</v>
      </c>
      <c r="E3257">
        <v>7</v>
      </c>
      <c r="F3257" s="4">
        <f>DATE(2021,3,5+INT(ROWS($1:297)/5))</f>
        <v>44319</v>
      </c>
      <c r="G3257" s="1" t="s">
        <v>167</v>
      </c>
      <c r="H3257">
        <v>-4</v>
      </c>
      <c r="I3257" s="5">
        <f>IF(G3257="nákup",VLOOKUP(E3257,Tabuľka6[#All],13,FALSE),IF(G3257="predaj",VLOOKUP(E3257,Tabuľka6[#All],12,FALSE),"zadany neplatny typ transakie"))</f>
        <v>14.75</v>
      </c>
      <c r="J3257">
        <f t="shared" si="50"/>
        <v>59</v>
      </c>
      <c r="K3257">
        <f>SUMIF($E$7:E3257,E3257,$H$7:H3257)</f>
        <v>120</v>
      </c>
    </row>
    <row r="3258" spans="4:11" x14ac:dyDescent="0.3">
      <c r="D3258">
        <v>3252</v>
      </c>
      <c r="E3258">
        <v>30</v>
      </c>
      <c r="F3258" s="4">
        <f>DATE(2021,3,5+INT(ROWS($1:298)/5))</f>
        <v>44319</v>
      </c>
      <c r="G3258" s="1" t="s">
        <v>167</v>
      </c>
      <c r="H3258">
        <v>-4</v>
      </c>
      <c r="I3258" s="5">
        <f>IF(G3258="nákup",VLOOKUP(E3258,Tabuľka6[#All],13,FALSE),IF(G3258="predaj",VLOOKUP(E3258,Tabuľka6[#All],12,FALSE),"zadany neplatny typ transakie"))</f>
        <v>11.5</v>
      </c>
      <c r="J3258">
        <f t="shared" si="50"/>
        <v>46</v>
      </c>
      <c r="K3258">
        <f>SUMIF($E$7:E3258,E3258,$H$7:H3258)</f>
        <v>225</v>
      </c>
    </row>
    <row r="3259" spans="4:11" x14ac:dyDescent="0.3">
      <c r="D3259">
        <v>3253</v>
      </c>
      <c r="E3259">
        <v>23</v>
      </c>
      <c r="F3259" s="4">
        <f>DATE(2021,3,5+INT(ROWS($1:299)/5))</f>
        <v>44319</v>
      </c>
      <c r="G3259" s="1" t="s">
        <v>167</v>
      </c>
      <c r="H3259">
        <v>-5</v>
      </c>
      <c r="I3259" s="5">
        <f>IF(G3259="nákup",VLOOKUP(E3259,Tabuľka6[#All],13,FALSE),IF(G3259="predaj",VLOOKUP(E3259,Tabuľka6[#All],12,FALSE),"zadany neplatny typ transakie"))</f>
        <v>22.55</v>
      </c>
      <c r="J3259">
        <f t="shared" si="50"/>
        <v>112.75</v>
      </c>
      <c r="K3259">
        <f>SUMIF($E$7:E3259,E3259,$H$7:H3259)</f>
        <v>169</v>
      </c>
    </row>
    <row r="3260" spans="4:11" x14ac:dyDescent="0.3">
      <c r="D3260">
        <v>3254</v>
      </c>
      <c r="E3260">
        <v>18</v>
      </c>
      <c r="F3260" s="4">
        <f>DATE(2021,3,5+INT(ROWS($1:300)/5))</f>
        <v>44320</v>
      </c>
      <c r="G3260" s="1" t="s">
        <v>167</v>
      </c>
      <c r="H3260">
        <v>-3</v>
      </c>
      <c r="I3260" s="5">
        <f>IF(G3260="nákup",VLOOKUP(E3260,Tabuľka6[#All],13,FALSE),IF(G3260="predaj",VLOOKUP(E3260,Tabuľka6[#All],12,FALSE),"zadany neplatny typ transakie"))</f>
        <v>13.99</v>
      </c>
      <c r="J3260">
        <f t="shared" si="50"/>
        <v>41.97</v>
      </c>
      <c r="K3260">
        <f>SUMIF($E$7:E3260,E3260,$H$7:H3260)</f>
        <v>114</v>
      </c>
    </row>
    <row r="3261" spans="4:11" x14ac:dyDescent="0.3">
      <c r="D3261">
        <v>3255</v>
      </c>
      <c r="E3261">
        <v>26</v>
      </c>
      <c r="F3261" s="4">
        <f>DATE(2021,3,5+INT(ROWS($1:301)/5))</f>
        <v>44320</v>
      </c>
      <c r="G3261" s="1" t="s">
        <v>167</v>
      </c>
      <c r="H3261">
        <v>-9</v>
      </c>
      <c r="I3261" s="5">
        <f>IF(G3261="nákup",VLOOKUP(E3261,Tabuľka6[#All],13,FALSE),IF(G3261="predaj",VLOOKUP(E3261,Tabuľka6[#All],12,FALSE),"zadany neplatny typ transakie"))</f>
        <v>12.85</v>
      </c>
      <c r="J3261">
        <f t="shared" si="50"/>
        <v>115.64999999999999</v>
      </c>
      <c r="K3261">
        <f>SUMIF($E$7:E3261,E3261,$H$7:H3261)</f>
        <v>89</v>
      </c>
    </row>
    <row r="3262" spans="4:11" x14ac:dyDescent="0.3">
      <c r="D3262">
        <v>3256</v>
      </c>
      <c r="E3262">
        <v>29</v>
      </c>
      <c r="F3262" s="4">
        <f>DATE(2021,3,5+INT(ROWS($1:302)/5))</f>
        <v>44320</v>
      </c>
      <c r="G3262" s="1" t="s">
        <v>167</v>
      </c>
      <c r="H3262">
        <v>-4</v>
      </c>
      <c r="I3262" s="5">
        <f>IF(G3262="nákup",VLOOKUP(E3262,Tabuľka6[#All],13,FALSE),IF(G3262="predaj",VLOOKUP(E3262,Tabuľka6[#All],12,FALSE),"zadany neplatny typ transakie"))</f>
        <v>24.99</v>
      </c>
      <c r="J3262">
        <f t="shared" si="50"/>
        <v>99.96</v>
      </c>
      <c r="K3262">
        <f>SUMIF($E$7:E3262,E3262,$H$7:H3262)</f>
        <v>417</v>
      </c>
    </row>
    <row r="3263" spans="4:11" x14ac:dyDescent="0.3">
      <c r="D3263">
        <v>3257</v>
      </c>
      <c r="E3263">
        <v>21</v>
      </c>
      <c r="F3263" s="4">
        <f>DATE(2021,3,5+INT(ROWS($1:303)/5))</f>
        <v>44320</v>
      </c>
      <c r="G3263" s="1" t="s">
        <v>167</v>
      </c>
      <c r="H3263">
        <v>-2</v>
      </c>
      <c r="I3263" s="5">
        <f>IF(G3263="nákup",VLOOKUP(E3263,Tabuľka6[#All],13,FALSE),IF(G3263="predaj",VLOOKUP(E3263,Tabuľka6[#All],12,FALSE),"zadany neplatny typ transakie"))</f>
        <v>22.5</v>
      </c>
      <c r="J3263">
        <f t="shared" si="50"/>
        <v>45</v>
      </c>
      <c r="K3263">
        <f>SUMIF($E$7:E3263,E3263,$H$7:H3263)</f>
        <v>202</v>
      </c>
    </row>
    <row r="3264" spans="4:11" x14ac:dyDescent="0.3">
      <c r="D3264">
        <v>3258</v>
      </c>
      <c r="E3264">
        <v>30</v>
      </c>
      <c r="F3264" s="4">
        <f>DATE(2021,3,5+INT(ROWS($1:304)/5))</f>
        <v>44320</v>
      </c>
      <c r="G3264" s="1" t="s">
        <v>167</v>
      </c>
      <c r="H3264">
        <v>-4</v>
      </c>
      <c r="I3264" s="5">
        <f>IF(G3264="nákup",VLOOKUP(E3264,Tabuľka6[#All],13,FALSE),IF(G3264="predaj",VLOOKUP(E3264,Tabuľka6[#All],12,FALSE),"zadany neplatny typ transakie"))</f>
        <v>11.5</v>
      </c>
      <c r="J3264">
        <f t="shared" si="50"/>
        <v>46</v>
      </c>
      <c r="K3264">
        <f>SUMIF($E$7:E3264,E3264,$H$7:H3264)</f>
        <v>221</v>
      </c>
    </row>
    <row r="3265" spans="4:11" x14ac:dyDescent="0.3">
      <c r="D3265">
        <v>3259</v>
      </c>
      <c r="E3265">
        <v>15</v>
      </c>
      <c r="F3265" s="4">
        <f>DATE(2021,3,5+INT(ROWS($1:305)/5))</f>
        <v>44321</v>
      </c>
      <c r="G3265" s="1" t="s">
        <v>167</v>
      </c>
      <c r="H3265">
        <v>-10</v>
      </c>
      <c r="I3265" s="5">
        <f>IF(G3265="nákup",VLOOKUP(E3265,Tabuľka6[#All],13,FALSE),IF(G3265="predaj",VLOOKUP(E3265,Tabuľka6[#All],12,FALSE),"zadany neplatny typ transakie"))</f>
        <v>9.65</v>
      </c>
      <c r="J3265">
        <f t="shared" si="50"/>
        <v>96.5</v>
      </c>
      <c r="K3265">
        <f>SUMIF($E$7:E3265,E3265,$H$7:H3265)</f>
        <v>334</v>
      </c>
    </row>
    <row r="3266" spans="4:11" x14ac:dyDescent="0.3">
      <c r="D3266">
        <v>3260</v>
      </c>
      <c r="E3266">
        <v>30</v>
      </c>
      <c r="F3266" s="4">
        <f>DATE(2021,3,5+INT(ROWS($1:306)/5))</f>
        <v>44321</v>
      </c>
      <c r="G3266" s="1" t="s">
        <v>167</v>
      </c>
      <c r="H3266">
        <v>-8</v>
      </c>
      <c r="I3266" s="5">
        <f>IF(G3266="nákup",VLOOKUP(E3266,Tabuľka6[#All],13,FALSE),IF(G3266="predaj",VLOOKUP(E3266,Tabuľka6[#All],12,FALSE),"zadany neplatny typ transakie"))</f>
        <v>11.5</v>
      </c>
      <c r="J3266">
        <f t="shared" si="50"/>
        <v>92</v>
      </c>
      <c r="K3266">
        <f>SUMIF($E$7:E3266,E3266,$H$7:H3266)</f>
        <v>213</v>
      </c>
    </row>
    <row r="3267" spans="4:11" x14ac:dyDescent="0.3">
      <c r="D3267">
        <v>3261</v>
      </c>
      <c r="E3267">
        <v>15</v>
      </c>
      <c r="F3267" s="4">
        <f>DATE(2021,3,5+INT(ROWS($1:307)/5))</f>
        <v>44321</v>
      </c>
      <c r="G3267" s="1" t="s">
        <v>167</v>
      </c>
      <c r="H3267">
        <v>-6</v>
      </c>
      <c r="I3267" s="5">
        <f>IF(G3267="nákup",VLOOKUP(E3267,Tabuľka6[#All],13,FALSE),IF(G3267="predaj",VLOOKUP(E3267,Tabuľka6[#All],12,FALSE),"zadany neplatny typ transakie"))</f>
        <v>9.65</v>
      </c>
      <c r="J3267">
        <f t="shared" si="50"/>
        <v>57.900000000000006</v>
      </c>
      <c r="K3267">
        <f>SUMIF($E$7:E3267,E3267,$H$7:H3267)</f>
        <v>328</v>
      </c>
    </row>
    <row r="3268" spans="4:11" x14ac:dyDescent="0.3">
      <c r="D3268">
        <v>3262</v>
      </c>
      <c r="E3268">
        <v>6</v>
      </c>
      <c r="F3268" s="4">
        <f>DATE(2021,3,5+INT(ROWS($1:308)/5))</f>
        <v>44321</v>
      </c>
      <c r="G3268" s="1" t="s">
        <v>167</v>
      </c>
      <c r="H3268">
        <v>-5</v>
      </c>
      <c r="I3268" s="5">
        <f>IF(G3268="nákup",VLOOKUP(E3268,Tabuľka6[#All],13,FALSE),IF(G3268="predaj",VLOOKUP(E3268,Tabuľka6[#All],12,FALSE),"zadany neplatny typ transakie"))</f>
        <v>13.24</v>
      </c>
      <c r="J3268">
        <f t="shared" si="50"/>
        <v>66.2</v>
      </c>
      <c r="K3268">
        <f>SUMIF($E$7:E3268,E3268,$H$7:H3268)</f>
        <v>187</v>
      </c>
    </row>
    <row r="3269" spans="4:11" x14ac:dyDescent="0.3">
      <c r="D3269">
        <v>3263</v>
      </c>
      <c r="E3269">
        <v>9</v>
      </c>
      <c r="F3269" s="4">
        <f>DATE(2021,3,5+INT(ROWS($1:309)/5))</f>
        <v>44321</v>
      </c>
      <c r="G3269" s="1" t="s">
        <v>167</v>
      </c>
      <c r="H3269">
        <v>-6</v>
      </c>
      <c r="I3269" s="5">
        <f>IF(G3269="nákup",VLOOKUP(E3269,Tabuľka6[#All],13,FALSE),IF(G3269="predaj",VLOOKUP(E3269,Tabuľka6[#All],12,FALSE),"zadany neplatny typ transakie"))</f>
        <v>41</v>
      </c>
      <c r="J3269">
        <f t="shared" si="50"/>
        <v>246</v>
      </c>
      <c r="K3269">
        <f>SUMIF($E$7:E3269,E3269,$H$7:H3269)</f>
        <v>115</v>
      </c>
    </row>
    <row r="3270" spans="4:11" x14ac:dyDescent="0.3">
      <c r="D3270">
        <v>3264</v>
      </c>
      <c r="E3270">
        <v>1</v>
      </c>
      <c r="F3270" s="4">
        <f>DATE(2021,3,5+INT(ROWS($1:310)/5))</f>
        <v>44322</v>
      </c>
      <c r="G3270" s="1" t="s">
        <v>167</v>
      </c>
      <c r="H3270">
        <v>-2</v>
      </c>
      <c r="I3270" s="5">
        <f>IF(G3270="nákup",VLOOKUP(E3270,Tabuľka6[#All],13,FALSE),IF(G3270="predaj",VLOOKUP(E3270,Tabuľka6[#All],12,FALSE),"zadany neplatny typ transakie"))</f>
        <v>11.9</v>
      </c>
      <c r="J3270">
        <f t="shared" si="50"/>
        <v>23.8</v>
      </c>
      <c r="K3270">
        <f>SUMIF($E$7:E3270,E3270,$H$7:H3270)</f>
        <v>186</v>
      </c>
    </row>
    <row r="3271" spans="4:11" x14ac:dyDescent="0.3">
      <c r="D3271">
        <v>3265</v>
      </c>
      <c r="E3271">
        <v>3</v>
      </c>
      <c r="F3271" s="4">
        <f>DATE(2021,3,5+INT(ROWS($1:311)/5))</f>
        <v>44322</v>
      </c>
      <c r="G3271" s="1" t="s">
        <v>167</v>
      </c>
      <c r="H3271">
        <v>-1</v>
      </c>
      <c r="I3271" s="5">
        <f>IF(G3271="nákup",VLOOKUP(E3271,Tabuľka6[#All],13,FALSE),IF(G3271="predaj",VLOOKUP(E3271,Tabuľka6[#All],12,FALSE),"zadany neplatny typ transakie"))</f>
        <v>9.64</v>
      </c>
      <c r="J3271">
        <f t="shared" si="50"/>
        <v>9.64</v>
      </c>
      <c r="K3271">
        <f>SUMIF($E$7:E3271,E3271,$H$7:H3271)</f>
        <v>279</v>
      </c>
    </row>
    <row r="3272" spans="4:11" x14ac:dyDescent="0.3">
      <c r="D3272">
        <v>3266</v>
      </c>
      <c r="E3272">
        <v>27</v>
      </c>
      <c r="F3272" s="4">
        <f>DATE(2021,3,5+INT(ROWS($1:312)/5))</f>
        <v>44322</v>
      </c>
      <c r="G3272" s="1" t="s">
        <v>167</v>
      </c>
      <c r="H3272">
        <v>-9</v>
      </c>
      <c r="I3272" s="5">
        <f>IF(G3272="nákup",VLOOKUP(E3272,Tabuľka6[#All],13,FALSE),IF(G3272="predaj",VLOOKUP(E3272,Tabuľka6[#All],12,FALSE),"zadany neplatny typ transakie"))</f>
        <v>16.36</v>
      </c>
      <c r="J3272">
        <f t="shared" ref="J3272:J3335" si="51">ABS(H3272*I3272)</f>
        <v>147.24</v>
      </c>
      <c r="K3272">
        <f>SUMIF($E$7:E3272,E3272,$H$7:H3272)</f>
        <v>140</v>
      </c>
    </row>
    <row r="3273" spans="4:11" x14ac:dyDescent="0.3">
      <c r="D3273">
        <v>3267</v>
      </c>
      <c r="E3273">
        <v>26</v>
      </c>
      <c r="F3273" s="4">
        <f>DATE(2021,3,5+INT(ROWS($1:313)/5))</f>
        <v>44322</v>
      </c>
      <c r="G3273" s="1" t="s">
        <v>167</v>
      </c>
      <c r="H3273">
        <v>-8</v>
      </c>
      <c r="I3273" s="5">
        <f>IF(G3273="nákup",VLOOKUP(E3273,Tabuľka6[#All],13,FALSE),IF(G3273="predaj",VLOOKUP(E3273,Tabuľka6[#All],12,FALSE),"zadany neplatny typ transakie"))</f>
        <v>12.85</v>
      </c>
      <c r="J3273">
        <f t="shared" si="51"/>
        <v>102.8</v>
      </c>
      <c r="K3273">
        <f>SUMIF($E$7:E3273,E3273,$H$7:H3273)</f>
        <v>81</v>
      </c>
    </row>
    <row r="3274" spans="4:11" x14ac:dyDescent="0.3">
      <c r="D3274">
        <v>3268</v>
      </c>
      <c r="E3274">
        <v>10</v>
      </c>
      <c r="F3274" s="4">
        <f>DATE(2021,3,5+INT(ROWS($1:314)/5))</f>
        <v>44322</v>
      </c>
      <c r="G3274" s="1" t="s">
        <v>167</v>
      </c>
      <c r="H3274">
        <v>-10</v>
      </c>
      <c r="I3274" s="5">
        <f>IF(G3274="nákup",VLOOKUP(E3274,Tabuľka6[#All],13,FALSE),IF(G3274="predaj",VLOOKUP(E3274,Tabuľka6[#All],12,FALSE),"zadany neplatny typ transakie"))</f>
        <v>18.5</v>
      </c>
      <c r="J3274">
        <f t="shared" si="51"/>
        <v>185</v>
      </c>
      <c r="K3274">
        <f>SUMIF($E$7:E3274,E3274,$H$7:H3274)</f>
        <v>83</v>
      </c>
    </row>
    <row r="3275" spans="4:11" x14ac:dyDescent="0.3">
      <c r="D3275">
        <v>3269</v>
      </c>
      <c r="E3275">
        <v>12</v>
      </c>
      <c r="F3275" s="4">
        <f>DATE(2021,3,5+INT(ROWS($1:315)/5))</f>
        <v>44323</v>
      </c>
      <c r="G3275" s="1" t="s">
        <v>167</v>
      </c>
      <c r="H3275">
        <v>-2</v>
      </c>
      <c r="I3275" s="5">
        <f>IF(G3275="nákup",VLOOKUP(E3275,Tabuľka6[#All],13,FALSE),IF(G3275="predaj",VLOOKUP(E3275,Tabuľka6[#All],12,FALSE),"zadany neplatny typ transakie"))</f>
        <v>13.25</v>
      </c>
      <c r="J3275">
        <f t="shared" si="51"/>
        <v>26.5</v>
      </c>
      <c r="K3275">
        <f>SUMIF($E$7:E3275,E3275,$H$7:H3275)</f>
        <v>247</v>
      </c>
    </row>
    <row r="3276" spans="4:11" x14ac:dyDescent="0.3">
      <c r="D3276">
        <v>3270</v>
      </c>
      <c r="E3276">
        <v>2</v>
      </c>
      <c r="F3276" s="4">
        <f>DATE(2021,3,5+INT(ROWS($1:316)/5))</f>
        <v>44323</v>
      </c>
      <c r="G3276" s="1" t="s">
        <v>167</v>
      </c>
      <c r="H3276">
        <v>-9</v>
      </c>
      <c r="I3276" s="5">
        <f>IF(G3276="nákup",VLOOKUP(E3276,Tabuľka6[#All],13,FALSE),IF(G3276="predaj",VLOOKUP(E3276,Tabuľka6[#All],12,FALSE),"zadany neplatny typ transakie"))</f>
        <v>16.11</v>
      </c>
      <c r="J3276">
        <f t="shared" si="51"/>
        <v>144.99</v>
      </c>
      <c r="K3276">
        <f>SUMIF($E$7:E3276,E3276,$H$7:H3276)</f>
        <v>197</v>
      </c>
    </row>
    <row r="3277" spans="4:11" x14ac:dyDescent="0.3">
      <c r="D3277">
        <v>3271</v>
      </c>
      <c r="E3277">
        <v>1</v>
      </c>
      <c r="F3277" s="4">
        <f>DATE(2021,3,5+INT(ROWS($1:317)/5))</f>
        <v>44323</v>
      </c>
      <c r="G3277" s="1" t="s">
        <v>167</v>
      </c>
      <c r="H3277">
        <v>-4</v>
      </c>
      <c r="I3277" s="5">
        <f>IF(G3277="nákup",VLOOKUP(E3277,Tabuľka6[#All],13,FALSE),IF(G3277="predaj",VLOOKUP(E3277,Tabuľka6[#All],12,FALSE),"zadany neplatny typ transakie"))</f>
        <v>11.9</v>
      </c>
      <c r="J3277">
        <f t="shared" si="51"/>
        <v>47.6</v>
      </c>
      <c r="K3277">
        <f>SUMIF($E$7:E3277,E3277,$H$7:H3277)</f>
        <v>182</v>
      </c>
    </row>
    <row r="3278" spans="4:11" x14ac:dyDescent="0.3">
      <c r="D3278">
        <v>3272</v>
      </c>
      <c r="E3278">
        <v>7</v>
      </c>
      <c r="F3278" s="4">
        <f>DATE(2021,3,5+INT(ROWS($1:318)/5))</f>
        <v>44323</v>
      </c>
      <c r="G3278" s="1" t="s">
        <v>167</v>
      </c>
      <c r="H3278">
        <v>-4</v>
      </c>
      <c r="I3278" s="5">
        <f>IF(G3278="nákup",VLOOKUP(E3278,Tabuľka6[#All],13,FALSE),IF(G3278="predaj",VLOOKUP(E3278,Tabuľka6[#All],12,FALSE),"zadany neplatny typ transakie"))</f>
        <v>14.75</v>
      </c>
      <c r="J3278">
        <f t="shared" si="51"/>
        <v>59</v>
      </c>
      <c r="K3278">
        <f>SUMIF($E$7:E3278,E3278,$H$7:H3278)</f>
        <v>116</v>
      </c>
    </row>
    <row r="3279" spans="4:11" x14ac:dyDescent="0.3">
      <c r="D3279">
        <v>3273</v>
      </c>
      <c r="E3279">
        <v>19</v>
      </c>
      <c r="F3279" s="4">
        <f>DATE(2021,3,5+INT(ROWS($1:319)/5))</f>
        <v>44323</v>
      </c>
      <c r="G3279" s="1" t="s">
        <v>167</v>
      </c>
      <c r="H3279">
        <v>-6</v>
      </c>
      <c r="I3279" s="5">
        <f>IF(G3279="nákup",VLOOKUP(E3279,Tabuľka6[#All],13,FALSE),IF(G3279="predaj",VLOOKUP(E3279,Tabuľka6[#All],12,FALSE),"zadany neplatny typ transakie"))</f>
        <v>14.17</v>
      </c>
      <c r="J3279">
        <f t="shared" si="51"/>
        <v>85.02</v>
      </c>
      <c r="K3279">
        <f>SUMIF($E$7:E3279,E3279,$H$7:H3279)</f>
        <v>217</v>
      </c>
    </row>
    <row r="3280" spans="4:11" x14ac:dyDescent="0.3">
      <c r="D3280">
        <v>3274</v>
      </c>
      <c r="E3280">
        <v>9</v>
      </c>
      <c r="F3280" s="4">
        <f>DATE(2021,3,5+INT(ROWS($1:320)/5))</f>
        <v>44324</v>
      </c>
      <c r="G3280" s="1" t="s">
        <v>167</v>
      </c>
      <c r="H3280">
        <v>-7</v>
      </c>
      <c r="I3280" s="5">
        <f>IF(G3280="nákup",VLOOKUP(E3280,Tabuľka6[#All],13,FALSE),IF(G3280="predaj",VLOOKUP(E3280,Tabuľka6[#All],12,FALSE),"zadany neplatny typ transakie"))</f>
        <v>41</v>
      </c>
      <c r="J3280">
        <f t="shared" si="51"/>
        <v>287</v>
      </c>
      <c r="K3280">
        <f>SUMIF($E$7:E3280,E3280,$H$7:H3280)</f>
        <v>108</v>
      </c>
    </row>
    <row r="3281" spans="4:11" x14ac:dyDescent="0.3">
      <c r="D3281">
        <v>3275</v>
      </c>
      <c r="E3281">
        <v>7</v>
      </c>
      <c r="F3281" s="4">
        <f>DATE(2021,3,5+INT(ROWS($1:321)/5))</f>
        <v>44324</v>
      </c>
      <c r="G3281" s="1" t="s">
        <v>167</v>
      </c>
      <c r="H3281">
        <v>-2</v>
      </c>
      <c r="I3281" s="5">
        <f>IF(G3281="nákup",VLOOKUP(E3281,Tabuľka6[#All],13,FALSE),IF(G3281="predaj",VLOOKUP(E3281,Tabuľka6[#All],12,FALSE),"zadany neplatny typ transakie"))</f>
        <v>14.75</v>
      </c>
      <c r="J3281">
        <f t="shared" si="51"/>
        <v>29.5</v>
      </c>
      <c r="K3281">
        <f>SUMIF($E$7:E3281,E3281,$H$7:H3281)</f>
        <v>114</v>
      </c>
    </row>
    <row r="3282" spans="4:11" x14ac:dyDescent="0.3">
      <c r="D3282">
        <v>3276</v>
      </c>
      <c r="E3282">
        <v>4</v>
      </c>
      <c r="F3282" s="4">
        <f>DATE(2021,3,5+INT(ROWS($1:322)/5))</f>
        <v>44324</v>
      </c>
      <c r="G3282" s="1" t="s">
        <v>167</v>
      </c>
      <c r="H3282">
        <v>-7</v>
      </c>
      <c r="I3282" s="5">
        <f>IF(G3282="nákup",VLOOKUP(E3282,Tabuľka6[#All],13,FALSE),IF(G3282="predaj",VLOOKUP(E3282,Tabuľka6[#All],12,FALSE),"zadany neplatny typ transakie"))</f>
        <v>16</v>
      </c>
      <c r="J3282">
        <f t="shared" si="51"/>
        <v>112</v>
      </c>
      <c r="K3282">
        <f>SUMIF($E$7:E3282,E3282,$H$7:H3282)</f>
        <v>224</v>
      </c>
    </row>
    <row r="3283" spans="4:11" x14ac:dyDescent="0.3">
      <c r="D3283">
        <v>3277</v>
      </c>
      <c r="E3283">
        <v>29</v>
      </c>
      <c r="F3283" s="4">
        <f>DATE(2021,3,5+INT(ROWS($1:323)/5))</f>
        <v>44324</v>
      </c>
      <c r="G3283" s="1" t="s">
        <v>167</v>
      </c>
      <c r="H3283">
        <v>-8</v>
      </c>
      <c r="I3283" s="5">
        <f>IF(G3283="nákup",VLOOKUP(E3283,Tabuľka6[#All],13,FALSE),IF(G3283="predaj",VLOOKUP(E3283,Tabuľka6[#All],12,FALSE),"zadany neplatny typ transakie"))</f>
        <v>24.99</v>
      </c>
      <c r="J3283">
        <f t="shared" si="51"/>
        <v>199.92</v>
      </c>
      <c r="K3283">
        <f>SUMIF($E$7:E3283,E3283,$H$7:H3283)</f>
        <v>409</v>
      </c>
    </row>
    <row r="3284" spans="4:11" x14ac:dyDescent="0.3">
      <c r="D3284">
        <v>3278</v>
      </c>
      <c r="E3284">
        <v>5</v>
      </c>
      <c r="F3284" s="4">
        <f>DATE(2021,3,5+INT(ROWS($1:324)/5))</f>
        <v>44324</v>
      </c>
      <c r="G3284" s="1" t="s">
        <v>167</v>
      </c>
      <c r="H3284">
        <v>-1</v>
      </c>
      <c r="I3284" s="5">
        <f>IF(G3284="nákup",VLOOKUP(E3284,Tabuľka6[#All],13,FALSE),IF(G3284="predaj",VLOOKUP(E3284,Tabuľka6[#All],12,FALSE),"zadany neplatny typ transakie"))</f>
        <v>15.56</v>
      </c>
      <c r="J3284">
        <f t="shared" si="51"/>
        <v>15.56</v>
      </c>
      <c r="K3284">
        <f>SUMIF($E$7:E3284,E3284,$H$7:H3284)</f>
        <v>220</v>
      </c>
    </row>
    <row r="3285" spans="4:11" x14ac:dyDescent="0.3">
      <c r="D3285">
        <v>3279</v>
      </c>
      <c r="E3285">
        <v>6</v>
      </c>
      <c r="F3285" s="4">
        <f>DATE(2021,3,5+INT(ROWS($1:325)/5))</f>
        <v>44325</v>
      </c>
      <c r="G3285" s="1" t="s">
        <v>167</v>
      </c>
      <c r="H3285">
        <v>-10</v>
      </c>
      <c r="I3285" s="5">
        <f>IF(G3285="nákup",VLOOKUP(E3285,Tabuľka6[#All],13,FALSE),IF(G3285="predaj",VLOOKUP(E3285,Tabuľka6[#All],12,FALSE),"zadany neplatny typ transakie"))</f>
        <v>13.24</v>
      </c>
      <c r="J3285">
        <f t="shared" si="51"/>
        <v>132.4</v>
      </c>
      <c r="K3285">
        <f>SUMIF($E$7:E3285,E3285,$H$7:H3285)</f>
        <v>177</v>
      </c>
    </row>
    <row r="3286" spans="4:11" x14ac:dyDescent="0.3">
      <c r="D3286">
        <v>3280</v>
      </c>
      <c r="E3286">
        <v>5</v>
      </c>
      <c r="F3286" s="4">
        <f>DATE(2021,3,5+INT(ROWS($1:326)/5))</f>
        <v>44325</v>
      </c>
      <c r="G3286" s="1" t="s">
        <v>167</v>
      </c>
      <c r="H3286">
        <v>-3</v>
      </c>
      <c r="I3286" s="5">
        <f>IF(G3286="nákup",VLOOKUP(E3286,Tabuľka6[#All],13,FALSE),IF(G3286="predaj",VLOOKUP(E3286,Tabuľka6[#All],12,FALSE),"zadany neplatny typ transakie"))</f>
        <v>15.56</v>
      </c>
      <c r="J3286">
        <f t="shared" si="51"/>
        <v>46.68</v>
      </c>
      <c r="K3286">
        <f>SUMIF($E$7:E3286,E3286,$H$7:H3286)</f>
        <v>217</v>
      </c>
    </row>
    <row r="3287" spans="4:11" x14ac:dyDescent="0.3">
      <c r="D3287">
        <v>3281</v>
      </c>
      <c r="E3287">
        <v>8</v>
      </c>
      <c r="F3287" s="4">
        <f>DATE(2021,3,5+INT(ROWS($1:327)/5))</f>
        <v>44325</v>
      </c>
      <c r="G3287" s="1" t="s">
        <v>167</v>
      </c>
      <c r="H3287">
        <v>-4</v>
      </c>
      <c r="I3287" s="5">
        <f>IF(G3287="nákup",VLOOKUP(E3287,Tabuľka6[#All],13,FALSE),IF(G3287="predaj",VLOOKUP(E3287,Tabuľka6[#All],12,FALSE),"zadany neplatny typ transakie"))</f>
        <v>17.89</v>
      </c>
      <c r="J3287">
        <f t="shared" si="51"/>
        <v>71.56</v>
      </c>
      <c r="K3287">
        <f>SUMIF($E$7:E3287,E3287,$H$7:H3287)</f>
        <v>258</v>
      </c>
    </row>
    <row r="3288" spans="4:11" x14ac:dyDescent="0.3">
      <c r="D3288">
        <v>3282</v>
      </c>
      <c r="E3288">
        <v>25</v>
      </c>
      <c r="F3288" s="4">
        <f>DATE(2021,3,5+INT(ROWS($1:328)/5))</f>
        <v>44325</v>
      </c>
      <c r="G3288" s="1" t="s">
        <v>167</v>
      </c>
      <c r="H3288">
        <v>-9</v>
      </c>
      <c r="I3288" s="5">
        <f>IF(G3288="nákup",VLOOKUP(E3288,Tabuľka6[#All],13,FALSE),IF(G3288="predaj",VLOOKUP(E3288,Tabuľka6[#All],12,FALSE),"zadany neplatny typ transakie"))</f>
        <v>14.95</v>
      </c>
      <c r="J3288">
        <f t="shared" si="51"/>
        <v>134.54999999999998</v>
      </c>
      <c r="K3288">
        <f>SUMIF($E$7:E3288,E3288,$H$7:H3288)</f>
        <v>254</v>
      </c>
    </row>
    <row r="3289" spans="4:11" x14ac:dyDescent="0.3">
      <c r="D3289">
        <v>3283</v>
      </c>
      <c r="E3289">
        <v>16</v>
      </c>
      <c r="F3289" s="4">
        <f>DATE(2021,3,5+INT(ROWS($1:329)/5))</f>
        <v>44325</v>
      </c>
      <c r="G3289" s="1" t="s">
        <v>167</v>
      </c>
      <c r="H3289">
        <v>-1</v>
      </c>
      <c r="I3289" s="5">
        <f>IF(G3289="nákup",VLOOKUP(E3289,Tabuľka6[#All],13,FALSE),IF(G3289="predaj",VLOOKUP(E3289,Tabuľka6[#All],12,FALSE),"zadany neplatny typ transakie"))</f>
        <v>14.49</v>
      </c>
      <c r="J3289">
        <f t="shared" si="51"/>
        <v>14.49</v>
      </c>
      <c r="K3289">
        <f>SUMIF($E$7:E3289,E3289,$H$7:H3289)</f>
        <v>363</v>
      </c>
    </row>
    <row r="3290" spans="4:11" x14ac:dyDescent="0.3">
      <c r="D3290">
        <v>3284</v>
      </c>
      <c r="E3290">
        <v>21</v>
      </c>
      <c r="F3290" s="4">
        <f>DATE(2021,3,5+INT(ROWS($1:330)/5))</f>
        <v>44326</v>
      </c>
      <c r="G3290" s="1" t="s">
        <v>167</v>
      </c>
      <c r="H3290">
        <v>-4</v>
      </c>
      <c r="I3290" s="5">
        <f>IF(G3290="nákup",VLOOKUP(E3290,Tabuľka6[#All],13,FALSE),IF(G3290="predaj",VLOOKUP(E3290,Tabuľka6[#All],12,FALSE),"zadany neplatny typ transakie"))</f>
        <v>22.5</v>
      </c>
      <c r="J3290">
        <f t="shared" si="51"/>
        <v>90</v>
      </c>
      <c r="K3290">
        <f>SUMIF($E$7:E3290,E3290,$H$7:H3290)</f>
        <v>198</v>
      </c>
    </row>
    <row r="3291" spans="4:11" x14ac:dyDescent="0.3">
      <c r="D3291">
        <v>3285</v>
      </c>
      <c r="E3291">
        <v>1</v>
      </c>
      <c r="F3291" s="4">
        <f>DATE(2021,3,5+INT(ROWS($1:331)/5))</f>
        <v>44326</v>
      </c>
      <c r="G3291" s="1" t="s">
        <v>167</v>
      </c>
      <c r="H3291">
        <v>-5</v>
      </c>
      <c r="I3291" s="5">
        <f>IF(G3291="nákup",VLOOKUP(E3291,Tabuľka6[#All],13,FALSE),IF(G3291="predaj",VLOOKUP(E3291,Tabuľka6[#All],12,FALSE),"zadany neplatny typ transakie"))</f>
        <v>11.9</v>
      </c>
      <c r="J3291">
        <f t="shared" si="51"/>
        <v>59.5</v>
      </c>
      <c r="K3291">
        <f>SUMIF($E$7:E3291,E3291,$H$7:H3291)</f>
        <v>177</v>
      </c>
    </row>
    <row r="3292" spans="4:11" x14ac:dyDescent="0.3">
      <c r="D3292">
        <v>3286</v>
      </c>
      <c r="E3292">
        <v>16</v>
      </c>
      <c r="F3292" s="4">
        <f>DATE(2021,3,5+INT(ROWS($1:332)/5))</f>
        <v>44326</v>
      </c>
      <c r="G3292" s="1" t="s">
        <v>167</v>
      </c>
      <c r="H3292">
        <v>-3</v>
      </c>
      <c r="I3292" s="5">
        <f>IF(G3292="nákup",VLOOKUP(E3292,Tabuľka6[#All],13,FALSE),IF(G3292="predaj",VLOOKUP(E3292,Tabuľka6[#All],12,FALSE),"zadany neplatny typ transakie"))</f>
        <v>14.49</v>
      </c>
      <c r="J3292">
        <f t="shared" si="51"/>
        <v>43.47</v>
      </c>
      <c r="K3292">
        <f>SUMIF($E$7:E3292,E3292,$H$7:H3292)</f>
        <v>360</v>
      </c>
    </row>
    <row r="3293" spans="4:11" x14ac:dyDescent="0.3">
      <c r="D3293">
        <v>3287</v>
      </c>
      <c r="E3293">
        <v>13</v>
      </c>
      <c r="F3293" s="4">
        <f>DATE(2021,3,5+INT(ROWS($1:333)/5))</f>
        <v>44326</v>
      </c>
      <c r="G3293" s="1" t="s">
        <v>167</v>
      </c>
      <c r="H3293">
        <v>-2</v>
      </c>
      <c r="I3293" s="5">
        <f>IF(G3293="nákup",VLOOKUP(E3293,Tabuľka6[#All],13,FALSE),IF(G3293="predaj",VLOOKUP(E3293,Tabuľka6[#All],12,FALSE),"zadany neplatny typ transakie"))</f>
        <v>14.95</v>
      </c>
      <c r="J3293">
        <f t="shared" si="51"/>
        <v>29.9</v>
      </c>
      <c r="K3293">
        <f>SUMIF($E$7:E3293,E3293,$H$7:H3293)</f>
        <v>63</v>
      </c>
    </row>
    <row r="3294" spans="4:11" x14ac:dyDescent="0.3">
      <c r="D3294">
        <v>3288</v>
      </c>
      <c r="E3294">
        <v>12</v>
      </c>
      <c r="F3294" s="4">
        <f>DATE(2021,3,5+INT(ROWS($1:334)/5))</f>
        <v>44326</v>
      </c>
      <c r="G3294" s="1" t="s">
        <v>167</v>
      </c>
      <c r="H3294">
        <v>-8</v>
      </c>
      <c r="I3294" s="5">
        <f>IF(G3294="nákup",VLOOKUP(E3294,Tabuľka6[#All],13,FALSE),IF(G3294="predaj",VLOOKUP(E3294,Tabuľka6[#All],12,FALSE),"zadany neplatny typ transakie"))</f>
        <v>13.25</v>
      </c>
      <c r="J3294">
        <f t="shared" si="51"/>
        <v>106</v>
      </c>
      <c r="K3294">
        <f>SUMIF($E$7:E3294,E3294,$H$7:H3294)</f>
        <v>239</v>
      </c>
    </row>
    <row r="3295" spans="4:11" x14ac:dyDescent="0.3">
      <c r="D3295">
        <v>3289</v>
      </c>
      <c r="E3295">
        <v>29</v>
      </c>
      <c r="F3295" s="4">
        <f>DATE(2021,3,5+INT(ROWS($1:335)/5))</f>
        <v>44327</v>
      </c>
      <c r="G3295" s="1" t="s">
        <v>167</v>
      </c>
      <c r="H3295">
        <v>-5</v>
      </c>
      <c r="I3295" s="5">
        <f>IF(G3295="nákup",VLOOKUP(E3295,Tabuľka6[#All],13,FALSE),IF(G3295="predaj",VLOOKUP(E3295,Tabuľka6[#All],12,FALSE),"zadany neplatny typ transakie"))</f>
        <v>24.99</v>
      </c>
      <c r="J3295">
        <f t="shared" si="51"/>
        <v>124.94999999999999</v>
      </c>
      <c r="K3295">
        <f>SUMIF($E$7:E3295,E3295,$H$7:H3295)</f>
        <v>404</v>
      </c>
    </row>
    <row r="3296" spans="4:11" x14ac:dyDescent="0.3">
      <c r="D3296">
        <v>3290</v>
      </c>
      <c r="E3296">
        <v>4</v>
      </c>
      <c r="F3296" s="4">
        <f>DATE(2021,3,5+INT(ROWS($1:336)/5))</f>
        <v>44327</v>
      </c>
      <c r="G3296" s="1" t="s">
        <v>167</v>
      </c>
      <c r="H3296">
        <v>-1</v>
      </c>
      <c r="I3296" s="5">
        <f>IF(G3296="nákup",VLOOKUP(E3296,Tabuľka6[#All],13,FALSE),IF(G3296="predaj",VLOOKUP(E3296,Tabuľka6[#All],12,FALSE),"zadany neplatny typ transakie"))</f>
        <v>16</v>
      </c>
      <c r="J3296">
        <f t="shared" si="51"/>
        <v>16</v>
      </c>
      <c r="K3296">
        <f>SUMIF($E$7:E3296,E3296,$H$7:H3296)</f>
        <v>223</v>
      </c>
    </row>
    <row r="3297" spans="4:11" x14ac:dyDescent="0.3">
      <c r="D3297">
        <v>3291</v>
      </c>
      <c r="E3297">
        <v>10</v>
      </c>
      <c r="F3297" s="4">
        <f>DATE(2021,3,5+INT(ROWS($1:337)/5))</f>
        <v>44327</v>
      </c>
      <c r="G3297" s="1" t="s">
        <v>167</v>
      </c>
      <c r="H3297">
        <v>-9</v>
      </c>
      <c r="I3297" s="5">
        <f>IF(G3297="nákup",VLOOKUP(E3297,Tabuľka6[#All],13,FALSE),IF(G3297="predaj",VLOOKUP(E3297,Tabuľka6[#All],12,FALSE),"zadany neplatny typ transakie"))</f>
        <v>18.5</v>
      </c>
      <c r="J3297">
        <f t="shared" si="51"/>
        <v>166.5</v>
      </c>
      <c r="K3297">
        <f>SUMIF($E$7:E3297,E3297,$H$7:H3297)</f>
        <v>74</v>
      </c>
    </row>
    <row r="3298" spans="4:11" x14ac:dyDescent="0.3">
      <c r="D3298">
        <v>3292</v>
      </c>
      <c r="E3298">
        <v>11</v>
      </c>
      <c r="F3298" s="4">
        <f>DATE(2021,3,5+INT(ROWS($1:338)/5))</f>
        <v>44327</v>
      </c>
      <c r="G3298" s="1" t="s">
        <v>167</v>
      </c>
      <c r="H3298">
        <v>-5</v>
      </c>
      <c r="I3298" s="5">
        <f>IF(G3298="nákup",VLOOKUP(E3298,Tabuľka6[#All],13,FALSE),IF(G3298="predaj",VLOOKUP(E3298,Tabuľka6[#All],12,FALSE),"zadany neplatny typ transakie"))</f>
        <v>5</v>
      </c>
      <c r="J3298">
        <f t="shared" si="51"/>
        <v>25</v>
      </c>
      <c r="K3298">
        <f>SUMIF($E$7:E3298,E3298,$H$7:H3298)</f>
        <v>156</v>
      </c>
    </row>
    <row r="3299" spans="4:11" x14ac:dyDescent="0.3">
      <c r="D3299">
        <v>3293</v>
      </c>
      <c r="E3299">
        <v>25</v>
      </c>
      <c r="F3299" s="4">
        <f>DATE(2021,3,5+INT(ROWS($1:339)/5))</f>
        <v>44327</v>
      </c>
      <c r="G3299" s="1" t="s">
        <v>167</v>
      </c>
      <c r="H3299">
        <v>-7</v>
      </c>
      <c r="I3299" s="5">
        <f>IF(G3299="nákup",VLOOKUP(E3299,Tabuľka6[#All],13,FALSE),IF(G3299="predaj",VLOOKUP(E3299,Tabuľka6[#All],12,FALSE),"zadany neplatny typ transakie"))</f>
        <v>14.95</v>
      </c>
      <c r="J3299">
        <f t="shared" si="51"/>
        <v>104.64999999999999</v>
      </c>
      <c r="K3299">
        <f>SUMIF($E$7:E3299,E3299,$H$7:H3299)</f>
        <v>247</v>
      </c>
    </row>
    <row r="3300" spans="4:11" x14ac:dyDescent="0.3">
      <c r="D3300">
        <v>3294</v>
      </c>
      <c r="E3300">
        <v>23</v>
      </c>
      <c r="F3300" s="4">
        <f>DATE(2021,3,5+INT(ROWS($1:340)/5))</f>
        <v>44328</v>
      </c>
      <c r="G3300" s="1" t="s">
        <v>167</v>
      </c>
      <c r="H3300">
        <v>-6</v>
      </c>
      <c r="I3300" s="5">
        <f>IF(G3300="nákup",VLOOKUP(E3300,Tabuľka6[#All],13,FALSE),IF(G3300="predaj",VLOOKUP(E3300,Tabuľka6[#All],12,FALSE),"zadany neplatny typ transakie"))</f>
        <v>22.55</v>
      </c>
      <c r="J3300">
        <f t="shared" si="51"/>
        <v>135.30000000000001</v>
      </c>
      <c r="K3300">
        <f>SUMIF($E$7:E3300,E3300,$H$7:H3300)</f>
        <v>163</v>
      </c>
    </row>
    <row r="3301" spans="4:11" x14ac:dyDescent="0.3">
      <c r="D3301">
        <v>3295</v>
      </c>
      <c r="E3301">
        <v>7</v>
      </c>
      <c r="F3301" s="4">
        <f>DATE(2021,3,5+INT(ROWS($1:341)/5))</f>
        <v>44328</v>
      </c>
      <c r="G3301" s="1" t="s">
        <v>167</v>
      </c>
      <c r="H3301">
        <v>-7</v>
      </c>
      <c r="I3301" s="5">
        <f>IF(G3301="nákup",VLOOKUP(E3301,Tabuľka6[#All],13,FALSE),IF(G3301="predaj",VLOOKUP(E3301,Tabuľka6[#All],12,FALSE),"zadany neplatny typ transakie"))</f>
        <v>14.75</v>
      </c>
      <c r="J3301">
        <f t="shared" si="51"/>
        <v>103.25</v>
      </c>
      <c r="K3301">
        <f>SUMIF($E$7:E3301,E3301,$H$7:H3301)</f>
        <v>107</v>
      </c>
    </row>
    <row r="3302" spans="4:11" x14ac:dyDescent="0.3">
      <c r="D3302">
        <v>3296</v>
      </c>
      <c r="E3302">
        <v>11</v>
      </c>
      <c r="F3302" s="4">
        <f>DATE(2021,3,5+INT(ROWS($1:342)/5))</f>
        <v>44328</v>
      </c>
      <c r="G3302" s="1" t="s">
        <v>167</v>
      </c>
      <c r="H3302">
        <v>-6</v>
      </c>
      <c r="I3302" s="5">
        <f>IF(G3302="nákup",VLOOKUP(E3302,Tabuľka6[#All],13,FALSE),IF(G3302="predaj",VLOOKUP(E3302,Tabuľka6[#All],12,FALSE),"zadany neplatny typ transakie"))</f>
        <v>5</v>
      </c>
      <c r="J3302">
        <f t="shared" si="51"/>
        <v>30</v>
      </c>
      <c r="K3302">
        <f>SUMIF($E$7:E3302,E3302,$H$7:H3302)</f>
        <v>150</v>
      </c>
    </row>
    <row r="3303" spans="4:11" x14ac:dyDescent="0.3">
      <c r="D3303">
        <v>3297</v>
      </c>
      <c r="E3303">
        <v>8</v>
      </c>
      <c r="F3303" s="4">
        <f>DATE(2021,3,5+INT(ROWS($1:343)/5))</f>
        <v>44328</v>
      </c>
      <c r="G3303" s="1" t="s">
        <v>167</v>
      </c>
      <c r="H3303">
        <v>-7</v>
      </c>
      <c r="I3303" s="5">
        <f>IF(G3303="nákup",VLOOKUP(E3303,Tabuľka6[#All],13,FALSE),IF(G3303="predaj",VLOOKUP(E3303,Tabuľka6[#All],12,FALSE),"zadany neplatny typ transakie"))</f>
        <v>17.89</v>
      </c>
      <c r="J3303">
        <f t="shared" si="51"/>
        <v>125.23</v>
      </c>
      <c r="K3303">
        <f>SUMIF($E$7:E3303,E3303,$H$7:H3303)</f>
        <v>251</v>
      </c>
    </row>
    <row r="3304" spans="4:11" x14ac:dyDescent="0.3">
      <c r="D3304">
        <v>3298</v>
      </c>
      <c r="E3304">
        <v>1</v>
      </c>
      <c r="F3304" s="4">
        <f>DATE(2021,3,5+INT(ROWS($1:344)/5))</f>
        <v>44328</v>
      </c>
      <c r="G3304" s="1" t="s">
        <v>167</v>
      </c>
      <c r="H3304">
        <v>-1</v>
      </c>
      <c r="I3304" s="5">
        <f>IF(G3304="nákup",VLOOKUP(E3304,Tabuľka6[#All],13,FALSE),IF(G3304="predaj",VLOOKUP(E3304,Tabuľka6[#All],12,FALSE),"zadany neplatny typ transakie"))</f>
        <v>11.9</v>
      </c>
      <c r="J3304">
        <f t="shared" si="51"/>
        <v>11.9</v>
      </c>
      <c r="K3304">
        <f>SUMIF($E$7:E3304,E3304,$H$7:H3304)</f>
        <v>176</v>
      </c>
    </row>
    <row r="3305" spans="4:11" x14ac:dyDescent="0.3">
      <c r="D3305">
        <v>3299</v>
      </c>
      <c r="E3305">
        <v>1</v>
      </c>
      <c r="F3305" s="4">
        <f>DATE(2021,3,5+INT(ROWS($1:345)/5))</f>
        <v>44329</v>
      </c>
      <c r="G3305" s="1" t="s">
        <v>167</v>
      </c>
      <c r="H3305">
        <v>-7</v>
      </c>
      <c r="I3305" s="5">
        <f>IF(G3305="nákup",VLOOKUP(E3305,Tabuľka6[#All],13,FALSE),IF(G3305="predaj",VLOOKUP(E3305,Tabuľka6[#All],12,FALSE),"zadany neplatny typ transakie"))</f>
        <v>11.9</v>
      </c>
      <c r="J3305">
        <f t="shared" si="51"/>
        <v>83.3</v>
      </c>
      <c r="K3305">
        <f>SUMIF($E$7:E3305,E3305,$H$7:H3305)</f>
        <v>169</v>
      </c>
    </row>
    <row r="3306" spans="4:11" x14ac:dyDescent="0.3">
      <c r="D3306">
        <v>3300</v>
      </c>
      <c r="E3306">
        <v>2</v>
      </c>
      <c r="F3306" s="4">
        <f>DATE(2021,3,5+INT(ROWS($1:346)/5))</f>
        <v>44329</v>
      </c>
      <c r="G3306" s="1" t="s">
        <v>167</v>
      </c>
      <c r="H3306">
        <v>-6</v>
      </c>
      <c r="I3306" s="5">
        <f>IF(G3306="nákup",VLOOKUP(E3306,Tabuľka6[#All],13,FALSE),IF(G3306="predaj",VLOOKUP(E3306,Tabuľka6[#All],12,FALSE),"zadany neplatny typ transakie"))</f>
        <v>16.11</v>
      </c>
      <c r="J3306">
        <f t="shared" si="51"/>
        <v>96.66</v>
      </c>
      <c r="K3306">
        <f>SUMIF($E$7:E3306,E3306,$H$7:H3306)</f>
        <v>191</v>
      </c>
    </row>
    <row r="3307" spans="4:11" x14ac:dyDescent="0.3">
      <c r="D3307">
        <v>3301</v>
      </c>
      <c r="E3307">
        <v>22</v>
      </c>
      <c r="F3307" s="4">
        <f>DATE(2021,3,5+INT(ROWS($1:347)/5))</f>
        <v>44329</v>
      </c>
      <c r="G3307" s="1" t="s">
        <v>167</v>
      </c>
      <c r="H3307">
        <v>-8</v>
      </c>
      <c r="I3307" s="5">
        <f>IF(G3307="nákup",VLOOKUP(E3307,Tabuľka6[#All],13,FALSE),IF(G3307="predaj",VLOOKUP(E3307,Tabuľka6[#All],12,FALSE),"zadany neplatny typ transakie"))</f>
        <v>22.58</v>
      </c>
      <c r="J3307">
        <f t="shared" si="51"/>
        <v>180.64</v>
      </c>
      <c r="K3307">
        <f>SUMIF($E$7:E3307,E3307,$H$7:H3307)</f>
        <v>69</v>
      </c>
    </row>
    <row r="3308" spans="4:11" x14ac:dyDescent="0.3">
      <c r="D3308">
        <v>3302</v>
      </c>
      <c r="E3308">
        <v>10</v>
      </c>
      <c r="F3308" s="4">
        <f>DATE(2021,3,5+INT(ROWS($1:348)/5))</f>
        <v>44329</v>
      </c>
      <c r="G3308" s="1" t="s">
        <v>167</v>
      </c>
      <c r="H3308">
        <v>-5</v>
      </c>
      <c r="I3308" s="5">
        <f>IF(G3308="nákup",VLOOKUP(E3308,Tabuľka6[#All],13,FALSE),IF(G3308="predaj",VLOOKUP(E3308,Tabuľka6[#All],12,FALSE),"zadany neplatny typ transakie"))</f>
        <v>18.5</v>
      </c>
      <c r="J3308">
        <f t="shared" si="51"/>
        <v>92.5</v>
      </c>
      <c r="K3308">
        <f>SUMIF($E$7:E3308,E3308,$H$7:H3308)</f>
        <v>69</v>
      </c>
    </row>
    <row r="3309" spans="4:11" x14ac:dyDescent="0.3">
      <c r="D3309">
        <v>3303</v>
      </c>
      <c r="E3309">
        <v>16</v>
      </c>
      <c r="F3309" s="4">
        <f>DATE(2021,3,5+INT(ROWS($1:349)/5))</f>
        <v>44329</v>
      </c>
      <c r="G3309" s="1" t="s">
        <v>167</v>
      </c>
      <c r="H3309">
        <v>-4</v>
      </c>
      <c r="I3309" s="5">
        <f>IF(G3309="nákup",VLOOKUP(E3309,Tabuľka6[#All],13,FALSE),IF(G3309="predaj",VLOOKUP(E3309,Tabuľka6[#All],12,FALSE),"zadany neplatny typ transakie"))</f>
        <v>14.49</v>
      </c>
      <c r="J3309">
        <f t="shared" si="51"/>
        <v>57.96</v>
      </c>
      <c r="K3309">
        <f>SUMIF($E$7:E3309,E3309,$H$7:H3309)</f>
        <v>356</v>
      </c>
    </row>
    <row r="3310" spans="4:11" x14ac:dyDescent="0.3">
      <c r="D3310">
        <v>3304</v>
      </c>
      <c r="E3310">
        <v>8</v>
      </c>
      <c r="F3310" s="4">
        <f>DATE(2021,3,5+INT(ROWS($1:350)/5))</f>
        <v>44330</v>
      </c>
      <c r="G3310" s="1" t="s">
        <v>167</v>
      </c>
      <c r="H3310">
        <v>-7</v>
      </c>
      <c r="I3310" s="5">
        <f>IF(G3310="nákup",VLOOKUP(E3310,Tabuľka6[#All],13,FALSE),IF(G3310="predaj",VLOOKUP(E3310,Tabuľka6[#All],12,FALSE),"zadany neplatny typ transakie"))</f>
        <v>17.89</v>
      </c>
      <c r="J3310">
        <f t="shared" si="51"/>
        <v>125.23</v>
      </c>
      <c r="K3310">
        <f>SUMIF($E$7:E3310,E3310,$H$7:H3310)</f>
        <v>244</v>
      </c>
    </row>
    <row r="3311" spans="4:11" x14ac:dyDescent="0.3">
      <c r="D3311">
        <v>3305</v>
      </c>
      <c r="E3311">
        <v>7</v>
      </c>
      <c r="F3311" s="4">
        <f>DATE(2021,3,5+INT(ROWS($1:351)/5))</f>
        <v>44330</v>
      </c>
      <c r="G3311" s="1" t="s">
        <v>167</v>
      </c>
      <c r="H3311">
        <v>-10</v>
      </c>
      <c r="I3311" s="5">
        <f>IF(G3311="nákup",VLOOKUP(E3311,Tabuľka6[#All],13,FALSE),IF(G3311="predaj",VLOOKUP(E3311,Tabuľka6[#All],12,FALSE),"zadany neplatny typ transakie"))</f>
        <v>14.75</v>
      </c>
      <c r="J3311">
        <f t="shared" si="51"/>
        <v>147.5</v>
      </c>
      <c r="K3311">
        <f>SUMIF($E$7:E3311,E3311,$H$7:H3311)</f>
        <v>97</v>
      </c>
    </row>
    <row r="3312" spans="4:11" x14ac:dyDescent="0.3">
      <c r="D3312">
        <v>3306</v>
      </c>
      <c r="E3312">
        <v>6</v>
      </c>
      <c r="F3312" s="4">
        <f>DATE(2021,3,5+INT(ROWS($1:352)/5))</f>
        <v>44330</v>
      </c>
      <c r="G3312" s="1" t="s">
        <v>167</v>
      </c>
      <c r="H3312">
        <v>-4</v>
      </c>
      <c r="I3312" s="5">
        <f>IF(G3312="nákup",VLOOKUP(E3312,Tabuľka6[#All],13,FALSE),IF(G3312="predaj",VLOOKUP(E3312,Tabuľka6[#All],12,FALSE),"zadany neplatny typ transakie"))</f>
        <v>13.24</v>
      </c>
      <c r="J3312">
        <f t="shared" si="51"/>
        <v>52.96</v>
      </c>
      <c r="K3312">
        <f>SUMIF($E$7:E3312,E3312,$H$7:H3312)</f>
        <v>173</v>
      </c>
    </row>
    <row r="3313" spans="4:11" x14ac:dyDescent="0.3">
      <c r="D3313">
        <v>3307</v>
      </c>
      <c r="E3313">
        <v>17</v>
      </c>
      <c r="F3313" s="4">
        <f>DATE(2021,3,5+INT(ROWS($1:353)/5))</f>
        <v>44330</v>
      </c>
      <c r="G3313" s="1" t="s">
        <v>167</v>
      </c>
      <c r="H3313">
        <v>-1</v>
      </c>
      <c r="I3313" s="5">
        <f>IF(G3313="nákup",VLOOKUP(E3313,Tabuľka6[#All],13,FALSE),IF(G3313="predaj",VLOOKUP(E3313,Tabuľka6[#All],12,FALSE),"zadany neplatny typ transakie"))</f>
        <v>14.46</v>
      </c>
      <c r="J3313">
        <f t="shared" si="51"/>
        <v>14.46</v>
      </c>
      <c r="K3313">
        <f>SUMIF($E$7:E3313,E3313,$H$7:H3313)</f>
        <v>83</v>
      </c>
    </row>
    <row r="3314" spans="4:11" x14ac:dyDescent="0.3">
      <c r="D3314">
        <v>3308</v>
      </c>
      <c r="E3314">
        <v>2</v>
      </c>
      <c r="F3314" s="4">
        <f>DATE(2021,3,5+INT(ROWS($1:354)/5))</f>
        <v>44330</v>
      </c>
      <c r="G3314" s="1" t="s">
        <v>167</v>
      </c>
      <c r="H3314">
        <v>-3</v>
      </c>
      <c r="I3314" s="5">
        <f>IF(G3314="nákup",VLOOKUP(E3314,Tabuľka6[#All],13,FALSE),IF(G3314="predaj",VLOOKUP(E3314,Tabuľka6[#All],12,FALSE),"zadany neplatny typ transakie"))</f>
        <v>16.11</v>
      </c>
      <c r="J3314">
        <f t="shared" si="51"/>
        <v>48.33</v>
      </c>
      <c r="K3314">
        <f>SUMIF($E$7:E3314,E3314,$H$7:H3314)</f>
        <v>188</v>
      </c>
    </row>
    <row r="3315" spans="4:11" x14ac:dyDescent="0.3">
      <c r="D3315">
        <v>3309</v>
      </c>
      <c r="E3315">
        <v>18</v>
      </c>
      <c r="F3315" s="4">
        <f>DATE(2021,3,5+INT(ROWS($1:355)/5))</f>
        <v>44331</v>
      </c>
      <c r="G3315" s="1" t="s">
        <v>167</v>
      </c>
      <c r="H3315">
        <v>-4</v>
      </c>
      <c r="I3315" s="5">
        <f>IF(G3315="nákup",VLOOKUP(E3315,Tabuľka6[#All],13,FALSE),IF(G3315="predaj",VLOOKUP(E3315,Tabuľka6[#All],12,FALSE),"zadany neplatny typ transakie"))</f>
        <v>13.99</v>
      </c>
      <c r="J3315">
        <f t="shared" si="51"/>
        <v>55.96</v>
      </c>
      <c r="K3315">
        <f>SUMIF($E$7:E3315,E3315,$H$7:H3315)</f>
        <v>110</v>
      </c>
    </row>
    <row r="3316" spans="4:11" x14ac:dyDescent="0.3">
      <c r="D3316">
        <v>3310</v>
      </c>
      <c r="E3316">
        <v>28</v>
      </c>
      <c r="F3316" s="4">
        <f>DATE(2021,3,5+INT(ROWS($1:356)/5))</f>
        <v>44331</v>
      </c>
      <c r="G3316" s="1" t="s">
        <v>167</v>
      </c>
      <c r="H3316">
        <v>-5</v>
      </c>
      <c r="I3316" s="5">
        <f>IF(G3316="nákup",VLOOKUP(E3316,Tabuľka6[#All],13,FALSE),IF(G3316="predaj",VLOOKUP(E3316,Tabuľka6[#All],12,FALSE),"zadany neplatny typ transakie"))</f>
        <v>14.38</v>
      </c>
      <c r="J3316">
        <f t="shared" si="51"/>
        <v>71.900000000000006</v>
      </c>
      <c r="K3316">
        <f>SUMIF($E$7:E3316,E3316,$H$7:H3316)</f>
        <v>226</v>
      </c>
    </row>
    <row r="3317" spans="4:11" x14ac:dyDescent="0.3">
      <c r="D3317">
        <v>3311</v>
      </c>
      <c r="E3317">
        <v>12</v>
      </c>
      <c r="F3317" s="4">
        <f>DATE(2021,3,5+INT(ROWS($1:357)/5))</f>
        <v>44331</v>
      </c>
      <c r="G3317" s="1" t="s">
        <v>167</v>
      </c>
      <c r="H3317">
        <v>-3</v>
      </c>
      <c r="I3317" s="5">
        <f>IF(G3317="nákup",VLOOKUP(E3317,Tabuľka6[#All],13,FALSE),IF(G3317="predaj",VLOOKUP(E3317,Tabuľka6[#All],12,FALSE),"zadany neplatny typ transakie"))</f>
        <v>13.25</v>
      </c>
      <c r="J3317">
        <f t="shared" si="51"/>
        <v>39.75</v>
      </c>
      <c r="K3317">
        <f>SUMIF($E$7:E3317,E3317,$H$7:H3317)</f>
        <v>236</v>
      </c>
    </row>
    <row r="3318" spans="4:11" x14ac:dyDescent="0.3">
      <c r="D3318">
        <v>3312</v>
      </c>
      <c r="E3318">
        <v>11</v>
      </c>
      <c r="F3318" s="4">
        <f>DATE(2021,3,5+INT(ROWS($1:358)/5))</f>
        <v>44331</v>
      </c>
      <c r="G3318" s="1" t="s">
        <v>167</v>
      </c>
      <c r="H3318">
        <v>-3</v>
      </c>
      <c r="I3318" s="5">
        <f>IF(G3318="nákup",VLOOKUP(E3318,Tabuľka6[#All],13,FALSE),IF(G3318="predaj",VLOOKUP(E3318,Tabuľka6[#All],12,FALSE),"zadany neplatny typ transakie"))</f>
        <v>5</v>
      </c>
      <c r="J3318">
        <f t="shared" si="51"/>
        <v>15</v>
      </c>
      <c r="K3318">
        <f>SUMIF($E$7:E3318,E3318,$H$7:H3318)</f>
        <v>147</v>
      </c>
    </row>
    <row r="3319" spans="4:11" x14ac:dyDescent="0.3">
      <c r="D3319">
        <v>3313</v>
      </c>
      <c r="E3319">
        <v>17</v>
      </c>
      <c r="F3319" s="4">
        <f>DATE(2021,3,5+INT(ROWS($1:359)/5))</f>
        <v>44331</v>
      </c>
      <c r="G3319" s="1" t="s">
        <v>167</v>
      </c>
      <c r="H3319">
        <v>-9</v>
      </c>
      <c r="I3319" s="5">
        <f>IF(G3319="nákup",VLOOKUP(E3319,Tabuľka6[#All],13,FALSE),IF(G3319="predaj",VLOOKUP(E3319,Tabuľka6[#All],12,FALSE),"zadany neplatny typ transakie"))</f>
        <v>14.46</v>
      </c>
      <c r="J3319">
        <f t="shared" si="51"/>
        <v>130.14000000000001</v>
      </c>
      <c r="K3319">
        <f>SUMIF($E$7:E3319,E3319,$H$7:H3319)</f>
        <v>74</v>
      </c>
    </row>
    <row r="3320" spans="4:11" x14ac:dyDescent="0.3">
      <c r="D3320">
        <v>3314</v>
      </c>
      <c r="E3320">
        <v>22</v>
      </c>
      <c r="F3320" s="4">
        <f>DATE(2021,3,5+INT(ROWS($1:360)/5))</f>
        <v>44332</v>
      </c>
      <c r="G3320" s="1" t="s">
        <v>167</v>
      </c>
      <c r="H3320">
        <v>-6</v>
      </c>
      <c r="I3320" s="5">
        <f>IF(G3320="nákup",VLOOKUP(E3320,Tabuľka6[#All],13,FALSE),IF(G3320="predaj",VLOOKUP(E3320,Tabuľka6[#All],12,FALSE),"zadany neplatny typ transakie"))</f>
        <v>22.58</v>
      </c>
      <c r="J3320">
        <f t="shared" si="51"/>
        <v>135.47999999999999</v>
      </c>
      <c r="K3320">
        <f>SUMIF($E$7:E3320,E3320,$H$7:H3320)</f>
        <v>63</v>
      </c>
    </row>
    <row r="3321" spans="4:11" x14ac:dyDescent="0.3">
      <c r="D3321">
        <v>3315</v>
      </c>
      <c r="E3321">
        <v>15</v>
      </c>
      <c r="F3321" s="4">
        <f>DATE(2021,3,5+INT(ROWS($1:361)/5))</f>
        <v>44332</v>
      </c>
      <c r="G3321" s="1" t="s">
        <v>167</v>
      </c>
      <c r="H3321">
        <v>-8</v>
      </c>
      <c r="I3321" s="5">
        <f>IF(G3321="nákup",VLOOKUP(E3321,Tabuľka6[#All],13,FALSE),IF(G3321="predaj",VLOOKUP(E3321,Tabuľka6[#All],12,FALSE),"zadany neplatny typ transakie"))</f>
        <v>9.65</v>
      </c>
      <c r="J3321">
        <f t="shared" si="51"/>
        <v>77.2</v>
      </c>
      <c r="K3321">
        <f>SUMIF($E$7:E3321,E3321,$H$7:H3321)</f>
        <v>320</v>
      </c>
    </row>
    <row r="3322" spans="4:11" x14ac:dyDescent="0.3">
      <c r="D3322">
        <v>3316</v>
      </c>
      <c r="E3322">
        <v>1</v>
      </c>
      <c r="F3322" s="4">
        <f>DATE(2021,3,5+INT(ROWS($1:362)/5))</f>
        <v>44332</v>
      </c>
      <c r="G3322" s="1" t="s">
        <v>167</v>
      </c>
      <c r="H3322">
        <v>-8</v>
      </c>
      <c r="I3322" s="5">
        <f>IF(G3322="nákup",VLOOKUP(E3322,Tabuľka6[#All],13,FALSE),IF(G3322="predaj",VLOOKUP(E3322,Tabuľka6[#All],12,FALSE),"zadany neplatny typ transakie"))</f>
        <v>11.9</v>
      </c>
      <c r="J3322">
        <f t="shared" si="51"/>
        <v>95.2</v>
      </c>
      <c r="K3322">
        <f>SUMIF($E$7:E3322,E3322,$H$7:H3322)</f>
        <v>161</v>
      </c>
    </row>
    <row r="3323" spans="4:11" x14ac:dyDescent="0.3">
      <c r="D3323">
        <v>3317</v>
      </c>
      <c r="E3323">
        <v>14</v>
      </c>
      <c r="F3323" s="4">
        <f>DATE(2021,3,5+INT(ROWS($1:363)/5))</f>
        <v>44332</v>
      </c>
      <c r="G3323" s="1" t="s">
        <v>167</v>
      </c>
      <c r="H3323">
        <v>-4</v>
      </c>
      <c r="I3323" s="5">
        <f>IF(G3323="nákup",VLOOKUP(E3323,Tabuľka6[#All],13,FALSE),IF(G3323="predaj",VLOOKUP(E3323,Tabuľka6[#All],12,FALSE),"zadany neplatny typ transakie"))</f>
        <v>7.8</v>
      </c>
      <c r="J3323">
        <f t="shared" si="51"/>
        <v>31.2</v>
      </c>
      <c r="K3323">
        <f>SUMIF($E$7:E3323,E3323,$H$7:H3323)</f>
        <v>63</v>
      </c>
    </row>
    <row r="3324" spans="4:11" x14ac:dyDescent="0.3">
      <c r="D3324">
        <v>3318</v>
      </c>
      <c r="E3324">
        <v>7</v>
      </c>
      <c r="F3324" s="4">
        <f>DATE(2021,3,5+INT(ROWS($1:364)/5))</f>
        <v>44332</v>
      </c>
      <c r="G3324" s="1" t="s">
        <v>167</v>
      </c>
      <c r="H3324">
        <v>-1</v>
      </c>
      <c r="I3324" s="5">
        <f>IF(G3324="nákup",VLOOKUP(E3324,Tabuľka6[#All],13,FALSE),IF(G3324="predaj",VLOOKUP(E3324,Tabuľka6[#All],12,FALSE),"zadany neplatny typ transakie"))</f>
        <v>14.75</v>
      </c>
      <c r="J3324">
        <f t="shared" si="51"/>
        <v>14.75</v>
      </c>
      <c r="K3324">
        <f>SUMIF($E$7:E3324,E3324,$H$7:H3324)</f>
        <v>96</v>
      </c>
    </row>
    <row r="3325" spans="4:11" x14ac:dyDescent="0.3">
      <c r="D3325">
        <v>3319</v>
      </c>
      <c r="E3325">
        <v>20</v>
      </c>
      <c r="F3325" s="4">
        <f>DATE(2021,3,5+INT(ROWS($1:365)/5))</f>
        <v>44333</v>
      </c>
      <c r="G3325" s="1" t="s">
        <v>167</v>
      </c>
      <c r="H3325">
        <v>-4</v>
      </c>
      <c r="I3325" s="5">
        <f>IF(G3325="nákup",VLOOKUP(E3325,Tabuľka6[#All],13,FALSE),IF(G3325="predaj",VLOOKUP(E3325,Tabuľka6[#All],12,FALSE),"zadany neplatny typ transakie"))</f>
        <v>10.050000000000001</v>
      </c>
      <c r="J3325">
        <f t="shared" si="51"/>
        <v>40.200000000000003</v>
      </c>
      <c r="K3325">
        <f>SUMIF($E$7:E3325,E3325,$H$7:H3325)</f>
        <v>56</v>
      </c>
    </row>
    <row r="3326" spans="4:11" x14ac:dyDescent="0.3">
      <c r="D3326">
        <v>3320</v>
      </c>
      <c r="E3326">
        <v>29</v>
      </c>
      <c r="F3326" s="4">
        <f>DATE(2021,3,5+INT(ROWS($1:366)/5))</f>
        <v>44333</v>
      </c>
      <c r="G3326" s="1" t="s">
        <v>167</v>
      </c>
      <c r="H3326">
        <v>-5</v>
      </c>
      <c r="I3326" s="5">
        <f>IF(G3326="nákup",VLOOKUP(E3326,Tabuľka6[#All],13,FALSE),IF(G3326="predaj",VLOOKUP(E3326,Tabuľka6[#All],12,FALSE),"zadany neplatny typ transakie"))</f>
        <v>24.99</v>
      </c>
      <c r="J3326">
        <f t="shared" si="51"/>
        <v>124.94999999999999</v>
      </c>
      <c r="K3326">
        <f>SUMIF($E$7:E3326,E3326,$H$7:H3326)</f>
        <v>399</v>
      </c>
    </row>
    <row r="3327" spans="4:11" x14ac:dyDescent="0.3">
      <c r="D3327">
        <v>3321</v>
      </c>
      <c r="E3327">
        <v>3</v>
      </c>
      <c r="F3327" s="4">
        <f>DATE(2021,3,5+INT(ROWS($1:367)/5))</f>
        <v>44333</v>
      </c>
      <c r="G3327" s="1" t="s">
        <v>167</v>
      </c>
      <c r="H3327">
        <v>-6</v>
      </c>
      <c r="I3327" s="5">
        <f>IF(G3327="nákup",VLOOKUP(E3327,Tabuľka6[#All],13,FALSE),IF(G3327="predaj",VLOOKUP(E3327,Tabuľka6[#All],12,FALSE),"zadany neplatny typ transakie"))</f>
        <v>9.64</v>
      </c>
      <c r="J3327">
        <f t="shared" si="51"/>
        <v>57.84</v>
      </c>
      <c r="K3327">
        <f>SUMIF($E$7:E3327,E3327,$H$7:H3327)</f>
        <v>273</v>
      </c>
    </row>
    <row r="3328" spans="4:11" x14ac:dyDescent="0.3">
      <c r="D3328">
        <v>3322</v>
      </c>
      <c r="E3328">
        <v>28</v>
      </c>
      <c r="F3328" s="4">
        <f>DATE(2021,3,5+INT(ROWS($1:368)/5))</f>
        <v>44333</v>
      </c>
      <c r="G3328" s="1" t="s">
        <v>167</v>
      </c>
      <c r="H3328">
        <v>-5</v>
      </c>
      <c r="I3328" s="5">
        <f>IF(G3328="nákup",VLOOKUP(E3328,Tabuľka6[#All],13,FALSE),IF(G3328="predaj",VLOOKUP(E3328,Tabuľka6[#All],12,FALSE),"zadany neplatny typ transakie"))</f>
        <v>14.38</v>
      </c>
      <c r="J3328">
        <f t="shared" si="51"/>
        <v>71.900000000000006</v>
      </c>
      <c r="K3328">
        <f>SUMIF($E$7:E3328,E3328,$H$7:H3328)</f>
        <v>221</v>
      </c>
    </row>
    <row r="3329" spans="4:11" x14ac:dyDescent="0.3">
      <c r="D3329">
        <v>3323</v>
      </c>
      <c r="E3329">
        <v>19</v>
      </c>
      <c r="F3329" s="4">
        <f>DATE(2021,3,5+INT(ROWS($1:369)/5))</f>
        <v>44333</v>
      </c>
      <c r="G3329" s="1" t="s">
        <v>167</v>
      </c>
      <c r="H3329">
        <v>-2</v>
      </c>
      <c r="I3329" s="5">
        <f>IF(G3329="nákup",VLOOKUP(E3329,Tabuľka6[#All],13,FALSE),IF(G3329="predaj",VLOOKUP(E3329,Tabuľka6[#All],12,FALSE),"zadany neplatny typ transakie"))</f>
        <v>14.17</v>
      </c>
      <c r="J3329">
        <f t="shared" si="51"/>
        <v>28.34</v>
      </c>
      <c r="K3329">
        <f>SUMIF($E$7:E3329,E3329,$H$7:H3329)</f>
        <v>215</v>
      </c>
    </row>
    <row r="3330" spans="4:11" x14ac:dyDescent="0.3">
      <c r="D3330">
        <v>3324</v>
      </c>
      <c r="E3330">
        <v>21</v>
      </c>
      <c r="F3330" s="4">
        <f>DATE(2021,3,5+INT(ROWS($1:370)/5))</f>
        <v>44334</v>
      </c>
      <c r="G3330" s="1" t="s">
        <v>167</v>
      </c>
      <c r="H3330">
        <v>-4</v>
      </c>
      <c r="I3330" s="5">
        <f>IF(G3330="nákup",VLOOKUP(E3330,Tabuľka6[#All],13,FALSE),IF(G3330="predaj",VLOOKUP(E3330,Tabuľka6[#All],12,FALSE),"zadany neplatny typ transakie"))</f>
        <v>22.5</v>
      </c>
      <c r="J3330">
        <f t="shared" si="51"/>
        <v>90</v>
      </c>
      <c r="K3330">
        <f>SUMIF($E$7:E3330,E3330,$H$7:H3330)</f>
        <v>194</v>
      </c>
    </row>
    <row r="3331" spans="4:11" x14ac:dyDescent="0.3">
      <c r="D3331">
        <v>3325</v>
      </c>
      <c r="E3331">
        <v>3</v>
      </c>
      <c r="F3331" s="4">
        <f>DATE(2021,3,5+INT(ROWS($1:371)/5))</f>
        <v>44334</v>
      </c>
      <c r="G3331" s="1" t="s">
        <v>167</v>
      </c>
      <c r="H3331">
        <v>-4</v>
      </c>
      <c r="I3331" s="5">
        <f>IF(G3331="nákup",VLOOKUP(E3331,Tabuľka6[#All],13,FALSE),IF(G3331="predaj",VLOOKUP(E3331,Tabuľka6[#All],12,FALSE),"zadany neplatny typ transakie"))</f>
        <v>9.64</v>
      </c>
      <c r="J3331">
        <f t="shared" si="51"/>
        <v>38.56</v>
      </c>
      <c r="K3331">
        <f>SUMIF($E$7:E3331,E3331,$H$7:H3331)</f>
        <v>269</v>
      </c>
    </row>
    <row r="3332" spans="4:11" x14ac:dyDescent="0.3">
      <c r="D3332">
        <v>3326</v>
      </c>
      <c r="E3332">
        <v>22</v>
      </c>
      <c r="F3332" s="4">
        <f>DATE(2021,3,5+INT(ROWS($1:372)/5))</f>
        <v>44334</v>
      </c>
      <c r="G3332" s="1" t="s">
        <v>167</v>
      </c>
      <c r="H3332">
        <v>-7</v>
      </c>
      <c r="I3332" s="5">
        <f>IF(G3332="nákup",VLOOKUP(E3332,Tabuľka6[#All],13,FALSE),IF(G3332="predaj",VLOOKUP(E3332,Tabuľka6[#All],12,FALSE),"zadany neplatny typ transakie"))</f>
        <v>22.58</v>
      </c>
      <c r="J3332">
        <f t="shared" si="51"/>
        <v>158.06</v>
      </c>
      <c r="K3332">
        <f>SUMIF($E$7:E3332,E3332,$H$7:H3332)</f>
        <v>56</v>
      </c>
    </row>
    <row r="3333" spans="4:11" x14ac:dyDescent="0.3">
      <c r="D3333">
        <v>3327</v>
      </c>
      <c r="E3333">
        <v>19</v>
      </c>
      <c r="F3333" s="4">
        <f>DATE(2021,3,5+INT(ROWS($1:373)/5))</f>
        <v>44334</v>
      </c>
      <c r="G3333" s="1" t="s">
        <v>167</v>
      </c>
      <c r="H3333">
        <v>-1</v>
      </c>
      <c r="I3333" s="5">
        <f>IF(G3333="nákup",VLOOKUP(E3333,Tabuľka6[#All],13,FALSE),IF(G3333="predaj",VLOOKUP(E3333,Tabuľka6[#All],12,FALSE),"zadany neplatny typ transakie"))</f>
        <v>14.17</v>
      </c>
      <c r="J3333">
        <f t="shared" si="51"/>
        <v>14.17</v>
      </c>
      <c r="K3333">
        <f>SUMIF($E$7:E3333,E3333,$H$7:H3333)</f>
        <v>214</v>
      </c>
    </row>
    <row r="3334" spans="4:11" x14ac:dyDescent="0.3">
      <c r="D3334">
        <v>3328</v>
      </c>
      <c r="E3334">
        <v>26</v>
      </c>
      <c r="F3334" s="4">
        <f>DATE(2021,3,5+INT(ROWS($1:374)/5))</f>
        <v>44334</v>
      </c>
      <c r="G3334" s="1" t="s">
        <v>167</v>
      </c>
      <c r="H3334">
        <v>-1</v>
      </c>
      <c r="I3334" s="5">
        <f>IF(G3334="nákup",VLOOKUP(E3334,Tabuľka6[#All],13,FALSE),IF(G3334="predaj",VLOOKUP(E3334,Tabuľka6[#All],12,FALSE),"zadany neplatny typ transakie"))</f>
        <v>12.85</v>
      </c>
      <c r="J3334">
        <f t="shared" si="51"/>
        <v>12.85</v>
      </c>
      <c r="K3334">
        <f>SUMIF($E$7:E3334,E3334,$H$7:H3334)</f>
        <v>80</v>
      </c>
    </row>
    <row r="3335" spans="4:11" x14ac:dyDescent="0.3">
      <c r="D3335">
        <v>3329</v>
      </c>
      <c r="E3335">
        <v>2</v>
      </c>
      <c r="F3335" s="4">
        <f>DATE(2021,3,5+INT(ROWS($1:375)/5))</f>
        <v>44335</v>
      </c>
      <c r="G3335" s="1" t="s">
        <v>167</v>
      </c>
      <c r="H3335">
        <v>-3</v>
      </c>
      <c r="I3335" s="5">
        <f>IF(G3335="nákup",VLOOKUP(E3335,Tabuľka6[#All],13,FALSE),IF(G3335="predaj",VLOOKUP(E3335,Tabuľka6[#All],12,FALSE),"zadany neplatny typ transakie"))</f>
        <v>16.11</v>
      </c>
      <c r="J3335">
        <f t="shared" si="51"/>
        <v>48.33</v>
      </c>
      <c r="K3335">
        <f>SUMIF($E$7:E3335,E3335,$H$7:H3335)</f>
        <v>185</v>
      </c>
    </row>
    <row r="3336" spans="4:11" x14ac:dyDescent="0.3">
      <c r="D3336">
        <v>3330</v>
      </c>
      <c r="E3336">
        <v>26</v>
      </c>
      <c r="F3336" s="4">
        <f>DATE(2021,3,5+INT(ROWS($1:376)/5))</f>
        <v>44335</v>
      </c>
      <c r="G3336" s="1" t="s">
        <v>167</v>
      </c>
      <c r="H3336">
        <v>-9</v>
      </c>
      <c r="I3336" s="5">
        <f>IF(G3336="nákup",VLOOKUP(E3336,Tabuľka6[#All],13,FALSE),IF(G3336="predaj",VLOOKUP(E3336,Tabuľka6[#All],12,FALSE),"zadany neplatny typ transakie"))</f>
        <v>12.85</v>
      </c>
      <c r="J3336">
        <f t="shared" ref="J3336:J3399" si="52">ABS(H3336*I3336)</f>
        <v>115.64999999999999</v>
      </c>
      <c r="K3336">
        <f>SUMIF($E$7:E3336,E3336,$H$7:H3336)</f>
        <v>71</v>
      </c>
    </row>
    <row r="3337" spans="4:11" x14ac:dyDescent="0.3">
      <c r="D3337">
        <v>3331</v>
      </c>
      <c r="E3337">
        <v>14</v>
      </c>
      <c r="F3337" s="4">
        <f>DATE(2021,3,5+INT(ROWS($1:377)/5))</f>
        <v>44335</v>
      </c>
      <c r="G3337" s="1" t="s">
        <v>167</v>
      </c>
      <c r="H3337">
        <v>-7</v>
      </c>
      <c r="I3337" s="5">
        <f>IF(G3337="nákup",VLOOKUP(E3337,Tabuľka6[#All],13,FALSE),IF(G3337="predaj",VLOOKUP(E3337,Tabuľka6[#All],12,FALSE),"zadany neplatny typ transakie"))</f>
        <v>7.8</v>
      </c>
      <c r="J3337">
        <f t="shared" si="52"/>
        <v>54.6</v>
      </c>
      <c r="K3337">
        <f>SUMIF($E$7:E3337,E3337,$H$7:H3337)</f>
        <v>56</v>
      </c>
    </row>
    <row r="3338" spans="4:11" x14ac:dyDescent="0.3">
      <c r="D3338">
        <v>3332</v>
      </c>
      <c r="E3338">
        <v>4</v>
      </c>
      <c r="F3338" s="4">
        <f>DATE(2021,3,5+INT(ROWS($1:378)/5))</f>
        <v>44335</v>
      </c>
      <c r="G3338" s="1" t="s">
        <v>167</v>
      </c>
      <c r="H3338">
        <v>-8</v>
      </c>
      <c r="I3338" s="5">
        <f>IF(G3338="nákup",VLOOKUP(E3338,Tabuľka6[#All],13,FALSE),IF(G3338="predaj",VLOOKUP(E3338,Tabuľka6[#All],12,FALSE),"zadany neplatny typ transakie"))</f>
        <v>16</v>
      </c>
      <c r="J3338">
        <f t="shared" si="52"/>
        <v>128</v>
      </c>
      <c r="K3338">
        <f>SUMIF($E$7:E3338,E3338,$H$7:H3338)</f>
        <v>215</v>
      </c>
    </row>
    <row r="3339" spans="4:11" x14ac:dyDescent="0.3">
      <c r="D3339">
        <v>3333</v>
      </c>
      <c r="E3339">
        <v>3</v>
      </c>
      <c r="F3339" s="4">
        <f>DATE(2021,3,5+INT(ROWS($1:379)/5))</f>
        <v>44335</v>
      </c>
      <c r="G3339" s="1" t="s">
        <v>167</v>
      </c>
      <c r="H3339">
        <v>-3</v>
      </c>
      <c r="I3339" s="5">
        <f>IF(G3339="nákup",VLOOKUP(E3339,Tabuľka6[#All],13,FALSE),IF(G3339="predaj",VLOOKUP(E3339,Tabuľka6[#All],12,FALSE),"zadany neplatny typ transakie"))</f>
        <v>9.64</v>
      </c>
      <c r="J3339">
        <f t="shared" si="52"/>
        <v>28.92</v>
      </c>
      <c r="K3339">
        <f>SUMIF($E$7:E3339,E3339,$H$7:H3339)</f>
        <v>266</v>
      </c>
    </row>
    <row r="3340" spans="4:11" x14ac:dyDescent="0.3">
      <c r="D3340">
        <v>3334</v>
      </c>
      <c r="E3340">
        <v>5</v>
      </c>
      <c r="F3340" s="4">
        <f>DATE(2021,3,5+INT(ROWS($1:380)/5))</f>
        <v>44336</v>
      </c>
      <c r="G3340" s="1" t="s">
        <v>167</v>
      </c>
      <c r="H3340">
        <v>-1</v>
      </c>
      <c r="I3340" s="5">
        <f>IF(G3340="nákup",VLOOKUP(E3340,Tabuľka6[#All],13,FALSE),IF(G3340="predaj",VLOOKUP(E3340,Tabuľka6[#All],12,FALSE),"zadany neplatny typ transakie"))</f>
        <v>15.56</v>
      </c>
      <c r="J3340">
        <f t="shared" si="52"/>
        <v>15.56</v>
      </c>
      <c r="K3340">
        <f>SUMIF($E$7:E3340,E3340,$H$7:H3340)</f>
        <v>216</v>
      </c>
    </row>
    <row r="3341" spans="4:11" x14ac:dyDescent="0.3">
      <c r="D3341">
        <v>3335</v>
      </c>
      <c r="E3341">
        <v>11</v>
      </c>
      <c r="F3341" s="4">
        <f>DATE(2021,3,5+INT(ROWS($1:381)/5))</f>
        <v>44336</v>
      </c>
      <c r="G3341" s="1" t="s">
        <v>167</v>
      </c>
      <c r="H3341">
        <v>-6</v>
      </c>
      <c r="I3341" s="5">
        <f>IF(G3341="nákup",VLOOKUP(E3341,Tabuľka6[#All],13,FALSE),IF(G3341="predaj",VLOOKUP(E3341,Tabuľka6[#All],12,FALSE),"zadany neplatny typ transakie"))</f>
        <v>5</v>
      </c>
      <c r="J3341">
        <f t="shared" si="52"/>
        <v>30</v>
      </c>
      <c r="K3341">
        <f>SUMIF($E$7:E3341,E3341,$H$7:H3341)</f>
        <v>141</v>
      </c>
    </row>
    <row r="3342" spans="4:11" x14ac:dyDescent="0.3">
      <c r="D3342">
        <v>3336</v>
      </c>
      <c r="E3342">
        <v>5</v>
      </c>
      <c r="F3342" s="4">
        <f>DATE(2021,3,5+INT(ROWS($1:382)/5))</f>
        <v>44336</v>
      </c>
      <c r="G3342" s="1" t="s">
        <v>167</v>
      </c>
      <c r="H3342">
        <v>-9</v>
      </c>
      <c r="I3342" s="5">
        <f>IF(G3342="nákup",VLOOKUP(E3342,Tabuľka6[#All],13,FALSE),IF(G3342="predaj",VLOOKUP(E3342,Tabuľka6[#All],12,FALSE),"zadany neplatny typ transakie"))</f>
        <v>15.56</v>
      </c>
      <c r="J3342">
        <f t="shared" si="52"/>
        <v>140.04</v>
      </c>
      <c r="K3342">
        <f>SUMIF($E$7:E3342,E3342,$H$7:H3342)</f>
        <v>207</v>
      </c>
    </row>
    <row r="3343" spans="4:11" x14ac:dyDescent="0.3">
      <c r="D3343">
        <v>3337</v>
      </c>
      <c r="E3343">
        <v>22</v>
      </c>
      <c r="F3343" s="4">
        <f>DATE(2021,3,5+INT(ROWS($1:383)/5))</f>
        <v>44336</v>
      </c>
      <c r="G3343" s="1" t="s">
        <v>167</v>
      </c>
      <c r="H3343">
        <v>-3</v>
      </c>
      <c r="I3343" s="5">
        <f>IF(G3343="nákup",VLOOKUP(E3343,Tabuľka6[#All],13,FALSE),IF(G3343="predaj",VLOOKUP(E3343,Tabuľka6[#All],12,FALSE),"zadany neplatny typ transakie"))</f>
        <v>22.58</v>
      </c>
      <c r="J3343">
        <f t="shared" si="52"/>
        <v>67.739999999999995</v>
      </c>
      <c r="K3343">
        <f>SUMIF($E$7:E3343,E3343,$H$7:H3343)</f>
        <v>53</v>
      </c>
    </row>
    <row r="3344" spans="4:11" x14ac:dyDescent="0.3">
      <c r="D3344">
        <v>3338</v>
      </c>
      <c r="E3344">
        <v>17</v>
      </c>
      <c r="F3344" s="4">
        <f>DATE(2021,3,5+INT(ROWS($1:384)/5))</f>
        <v>44336</v>
      </c>
      <c r="G3344" s="1" t="s">
        <v>167</v>
      </c>
      <c r="H3344">
        <v>-2</v>
      </c>
      <c r="I3344" s="5">
        <f>IF(G3344="nákup",VLOOKUP(E3344,Tabuľka6[#All],13,FALSE),IF(G3344="predaj",VLOOKUP(E3344,Tabuľka6[#All],12,FALSE),"zadany neplatny typ transakie"))</f>
        <v>14.46</v>
      </c>
      <c r="J3344">
        <f t="shared" si="52"/>
        <v>28.92</v>
      </c>
      <c r="K3344">
        <f>SUMIF($E$7:E3344,E3344,$H$7:H3344)</f>
        <v>72</v>
      </c>
    </row>
    <row r="3345" spans="4:11" x14ac:dyDescent="0.3">
      <c r="D3345">
        <v>3339</v>
      </c>
      <c r="E3345">
        <v>8</v>
      </c>
      <c r="F3345" s="4">
        <f>DATE(2021,3,5+INT(ROWS($1:385)/5))</f>
        <v>44337</v>
      </c>
      <c r="G3345" s="1" t="s">
        <v>167</v>
      </c>
      <c r="H3345">
        <v>-9</v>
      </c>
      <c r="I3345" s="5">
        <f>IF(G3345="nákup",VLOOKUP(E3345,Tabuľka6[#All],13,FALSE),IF(G3345="predaj",VLOOKUP(E3345,Tabuľka6[#All],12,FALSE),"zadany neplatny typ transakie"))</f>
        <v>17.89</v>
      </c>
      <c r="J3345">
        <f t="shared" si="52"/>
        <v>161.01</v>
      </c>
      <c r="K3345">
        <f>SUMIF($E$7:E3345,E3345,$H$7:H3345)</f>
        <v>235</v>
      </c>
    </row>
    <row r="3346" spans="4:11" x14ac:dyDescent="0.3">
      <c r="D3346">
        <v>3340</v>
      </c>
      <c r="E3346">
        <v>25</v>
      </c>
      <c r="F3346" s="4">
        <f>DATE(2021,3,5+INT(ROWS($1:386)/5))</f>
        <v>44337</v>
      </c>
      <c r="G3346" s="1" t="s">
        <v>167</v>
      </c>
      <c r="H3346">
        <v>-6</v>
      </c>
      <c r="I3346" s="5">
        <f>IF(G3346="nákup",VLOOKUP(E3346,Tabuľka6[#All],13,FALSE),IF(G3346="predaj",VLOOKUP(E3346,Tabuľka6[#All],12,FALSE),"zadany neplatny typ transakie"))</f>
        <v>14.95</v>
      </c>
      <c r="J3346">
        <f t="shared" si="52"/>
        <v>89.699999999999989</v>
      </c>
      <c r="K3346">
        <f>SUMIF($E$7:E3346,E3346,$H$7:H3346)</f>
        <v>241</v>
      </c>
    </row>
    <row r="3347" spans="4:11" x14ac:dyDescent="0.3">
      <c r="D3347">
        <v>3341</v>
      </c>
      <c r="E3347">
        <v>26</v>
      </c>
      <c r="F3347" s="4">
        <f>DATE(2021,3,5+INT(ROWS($1:387)/5))</f>
        <v>44337</v>
      </c>
      <c r="G3347" s="1" t="s">
        <v>167</v>
      </c>
      <c r="H3347">
        <v>-8</v>
      </c>
      <c r="I3347" s="5">
        <f>IF(G3347="nákup",VLOOKUP(E3347,Tabuľka6[#All],13,FALSE),IF(G3347="predaj",VLOOKUP(E3347,Tabuľka6[#All],12,FALSE),"zadany neplatny typ transakie"))</f>
        <v>12.85</v>
      </c>
      <c r="J3347">
        <f t="shared" si="52"/>
        <v>102.8</v>
      </c>
      <c r="K3347">
        <f>SUMIF($E$7:E3347,E3347,$H$7:H3347)</f>
        <v>63</v>
      </c>
    </row>
    <row r="3348" spans="4:11" x14ac:dyDescent="0.3">
      <c r="D3348">
        <v>3342</v>
      </c>
      <c r="E3348">
        <v>26</v>
      </c>
      <c r="F3348" s="4">
        <f>DATE(2021,3,5+INT(ROWS($1:388)/5))</f>
        <v>44337</v>
      </c>
      <c r="G3348" s="1" t="s">
        <v>167</v>
      </c>
      <c r="H3348">
        <v>-6</v>
      </c>
      <c r="I3348" s="5">
        <f>IF(G3348="nákup",VLOOKUP(E3348,Tabuľka6[#All],13,FALSE),IF(G3348="predaj",VLOOKUP(E3348,Tabuľka6[#All],12,FALSE),"zadany neplatny typ transakie"))</f>
        <v>12.85</v>
      </c>
      <c r="J3348">
        <f t="shared" si="52"/>
        <v>77.099999999999994</v>
      </c>
      <c r="K3348">
        <f>SUMIF($E$7:E3348,E3348,$H$7:H3348)</f>
        <v>57</v>
      </c>
    </row>
    <row r="3349" spans="4:11" x14ac:dyDescent="0.3">
      <c r="D3349">
        <v>3343</v>
      </c>
      <c r="E3349">
        <v>1</v>
      </c>
      <c r="F3349" s="4">
        <f>DATE(2021,3,5+INT(ROWS($1:389)/5))</f>
        <v>44337</v>
      </c>
      <c r="G3349" s="1" t="s">
        <v>167</v>
      </c>
      <c r="H3349">
        <v>-5</v>
      </c>
      <c r="I3349" s="5">
        <f>IF(G3349="nákup",VLOOKUP(E3349,Tabuľka6[#All],13,FALSE),IF(G3349="predaj",VLOOKUP(E3349,Tabuľka6[#All],12,FALSE),"zadany neplatny typ transakie"))</f>
        <v>11.9</v>
      </c>
      <c r="J3349">
        <f t="shared" si="52"/>
        <v>59.5</v>
      </c>
      <c r="K3349">
        <f>SUMIF($E$7:E3349,E3349,$H$7:H3349)</f>
        <v>156</v>
      </c>
    </row>
    <row r="3350" spans="4:11" x14ac:dyDescent="0.3">
      <c r="D3350">
        <v>3344</v>
      </c>
      <c r="E3350">
        <v>11</v>
      </c>
      <c r="F3350" s="4">
        <f>DATE(2021,3,5+INT(ROWS($1:390)/5))</f>
        <v>44338</v>
      </c>
      <c r="G3350" s="1" t="s">
        <v>167</v>
      </c>
      <c r="H3350">
        <v>-2</v>
      </c>
      <c r="I3350" s="5">
        <f>IF(G3350="nákup",VLOOKUP(E3350,Tabuľka6[#All],13,FALSE),IF(G3350="predaj",VLOOKUP(E3350,Tabuľka6[#All],12,FALSE),"zadany neplatny typ transakie"))</f>
        <v>5</v>
      </c>
      <c r="J3350">
        <f t="shared" si="52"/>
        <v>10</v>
      </c>
      <c r="K3350">
        <f>SUMIF($E$7:E3350,E3350,$H$7:H3350)</f>
        <v>139</v>
      </c>
    </row>
    <row r="3351" spans="4:11" x14ac:dyDescent="0.3">
      <c r="D3351">
        <v>3345</v>
      </c>
      <c r="E3351">
        <v>8</v>
      </c>
      <c r="F3351" s="4">
        <f>DATE(2021,3,5+INT(ROWS($1:391)/5))</f>
        <v>44338</v>
      </c>
      <c r="G3351" s="1" t="s">
        <v>167</v>
      </c>
      <c r="H3351">
        <v>-3</v>
      </c>
      <c r="I3351" s="5">
        <f>IF(G3351="nákup",VLOOKUP(E3351,Tabuľka6[#All],13,FALSE),IF(G3351="predaj",VLOOKUP(E3351,Tabuľka6[#All],12,FALSE),"zadany neplatny typ transakie"))</f>
        <v>17.89</v>
      </c>
      <c r="J3351">
        <f t="shared" si="52"/>
        <v>53.67</v>
      </c>
      <c r="K3351">
        <f>SUMIF($E$7:E3351,E3351,$H$7:H3351)</f>
        <v>232</v>
      </c>
    </row>
    <row r="3352" spans="4:11" x14ac:dyDescent="0.3">
      <c r="D3352">
        <v>3346</v>
      </c>
      <c r="E3352">
        <v>20</v>
      </c>
      <c r="F3352" s="4">
        <f>DATE(2021,3,5+INT(ROWS($1:392)/5))</f>
        <v>44338</v>
      </c>
      <c r="G3352" s="1" t="s">
        <v>167</v>
      </c>
      <c r="H3352">
        <v>-8</v>
      </c>
      <c r="I3352" s="5">
        <f>IF(G3352="nákup",VLOOKUP(E3352,Tabuľka6[#All],13,FALSE),IF(G3352="predaj",VLOOKUP(E3352,Tabuľka6[#All],12,FALSE),"zadany neplatny typ transakie"))</f>
        <v>10.050000000000001</v>
      </c>
      <c r="J3352">
        <f t="shared" si="52"/>
        <v>80.400000000000006</v>
      </c>
      <c r="K3352">
        <f>SUMIF($E$7:E3352,E3352,$H$7:H3352)</f>
        <v>48</v>
      </c>
    </row>
    <row r="3353" spans="4:11" x14ac:dyDescent="0.3">
      <c r="D3353">
        <v>3347</v>
      </c>
      <c r="E3353">
        <v>26</v>
      </c>
      <c r="F3353" s="4">
        <f>DATE(2021,3,5+INT(ROWS($1:393)/5))</f>
        <v>44338</v>
      </c>
      <c r="G3353" s="1" t="s">
        <v>167</v>
      </c>
      <c r="H3353">
        <v>-3</v>
      </c>
      <c r="I3353" s="5">
        <f>IF(G3353="nákup",VLOOKUP(E3353,Tabuľka6[#All],13,FALSE),IF(G3353="predaj",VLOOKUP(E3353,Tabuľka6[#All],12,FALSE),"zadany neplatny typ transakie"))</f>
        <v>12.85</v>
      </c>
      <c r="J3353">
        <f t="shared" si="52"/>
        <v>38.549999999999997</v>
      </c>
      <c r="K3353">
        <f>SUMIF($E$7:E3353,E3353,$H$7:H3353)</f>
        <v>54</v>
      </c>
    </row>
    <row r="3354" spans="4:11" x14ac:dyDescent="0.3">
      <c r="D3354">
        <v>3348</v>
      </c>
      <c r="E3354">
        <v>28</v>
      </c>
      <c r="F3354" s="4">
        <f>DATE(2021,3,5+INT(ROWS($1:394)/5))</f>
        <v>44338</v>
      </c>
      <c r="G3354" s="1" t="s">
        <v>167</v>
      </c>
      <c r="H3354">
        <v>-6</v>
      </c>
      <c r="I3354" s="5">
        <f>IF(G3354="nákup",VLOOKUP(E3354,Tabuľka6[#All],13,FALSE),IF(G3354="predaj",VLOOKUP(E3354,Tabuľka6[#All],12,FALSE),"zadany neplatny typ transakie"))</f>
        <v>14.38</v>
      </c>
      <c r="J3354">
        <f t="shared" si="52"/>
        <v>86.28</v>
      </c>
      <c r="K3354">
        <f>SUMIF($E$7:E3354,E3354,$H$7:H3354)</f>
        <v>215</v>
      </c>
    </row>
    <row r="3355" spans="4:11" x14ac:dyDescent="0.3">
      <c r="D3355">
        <v>3349</v>
      </c>
      <c r="E3355">
        <v>22</v>
      </c>
      <c r="F3355" s="4">
        <f>DATE(2021,3,5+INT(ROWS($1:395)/5))</f>
        <v>44339</v>
      </c>
      <c r="G3355" s="1" t="s">
        <v>167</v>
      </c>
      <c r="H3355">
        <v>-2</v>
      </c>
      <c r="I3355" s="5">
        <f>IF(G3355="nákup",VLOOKUP(E3355,Tabuľka6[#All],13,FALSE),IF(G3355="predaj",VLOOKUP(E3355,Tabuľka6[#All],12,FALSE),"zadany neplatny typ transakie"))</f>
        <v>22.58</v>
      </c>
      <c r="J3355">
        <f t="shared" si="52"/>
        <v>45.16</v>
      </c>
      <c r="K3355">
        <f>SUMIF($E$7:E3355,E3355,$H$7:H3355)</f>
        <v>51</v>
      </c>
    </row>
    <row r="3356" spans="4:11" x14ac:dyDescent="0.3">
      <c r="D3356">
        <v>3350</v>
      </c>
      <c r="E3356">
        <v>8</v>
      </c>
      <c r="F3356" s="4">
        <f>DATE(2021,3,5+INT(ROWS($1:396)/5))</f>
        <v>44339</v>
      </c>
      <c r="G3356" s="1" t="s">
        <v>167</v>
      </c>
      <c r="H3356">
        <v>-3</v>
      </c>
      <c r="I3356" s="5">
        <f>IF(G3356="nákup",VLOOKUP(E3356,Tabuľka6[#All],13,FALSE),IF(G3356="predaj",VLOOKUP(E3356,Tabuľka6[#All],12,FALSE),"zadany neplatny typ transakie"))</f>
        <v>17.89</v>
      </c>
      <c r="J3356">
        <f t="shared" si="52"/>
        <v>53.67</v>
      </c>
      <c r="K3356">
        <f>SUMIF($E$7:E3356,E3356,$H$7:H3356)</f>
        <v>229</v>
      </c>
    </row>
    <row r="3357" spans="4:11" x14ac:dyDescent="0.3">
      <c r="D3357">
        <v>3351</v>
      </c>
      <c r="E3357">
        <v>13</v>
      </c>
      <c r="F3357" s="4">
        <f>DATE(2021,3,5+INT(ROWS($1:397)/5))</f>
        <v>44339</v>
      </c>
      <c r="G3357" s="1" t="s">
        <v>167</v>
      </c>
      <c r="H3357">
        <v>-3</v>
      </c>
      <c r="I3357" s="5">
        <f>IF(G3357="nákup",VLOOKUP(E3357,Tabuľka6[#All],13,FALSE),IF(G3357="predaj",VLOOKUP(E3357,Tabuľka6[#All],12,FALSE),"zadany neplatny typ transakie"))</f>
        <v>14.95</v>
      </c>
      <c r="J3357">
        <f t="shared" si="52"/>
        <v>44.849999999999994</v>
      </c>
      <c r="K3357">
        <f>SUMIF($E$7:E3357,E3357,$H$7:H3357)</f>
        <v>60</v>
      </c>
    </row>
    <row r="3358" spans="4:11" x14ac:dyDescent="0.3">
      <c r="D3358">
        <v>3352</v>
      </c>
      <c r="E3358">
        <v>27</v>
      </c>
      <c r="F3358" s="4">
        <f>DATE(2021,3,5+INT(ROWS($1:398)/5))</f>
        <v>44339</v>
      </c>
      <c r="G3358" s="1" t="s">
        <v>167</v>
      </c>
      <c r="H3358">
        <v>-8</v>
      </c>
      <c r="I3358" s="5">
        <f>IF(G3358="nákup",VLOOKUP(E3358,Tabuľka6[#All],13,FALSE),IF(G3358="predaj",VLOOKUP(E3358,Tabuľka6[#All],12,FALSE),"zadany neplatny typ transakie"))</f>
        <v>16.36</v>
      </c>
      <c r="J3358">
        <f t="shared" si="52"/>
        <v>130.88</v>
      </c>
      <c r="K3358">
        <f>SUMIF($E$7:E3358,E3358,$H$7:H3358)</f>
        <v>132</v>
      </c>
    </row>
    <row r="3359" spans="4:11" x14ac:dyDescent="0.3">
      <c r="D3359">
        <v>3353</v>
      </c>
      <c r="E3359">
        <v>1</v>
      </c>
      <c r="F3359" s="4">
        <f>DATE(2021,3,5+INT(ROWS($1:399)/5))</f>
        <v>44339</v>
      </c>
      <c r="G3359" s="1" t="s">
        <v>167</v>
      </c>
      <c r="H3359">
        <v>-2</v>
      </c>
      <c r="I3359" s="5">
        <f>IF(G3359="nákup",VLOOKUP(E3359,Tabuľka6[#All],13,FALSE),IF(G3359="predaj",VLOOKUP(E3359,Tabuľka6[#All],12,FALSE),"zadany neplatny typ transakie"))</f>
        <v>11.9</v>
      </c>
      <c r="J3359">
        <f t="shared" si="52"/>
        <v>23.8</v>
      </c>
      <c r="K3359">
        <f>SUMIF($E$7:E3359,E3359,$H$7:H3359)</f>
        <v>154</v>
      </c>
    </row>
    <row r="3360" spans="4:11" x14ac:dyDescent="0.3">
      <c r="D3360">
        <v>3354</v>
      </c>
      <c r="E3360">
        <v>29</v>
      </c>
      <c r="F3360" s="4">
        <f>DATE(2021,3,5+INT(ROWS($1:400)/5))</f>
        <v>44340</v>
      </c>
      <c r="G3360" s="1" t="s">
        <v>167</v>
      </c>
      <c r="H3360">
        <v>-7</v>
      </c>
      <c r="I3360" s="5">
        <f>IF(G3360="nákup",VLOOKUP(E3360,Tabuľka6[#All],13,FALSE),IF(G3360="predaj",VLOOKUP(E3360,Tabuľka6[#All],12,FALSE),"zadany neplatny typ transakie"))</f>
        <v>24.99</v>
      </c>
      <c r="J3360">
        <f t="shared" si="52"/>
        <v>174.92999999999998</v>
      </c>
      <c r="K3360">
        <f>SUMIF($E$7:E3360,E3360,$H$7:H3360)</f>
        <v>392</v>
      </c>
    </row>
    <row r="3361" spans="4:11" x14ac:dyDescent="0.3">
      <c r="D3361">
        <v>3355</v>
      </c>
      <c r="E3361">
        <v>6</v>
      </c>
      <c r="F3361" s="4">
        <f>DATE(2021,3,5+INT(ROWS($1:401)/5))</f>
        <v>44340</v>
      </c>
      <c r="G3361" s="1" t="s">
        <v>167</v>
      </c>
      <c r="H3361">
        <v>-10</v>
      </c>
      <c r="I3361" s="5">
        <f>IF(G3361="nákup",VLOOKUP(E3361,Tabuľka6[#All],13,FALSE),IF(G3361="predaj",VLOOKUP(E3361,Tabuľka6[#All],12,FALSE),"zadany neplatny typ transakie"))</f>
        <v>13.24</v>
      </c>
      <c r="J3361">
        <f t="shared" si="52"/>
        <v>132.4</v>
      </c>
      <c r="K3361">
        <f>SUMIF($E$7:E3361,E3361,$H$7:H3361)</f>
        <v>163</v>
      </c>
    </row>
    <row r="3362" spans="4:11" x14ac:dyDescent="0.3">
      <c r="D3362">
        <v>3356</v>
      </c>
      <c r="E3362">
        <v>5</v>
      </c>
      <c r="F3362" s="4">
        <f>DATE(2021,3,5+INT(ROWS($1:402)/5))</f>
        <v>44340</v>
      </c>
      <c r="G3362" s="1" t="s">
        <v>167</v>
      </c>
      <c r="H3362">
        <v>-10</v>
      </c>
      <c r="I3362" s="5">
        <f>IF(G3362="nákup",VLOOKUP(E3362,Tabuľka6[#All],13,FALSE),IF(G3362="predaj",VLOOKUP(E3362,Tabuľka6[#All],12,FALSE),"zadany neplatny typ transakie"))</f>
        <v>15.56</v>
      </c>
      <c r="J3362">
        <f t="shared" si="52"/>
        <v>155.6</v>
      </c>
      <c r="K3362">
        <f>SUMIF($E$7:E3362,E3362,$H$7:H3362)</f>
        <v>197</v>
      </c>
    </row>
    <row r="3363" spans="4:11" x14ac:dyDescent="0.3">
      <c r="D3363">
        <v>3357</v>
      </c>
      <c r="E3363">
        <v>11</v>
      </c>
      <c r="F3363" s="4">
        <f>DATE(2021,3,5+INT(ROWS($1:403)/5))</f>
        <v>44340</v>
      </c>
      <c r="G3363" s="1" t="s">
        <v>167</v>
      </c>
      <c r="H3363">
        <v>-10</v>
      </c>
      <c r="I3363" s="5">
        <f>IF(G3363="nákup",VLOOKUP(E3363,Tabuľka6[#All],13,FALSE),IF(G3363="predaj",VLOOKUP(E3363,Tabuľka6[#All],12,FALSE),"zadany neplatny typ transakie"))</f>
        <v>5</v>
      </c>
      <c r="J3363">
        <f t="shared" si="52"/>
        <v>50</v>
      </c>
      <c r="K3363">
        <f>SUMIF($E$7:E3363,E3363,$H$7:H3363)</f>
        <v>129</v>
      </c>
    </row>
    <row r="3364" spans="4:11" x14ac:dyDescent="0.3">
      <c r="D3364">
        <v>3358</v>
      </c>
      <c r="E3364">
        <v>21</v>
      </c>
      <c r="F3364" s="4">
        <f>DATE(2021,3,5+INT(ROWS($1:404)/5))</f>
        <v>44340</v>
      </c>
      <c r="G3364" s="1" t="s">
        <v>167</v>
      </c>
      <c r="H3364">
        <v>-4</v>
      </c>
      <c r="I3364" s="5">
        <f>IF(G3364="nákup",VLOOKUP(E3364,Tabuľka6[#All],13,FALSE),IF(G3364="predaj",VLOOKUP(E3364,Tabuľka6[#All],12,FALSE),"zadany neplatny typ transakie"))</f>
        <v>22.5</v>
      </c>
      <c r="J3364">
        <f t="shared" si="52"/>
        <v>90</v>
      </c>
      <c r="K3364">
        <f>SUMIF($E$7:E3364,E3364,$H$7:H3364)</f>
        <v>190</v>
      </c>
    </row>
    <row r="3365" spans="4:11" x14ac:dyDescent="0.3">
      <c r="D3365">
        <v>3359</v>
      </c>
      <c r="E3365">
        <v>1</v>
      </c>
      <c r="F3365" s="4">
        <f>DATE(2021,3,5+INT(ROWS($1:405)/5))</f>
        <v>44341</v>
      </c>
      <c r="G3365" s="1" t="s">
        <v>167</v>
      </c>
      <c r="H3365">
        <v>-4</v>
      </c>
      <c r="I3365" s="5">
        <f>IF(G3365="nákup",VLOOKUP(E3365,Tabuľka6[#All],13,FALSE),IF(G3365="predaj",VLOOKUP(E3365,Tabuľka6[#All],12,FALSE),"zadany neplatny typ transakie"))</f>
        <v>11.9</v>
      </c>
      <c r="J3365">
        <f t="shared" si="52"/>
        <v>47.6</v>
      </c>
      <c r="K3365">
        <f>SUMIF($E$7:E3365,E3365,$H$7:H3365)</f>
        <v>150</v>
      </c>
    </row>
    <row r="3366" spans="4:11" x14ac:dyDescent="0.3">
      <c r="D3366">
        <v>3360</v>
      </c>
      <c r="E3366">
        <v>5</v>
      </c>
      <c r="F3366" s="4">
        <f>DATE(2021,3,5+INT(ROWS($1:406)/5))</f>
        <v>44341</v>
      </c>
      <c r="G3366" s="1" t="s">
        <v>167</v>
      </c>
      <c r="H3366">
        <v>-2</v>
      </c>
      <c r="I3366" s="5">
        <f>IF(G3366="nákup",VLOOKUP(E3366,Tabuľka6[#All],13,FALSE),IF(G3366="predaj",VLOOKUP(E3366,Tabuľka6[#All],12,FALSE),"zadany neplatny typ transakie"))</f>
        <v>15.56</v>
      </c>
      <c r="J3366">
        <f t="shared" si="52"/>
        <v>31.12</v>
      </c>
      <c r="K3366">
        <f>SUMIF($E$7:E3366,E3366,$H$7:H3366)</f>
        <v>195</v>
      </c>
    </row>
    <row r="3367" spans="4:11" x14ac:dyDescent="0.3">
      <c r="D3367">
        <v>3361</v>
      </c>
      <c r="E3367">
        <v>25</v>
      </c>
      <c r="F3367" s="4">
        <f>DATE(2021,3,5+INT(ROWS($1:407)/5))</f>
        <v>44341</v>
      </c>
      <c r="G3367" s="1" t="s">
        <v>167</v>
      </c>
      <c r="H3367">
        <v>-8</v>
      </c>
      <c r="I3367" s="5">
        <f>IF(G3367="nákup",VLOOKUP(E3367,Tabuľka6[#All],13,FALSE),IF(G3367="predaj",VLOOKUP(E3367,Tabuľka6[#All],12,FALSE),"zadany neplatny typ transakie"))</f>
        <v>14.95</v>
      </c>
      <c r="J3367">
        <f t="shared" si="52"/>
        <v>119.6</v>
      </c>
      <c r="K3367">
        <f>SUMIF($E$7:E3367,E3367,$H$7:H3367)</f>
        <v>233</v>
      </c>
    </row>
    <row r="3368" spans="4:11" x14ac:dyDescent="0.3">
      <c r="D3368">
        <v>3362</v>
      </c>
      <c r="E3368">
        <v>3</v>
      </c>
      <c r="F3368" s="4">
        <f>DATE(2021,3,5+INT(ROWS($1:408)/5))</f>
        <v>44341</v>
      </c>
      <c r="G3368" s="1" t="s">
        <v>167</v>
      </c>
      <c r="H3368">
        <v>-1</v>
      </c>
      <c r="I3368" s="5">
        <f>IF(G3368="nákup",VLOOKUP(E3368,Tabuľka6[#All],13,FALSE),IF(G3368="predaj",VLOOKUP(E3368,Tabuľka6[#All],12,FALSE),"zadany neplatny typ transakie"))</f>
        <v>9.64</v>
      </c>
      <c r="J3368">
        <f t="shared" si="52"/>
        <v>9.64</v>
      </c>
      <c r="K3368">
        <f>SUMIF($E$7:E3368,E3368,$H$7:H3368)</f>
        <v>265</v>
      </c>
    </row>
    <row r="3369" spans="4:11" x14ac:dyDescent="0.3">
      <c r="D3369">
        <v>3363</v>
      </c>
      <c r="E3369">
        <v>11</v>
      </c>
      <c r="F3369" s="4">
        <f>DATE(2021,3,5+INT(ROWS($1:409)/5))</f>
        <v>44341</v>
      </c>
      <c r="G3369" s="1" t="s">
        <v>167</v>
      </c>
      <c r="H3369">
        <v>-7</v>
      </c>
      <c r="I3369" s="5">
        <f>IF(G3369="nákup",VLOOKUP(E3369,Tabuľka6[#All],13,FALSE),IF(G3369="predaj",VLOOKUP(E3369,Tabuľka6[#All],12,FALSE),"zadany neplatny typ transakie"))</f>
        <v>5</v>
      </c>
      <c r="J3369">
        <f t="shared" si="52"/>
        <v>35</v>
      </c>
      <c r="K3369">
        <f>SUMIF($E$7:E3369,E3369,$H$7:H3369)</f>
        <v>122</v>
      </c>
    </row>
    <row r="3370" spans="4:11" x14ac:dyDescent="0.3">
      <c r="D3370">
        <v>3364</v>
      </c>
      <c r="E3370">
        <v>29</v>
      </c>
      <c r="F3370" s="4">
        <f>DATE(2021,3,5+INT(ROWS($1:410)/5))</f>
        <v>44342</v>
      </c>
      <c r="G3370" s="1" t="s">
        <v>167</v>
      </c>
      <c r="H3370">
        <v>-3</v>
      </c>
      <c r="I3370" s="5">
        <f>IF(G3370="nákup",VLOOKUP(E3370,Tabuľka6[#All],13,FALSE),IF(G3370="predaj",VLOOKUP(E3370,Tabuľka6[#All],12,FALSE),"zadany neplatny typ transakie"))</f>
        <v>24.99</v>
      </c>
      <c r="J3370">
        <f t="shared" si="52"/>
        <v>74.97</v>
      </c>
      <c r="K3370">
        <f>SUMIF($E$7:E3370,E3370,$H$7:H3370)</f>
        <v>389</v>
      </c>
    </row>
    <row r="3371" spans="4:11" x14ac:dyDescent="0.3">
      <c r="D3371">
        <v>3365</v>
      </c>
      <c r="E3371">
        <v>8</v>
      </c>
      <c r="F3371" s="4">
        <f>DATE(2021,3,5+INT(ROWS($1:411)/5))</f>
        <v>44342</v>
      </c>
      <c r="G3371" s="1" t="s">
        <v>167</v>
      </c>
      <c r="H3371">
        <v>-8</v>
      </c>
      <c r="I3371" s="5">
        <f>IF(G3371="nákup",VLOOKUP(E3371,Tabuľka6[#All],13,FALSE),IF(G3371="predaj",VLOOKUP(E3371,Tabuľka6[#All],12,FALSE),"zadany neplatny typ transakie"))</f>
        <v>17.89</v>
      </c>
      <c r="J3371">
        <f t="shared" si="52"/>
        <v>143.12</v>
      </c>
      <c r="K3371">
        <f>SUMIF($E$7:E3371,E3371,$H$7:H3371)</f>
        <v>221</v>
      </c>
    </row>
    <row r="3372" spans="4:11" x14ac:dyDescent="0.3">
      <c r="D3372">
        <v>3366</v>
      </c>
      <c r="E3372">
        <v>12</v>
      </c>
      <c r="F3372" s="4">
        <f>DATE(2021,3,5+INT(ROWS($1:412)/5))</f>
        <v>44342</v>
      </c>
      <c r="G3372" s="1" t="s">
        <v>167</v>
      </c>
      <c r="H3372">
        <v>-5</v>
      </c>
      <c r="I3372" s="5">
        <f>IF(G3372="nákup",VLOOKUP(E3372,Tabuľka6[#All],13,FALSE),IF(G3372="predaj",VLOOKUP(E3372,Tabuľka6[#All],12,FALSE),"zadany neplatny typ transakie"))</f>
        <v>13.25</v>
      </c>
      <c r="J3372">
        <f t="shared" si="52"/>
        <v>66.25</v>
      </c>
      <c r="K3372">
        <f>SUMIF($E$7:E3372,E3372,$H$7:H3372)</f>
        <v>231</v>
      </c>
    </row>
    <row r="3373" spans="4:11" x14ac:dyDescent="0.3">
      <c r="D3373">
        <v>3367</v>
      </c>
      <c r="E3373">
        <v>26</v>
      </c>
      <c r="F3373" s="4">
        <f>DATE(2021,3,5+INT(ROWS($1:413)/5))</f>
        <v>44342</v>
      </c>
      <c r="G3373" s="1" t="s">
        <v>167</v>
      </c>
      <c r="H3373">
        <v>-4</v>
      </c>
      <c r="I3373" s="5">
        <f>IF(G3373="nákup",VLOOKUP(E3373,Tabuľka6[#All],13,FALSE),IF(G3373="predaj",VLOOKUP(E3373,Tabuľka6[#All],12,FALSE),"zadany neplatny typ transakie"))</f>
        <v>12.85</v>
      </c>
      <c r="J3373">
        <f t="shared" si="52"/>
        <v>51.4</v>
      </c>
      <c r="K3373">
        <f>SUMIF($E$7:E3373,E3373,$H$7:H3373)</f>
        <v>50</v>
      </c>
    </row>
    <row r="3374" spans="4:11" x14ac:dyDescent="0.3">
      <c r="D3374">
        <v>3368</v>
      </c>
      <c r="E3374">
        <v>9</v>
      </c>
      <c r="F3374" s="4">
        <f>DATE(2021,3,5+INT(ROWS($1:414)/5))</f>
        <v>44342</v>
      </c>
      <c r="G3374" s="1" t="s">
        <v>167</v>
      </c>
      <c r="H3374">
        <v>-10</v>
      </c>
      <c r="I3374" s="5">
        <f>IF(G3374="nákup",VLOOKUP(E3374,Tabuľka6[#All],13,FALSE),IF(G3374="predaj",VLOOKUP(E3374,Tabuľka6[#All],12,FALSE),"zadany neplatny typ transakie"))</f>
        <v>41</v>
      </c>
      <c r="J3374">
        <f t="shared" si="52"/>
        <v>410</v>
      </c>
      <c r="K3374">
        <f>SUMIF($E$7:E3374,E3374,$H$7:H3374)</f>
        <v>98</v>
      </c>
    </row>
    <row r="3375" spans="4:11" x14ac:dyDescent="0.3">
      <c r="D3375">
        <v>3369</v>
      </c>
      <c r="E3375">
        <v>4</v>
      </c>
      <c r="F3375" s="4">
        <f>DATE(2021,3,5+INT(ROWS($1:415)/5))</f>
        <v>44343</v>
      </c>
      <c r="G3375" s="1" t="s">
        <v>167</v>
      </c>
      <c r="H3375">
        <v>-2</v>
      </c>
      <c r="I3375" s="5">
        <f>IF(G3375="nákup",VLOOKUP(E3375,Tabuľka6[#All],13,FALSE),IF(G3375="predaj",VLOOKUP(E3375,Tabuľka6[#All],12,FALSE),"zadany neplatny typ transakie"))</f>
        <v>16</v>
      </c>
      <c r="J3375">
        <f t="shared" si="52"/>
        <v>32</v>
      </c>
      <c r="K3375">
        <f>SUMIF($E$7:E3375,E3375,$H$7:H3375)</f>
        <v>213</v>
      </c>
    </row>
    <row r="3376" spans="4:11" x14ac:dyDescent="0.3">
      <c r="D3376">
        <v>3370</v>
      </c>
      <c r="E3376">
        <v>23</v>
      </c>
      <c r="F3376" s="4">
        <f>DATE(2021,3,5+INT(ROWS($1:416)/5))</f>
        <v>44343</v>
      </c>
      <c r="G3376" s="1" t="s">
        <v>167</v>
      </c>
      <c r="H3376">
        <v>-3</v>
      </c>
      <c r="I3376" s="5">
        <f>IF(G3376="nákup",VLOOKUP(E3376,Tabuľka6[#All],13,FALSE),IF(G3376="predaj",VLOOKUP(E3376,Tabuľka6[#All],12,FALSE),"zadany neplatny typ transakie"))</f>
        <v>22.55</v>
      </c>
      <c r="J3376">
        <f t="shared" si="52"/>
        <v>67.650000000000006</v>
      </c>
      <c r="K3376">
        <f>SUMIF($E$7:E3376,E3376,$H$7:H3376)</f>
        <v>160</v>
      </c>
    </row>
    <row r="3377" spans="4:11" x14ac:dyDescent="0.3">
      <c r="D3377">
        <v>3371</v>
      </c>
      <c r="E3377">
        <v>26</v>
      </c>
      <c r="F3377" s="4">
        <f>DATE(2021,3,5+INT(ROWS($1:417)/5))</f>
        <v>44343</v>
      </c>
      <c r="G3377" s="1" t="s">
        <v>167</v>
      </c>
      <c r="H3377">
        <v>-3</v>
      </c>
      <c r="I3377" s="5">
        <f>IF(G3377="nákup",VLOOKUP(E3377,Tabuľka6[#All],13,FALSE),IF(G3377="predaj",VLOOKUP(E3377,Tabuľka6[#All],12,FALSE),"zadany neplatny typ transakie"))</f>
        <v>12.85</v>
      </c>
      <c r="J3377">
        <f t="shared" si="52"/>
        <v>38.549999999999997</v>
      </c>
      <c r="K3377">
        <f>SUMIF($E$7:E3377,E3377,$H$7:H3377)</f>
        <v>47</v>
      </c>
    </row>
    <row r="3378" spans="4:11" x14ac:dyDescent="0.3">
      <c r="D3378">
        <v>3372</v>
      </c>
      <c r="E3378">
        <v>17</v>
      </c>
      <c r="F3378" s="4">
        <f>DATE(2021,3,5+INT(ROWS($1:418)/5))</f>
        <v>44343</v>
      </c>
      <c r="G3378" s="1" t="s">
        <v>167</v>
      </c>
      <c r="H3378">
        <v>-8</v>
      </c>
      <c r="I3378" s="5">
        <f>IF(G3378="nákup",VLOOKUP(E3378,Tabuľka6[#All],13,FALSE),IF(G3378="predaj",VLOOKUP(E3378,Tabuľka6[#All],12,FALSE),"zadany neplatny typ transakie"))</f>
        <v>14.46</v>
      </c>
      <c r="J3378">
        <f t="shared" si="52"/>
        <v>115.68</v>
      </c>
      <c r="K3378">
        <f>SUMIF($E$7:E3378,E3378,$H$7:H3378)</f>
        <v>64</v>
      </c>
    </row>
    <row r="3379" spans="4:11" x14ac:dyDescent="0.3">
      <c r="D3379">
        <v>3373</v>
      </c>
      <c r="E3379">
        <v>3</v>
      </c>
      <c r="F3379" s="4">
        <f>DATE(2021,3,5+INT(ROWS($1:419)/5))</f>
        <v>44343</v>
      </c>
      <c r="G3379" s="1" t="s">
        <v>167</v>
      </c>
      <c r="H3379">
        <v>-9</v>
      </c>
      <c r="I3379" s="5">
        <f>IF(G3379="nákup",VLOOKUP(E3379,Tabuľka6[#All],13,FALSE),IF(G3379="predaj",VLOOKUP(E3379,Tabuľka6[#All],12,FALSE),"zadany neplatny typ transakie"))</f>
        <v>9.64</v>
      </c>
      <c r="J3379">
        <f t="shared" si="52"/>
        <v>86.76</v>
      </c>
      <c r="K3379">
        <f>SUMIF($E$7:E3379,E3379,$H$7:H3379)</f>
        <v>256</v>
      </c>
    </row>
    <row r="3380" spans="4:11" x14ac:dyDescent="0.3">
      <c r="D3380">
        <v>3374</v>
      </c>
      <c r="E3380">
        <v>24</v>
      </c>
      <c r="F3380" s="4">
        <f>DATE(2021,3,5+INT(ROWS($1:420)/5))</f>
        <v>44344</v>
      </c>
      <c r="G3380" s="1" t="s">
        <v>167</v>
      </c>
      <c r="H3380">
        <v>-3</v>
      </c>
      <c r="I3380" s="5">
        <f>IF(G3380="nákup",VLOOKUP(E3380,Tabuľka6[#All],13,FALSE),IF(G3380="predaj",VLOOKUP(E3380,Tabuľka6[#All],12,FALSE),"zadany neplatny typ transakie"))</f>
        <v>18.98</v>
      </c>
      <c r="J3380">
        <f t="shared" si="52"/>
        <v>56.94</v>
      </c>
      <c r="K3380">
        <f>SUMIF($E$7:E3380,E3380,$H$7:H3380)</f>
        <v>263</v>
      </c>
    </row>
    <row r="3381" spans="4:11" x14ac:dyDescent="0.3">
      <c r="D3381">
        <v>3375</v>
      </c>
      <c r="E3381">
        <v>17</v>
      </c>
      <c r="F3381" s="4">
        <f>DATE(2021,3,5+INT(ROWS($1:421)/5))</f>
        <v>44344</v>
      </c>
      <c r="G3381" s="1" t="s">
        <v>167</v>
      </c>
      <c r="H3381">
        <v>-2</v>
      </c>
      <c r="I3381" s="5">
        <f>IF(G3381="nákup",VLOOKUP(E3381,Tabuľka6[#All],13,FALSE),IF(G3381="predaj",VLOOKUP(E3381,Tabuľka6[#All],12,FALSE),"zadany neplatny typ transakie"))</f>
        <v>14.46</v>
      </c>
      <c r="J3381">
        <f t="shared" si="52"/>
        <v>28.92</v>
      </c>
      <c r="K3381">
        <f>SUMIF($E$7:E3381,E3381,$H$7:H3381)</f>
        <v>62</v>
      </c>
    </row>
    <row r="3382" spans="4:11" x14ac:dyDescent="0.3">
      <c r="D3382">
        <v>3376</v>
      </c>
      <c r="E3382">
        <v>13</v>
      </c>
      <c r="F3382" s="4">
        <f>DATE(2021,3,5+INT(ROWS($1:422)/5))</f>
        <v>44344</v>
      </c>
      <c r="G3382" s="1" t="s">
        <v>167</v>
      </c>
      <c r="H3382">
        <v>-5</v>
      </c>
      <c r="I3382" s="5">
        <f>IF(G3382="nákup",VLOOKUP(E3382,Tabuľka6[#All],13,FALSE),IF(G3382="predaj",VLOOKUP(E3382,Tabuľka6[#All],12,FALSE),"zadany neplatny typ transakie"))</f>
        <v>14.95</v>
      </c>
      <c r="J3382">
        <f t="shared" si="52"/>
        <v>74.75</v>
      </c>
      <c r="K3382">
        <f>SUMIF($E$7:E3382,E3382,$H$7:H3382)</f>
        <v>55</v>
      </c>
    </row>
    <row r="3383" spans="4:11" x14ac:dyDescent="0.3">
      <c r="D3383">
        <v>3377</v>
      </c>
      <c r="E3383">
        <v>14</v>
      </c>
      <c r="F3383" s="4">
        <f>DATE(2021,3,5+INT(ROWS($1:423)/5))</f>
        <v>44344</v>
      </c>
      <c r="G3383" s="1" t="s">
        <v>167</v>
      </c>
      <c r="H3383">
        <v>-7</v>
      </c>
      <c r="I3383" s="5">
        <f>IF(G3383="nákup",VLOOKUP(E3383,Tabuľka6[#All],13,FALSE),IF(G3383="predaj",VLOOKUP(E3383,Tabuľka6[#All],12,FALSE),"zadany neplatny typ transakie"))</f>
        <v>7.8</v>
      </c>
      <c r="J3383">
        <f t="shared" si="52"/>
        <v>54.6</v>
      </c>
      <c r="K3383">
        <f>SUMIF($E$7:E3383,E3383,$H$7:H3383)</f>
        <v>49</v>
      </c>
    </row>
    <row r="3384" spans="4:11" x14ac:dyDescent="0.3">
      <c r="D3384">
        <v>3378</v>
      </c>
      <c r="E3384">
        <v>25</v>
      </c>
      <c r="F3384" s="4">
        <f>DATE(2021,3,5+INT(ROWS($1:424)/5))</f>
        <v>44344</v>
      </c>
      <c r="G3384" s="1" t="s">
        <v>167</v>
      </c>
      <c r="H3384">
        <v>-3</v>
      </c>
      <c r="I3384" s="5">
        <f>IF(G3384="nákup",VLOOKUP(E3384,Tabuľka6[#All],13,FALSE),IF(G3384="predaj",VLOOKUP(E3384,Tabuľka6[#All],12,FALSE),"zadany neplatny typ transakie"))</f>
        <v>14.95</v>
      </c>
      <c r="J3384">
        <f t="shared" si="52"/>
        <v>44.849999999999994</v>
      </c>
      <c r="K3384">
        <f>SUMIF($E$7:E3384,E3384,$H$7:H3384)</f>
        <v>230</v>
      </c>
    </row>
    <row r="3385" spans="4:11" x14ac:dyDescent="0.3">
      <c r="D3385">
        <v>3379</v>
      </c>
      <c r="E3385">
        <v>10</v>
      </c>
      <c r="F3385" s="4">
        <f>DATE(2021,3,5+INT(ROWS($1:425)/5))</f>
        <v>44345</v>
      </c>
      <c r="G3385" s="1" t="s">
        <v>167</v>
      </c>
      <c r="H3385">
        <v>-1</v>
      </c>
      <c r="I3385" s="5">
        <f>IF(G3385="nákup",VLOOKUP(E3385,Tabuľka6[#All],13,FALSE),IF(G3385="predaj",VLOOKUP(E3385,Tabuľka6[#All],12,FALSE),"zadany neplatny typ transakie"))</f>
        <v>18.5</v>
      </c>
      <c r="J3385">
        <f t="shared" si="52"/>
        <v>18.5</v>
      </c>
      <c r="K3385">
        <f>SUMIF($E$7:E3385,E3385,$H$7:H3385)</f>
        <v>68</v>
      </c>
    </row>
    <row r="3386" spans="4:11" x14ac:dyDescent="0.3">
      <c r="D3386">
        <v>3380</v>
      </c>
      <c r="E3386">
        <v>12</v>
      </c>
      <c r="F3386" s="4">
        <f>DATE(2021,3,5+INT(ROWS($1:426)/5))</f>
        <v>44345</v>
      </c>
      <c r="G3386" s="1" t="s">
        <v>167</v>
      </c>
      <c r="H3386">
        <v>-1</v>
      </c>
      <c r="I3386" s="5">
        <f>IF(G3386="nákup",VLOOKUP(E3386,Tabuľka6[#All],13,FALSE),IF(G3386="predaj",VLOOKUP(E3386,Tabuľka6[#All],12,FALSE),"zadany neplatny typ transakie"))</f>
        <v>13.25</v>
      </c>
      <c r="J3386">
        <f t="shared" si="52"/>
        <v>13.25</v>
      </c>
      <c r="K3386">
        <f>SUMIF($E$7:E3386,E3386,$H$7:H3386)</f>
        <v>230</v>
      </c>
    </row>
    <row r="3387" spans="4:11" x14ac:dyDescent="0.3">
      <c r="D3387">
        <v>3381</v>
      </c>
      <c r="E3387">
        <v>19</v>
      </c>
      <c r="F3387" s="4">
        <f>DATE(2021,3,5+INT(ROWS($1:427)/5))</f>
        <v>44345</v>
      </c>
      <c r="G3387" s="1" t="s">
        <v>167</v>
      </c>
      <c r="H3387">
        <v>-7</v>
      </c>
      <c r="I3387" s="5">
        <f>IF(G3387="nákup",VLOOKUP(E3387,Tabuľka6[#All],13,FALSE),IF(G3387="predaj",VLOOKUP(E3387,Tabuľka6[#All],12,FALSE),"zadany neplatny typ transakie"))</f>
        <v>14.17</v>
      </c>
      <c r="J3387">
        <f t="shared" si="52"/>
        <v>99.19</v>
      </c>
      <c r="K3387">
        <f>SUMIF($E$7:E3387,E3387,$H$7:H3387)</f>
        <v>207</v>
      </c>
    </row>
    <row r="3388" spans="4:11" x14ac:dyDescent="0.3">
      <c r="D3388">
        <v>3382</v>
      </c>
      <c r="E3388">
        <v>21</v>
      </c>
      <c r="F3388" s="4">
        <f>DATE(2021,3,5+INT(ROWS($1:428)/5))</f>
        <v>44345</v>
      </c>
      <c r="G3388" s="1" t="s">
        <v>167</v>
      </c>
      <c r="H3388">
        <v>-2</v>
      </c>
      <c r="I3388" s="5">
        <f>IF(G3388="nákup",VLOOKUP(E3388,Tabuľka6[#All],13,FALSE),IF(G3388="predaj",VLOOKUP(E3388,Tabuľka6[#All],12,FALSE),"zadany neplatny typ transakie"))</f>
        <v>22.5</v>
      </c>
      <c r="J3388">
        <f t="shared" si="52"/>
        <v>45</v>
      </c>
      <c r="K3388">
        <f>SUMIF($E$7:E3388,E3388,$H$7:H3388)</f>
        <v>188</v>
      </c>
    </row>
    <row r="3389" spans="4:11" x14ac:dyDescent="0.3">
      <c r="D3389">
        <v>3383</v>
      </c>
      <c r="E3389">
        <v>30</v>
      </c>
      <c r="F3389" s="4">
        <f>DATE(2021,3,5+INT(ROWS($1:429)/5))</f>
        <v>44345</v>
      </c>
      <c r="G3389" s="1" t="s">
        <v>167</v>
      </c>
      <c r="H3389">
        <v>-4</v>
      </c>
      <c r="I3389" s="5">
        <f>IF(G3389="nákup",VLOOKUP(E3389,Tabuľka6[#All],13,FALSE),IF(G3389="predaj",VLOOKUP(E3389,Tabuľka6[#All],12,FALSE),"zadany neplatny typ transakie"))</f>
        <v>11.5</v>
      </c>
      <c r="J3389">
        <f t="shared" si="52"/>
        <v>46</v>
      </c>
      <c r="K3389">
        <f>SUMIF($E$7:E3389,E3389,$H$7:H3389)</f>
        <v>209</v>
      </c>
    </row>
    <row r="3390" spans="4:11" x14ac:dyDescent="0.3">
      <c r="D3390">
        <v>3384</v>
      </c>
      <c r="E3390">
        <v>18</v>
      </c>
      <c r="F3390" s="4">
        <f>DATE(2021,3,5+INT(ROWS($1:430)/5))</f>
        <v>44346</v>
      </c>
      <c r="G3390" s="1" t="s">
        <v>167</v>
      </c>
      <c r="H3390">
        <v>-2</v>
      </c>
      <c r="I3390" s="5">
        <f>IF(G3390="nákup",VLOOKUP(E3390,Tabuľka6[#All],13,FALSE),IF(G3390="predaj",VLOOKUP(E3390,Tabuľka6[#All],12,FALSE),"zadany neplatny typ transakie"))</f>
        <v>13.99</v>
      </c>
      <c r="J3390">
        <f t="shared" si="52"/>
        <v>27.98</v>
      </c>
      <c r="K3390">
        <f>SUMIF($E$7:E3390,E3390,$H$7:H3390)</f>
        <v>108</v>
      </c>
    </row>
    <row r="3391" spans="4:11" x14ac:dyDescent="0.3">
      <c r="D3391">
        <v>3385</v>
      </c>
      <c r="E3391">
        <v>20</v>
      </c>
      <c r="F3391" s="4">
        <f>DATE(2021,3,5+INT(ROWS($1:431)/5))</f>
        <v>44346</v>
      </c>
      <c r="G3391" s="1" t="s">
        <v>167</v>
      </c>
      <c r="H3391">
        <v>-4</v>
      </c>
      <c r="I3391" s="5">
        <f>IF(G3391="nákup",VLOOKUP(E3391,Tabuľka6[#All],13,FALSE),IF(G3391="predaj",VLOOKUP(E3391,Tabuľka6[#All],12,FALSE),"zadany neplatny typ transakie"))</f>
        <v>10.050000000000001</v>
      </c>
      <c r="J3391">
        <f t="shared" si="52"/>
        <v>40.200000000000003</v>
      </c>
      <c r="K3391">
        <f>SUMIF($E$7:E3391,E3391,$H$7:H3391)</f>
        <v>44</v>
      </c>
    </row>
    <row r="3392" spans="4:11" x14ac:dyDescent="0.3">
      <c r="D3392">
        <v>3386</v>
      </c>
      <c r="E3392">
        <v>10</v>
      </c>
      <c r="F3392" s="4">
        <f>DATE(2021,3,5+INT(ROWS($1:432)/5))</f>
        <v>44346</v>
      </c>
      <c r="G3392" s="1" t="s">
        <v>167</v>
      </c>
      <c r="H3392">
        <v>-6</v>
      </c>
      <c r="I3392" s="5">
        <f>IF(G3392="nákup",VLOOKUP(E3392,Tabuľka6[#All],13,FALSE),IF(G3392="predaj",VLOOKUP(E3392,Tabuľka6[#All],12,FALSE),"zadany neplatny typ transakie"))</f>
        <v>18.5</v>
      </c>
      <c r="J3392">
        <f t="shared" si="52"/>
        <v>111</v>
      </c>
      <c r="K3392">
        <f>SUMIF($E$7:E3392,E3392,$H$7:H3392)</f>
        <v>62</v>
      </c>
    </row>
    <row r="3393" spans="4:11" x14ac:dyDescent="0.3">
      <c r="D3393">
        <v>3387</v>
      </c>
      <c r="E3393">
        <v>17</v>
      </c>
      <c r="F3393" s="4">
        <f>DATE(2021,3,5+INT(ROWS($1:433)/5))</f>
        <v>44346</v>
      </c>
      <c r="G3393" s="1" t="s">
        <v>167</v>
      </c>
      <c r="H3393">
        <v>-5</v>
      </c>
      <c r="I3393" s="5">
        <f>IF(G3393="nákup",VLOOKUP(E3393,Tabuľka6[#All],13,FALSE),IF(G3393="predaj",VLOOKUP(E3393,Tabuľka6[#All],12,FALSE),"zadany neplatny typ transakie"))</f>
        <v>14.46</v>
      </c>
      <c r="J3393">
        <f t="shared" si="52"/>
        <v>72.300000000000011</v>
      </c>
      <c r="K3393">
        <f>SUMIF($E$7:E3393,E3393,$H$7:H3393)</f>
        <v>57</v>
      </c>
    </row>
    <row r="3394" spans="4:11" x14ac:dyDescent="0.3">
      <c r="D3394">
        <v>3388</v>
      </c>
      <c r="E3394">
        <v>10</v>
      </c>
      <c r="F3394" s="4">
        <f>DATE(2021,3,5+INT(ROWS($1:434)/5))</f>
        <v>44346</v>
      </c>
      <c r="G3394" s="1" t="s">
        <v>167</v>
      </c>
      <c r="H3394">
        <v>-4</v>
      </c>
      <c r="I3394" s="5">
        <f>IF(G3394="nákup",VLOOKUP(E3394,Tabuľka6[#All],13,FALSE),IF(G3394="predaj",VLOOKUP(E3394,Tabuľka6[#All],12,FALSE),"zadany neplatny typ transakie"))</f>
        <v>18.5</v>
      </c>
      <c r="J3394">
        <f t="shared" si="52"/>
        <v>74</v>
      </c>
      <c r="K3394">
        <f>SUMIF($E$7:E3394,E3394,$H$7:H3394)</f>
        <v>58</v>
      </c>
    </row>
    <row r="3395" spans="4:11" x14ac:dyDescent="0.3">
      <c r="D3395">
        <v>3389</v>
      </c>
      <c r="E3395">
        <v>10</v>
      </c>
      <c r="F3395" s="4">
        <f>DATE(2021,3,5+INT(ROWS($1:435)/5))</f>
        <v>44347</v>
      </c>
      <c r="G3395" s="1" t="s">
        <v>167</v>
      </c>
      <c r="H3395">
        <v>-10</v>
      </c>
      <c r="I3395" s="5">
        <f>IF(G3395="nákup",VLOOKUP(E3395,Tabuľka6[#All],13,FALSE),IF(G3395="predaj",VLOOKUP(E3395,Tabuľka6[#All],12,FALSE),"zadany neplatny typ transakie"))</f>
        <v>18.5</v>
      </c>
      <c r="J3395">
        <f t="shared" si="52"/>
        <v>185</v>
      </c>
      <c r="K3395">
        <f>SUMIF($E$7:E3395,E3395,$H$7:H3395)</f>
        <v>48</v>
      </c>
    </row>
    <row r="3396" spans="4:11" x14ac:dyDescent="0.3">
      <c r="D3396">
        <v>3390</v>
      </c>
      <c r="E3396">
        <v>4</v>
      </c>
      <c r="F3396" s="4">
        <f>DATE(2021,3,5+INT(ROWS($1:436)/5))</f>
        <v>44347</v>
      </c>
      <c r="G3396" s="1" t="s">
        <v>167</v>
      </c>
      <c r="H3396">
        <v>-1</v>
      </c>
      <c r="I3396" s="5">
        <f>IF(G3396="nákup",VLOOKUP(E3396,Tabuľka6[#All],13,FALSE),IF(G3396="predaj",VLOOKUP(E3396,Tabuľka6[#All],12,FALSE),"zadany neplatny typ transakie"))</f>
        <v>16</v>
      </c>
      <c r="J3396">
        <f t="shared" si="52"/>
        <v>16</v>
      </c>
      <c r="K3396">
        <f>SUMIF($E$7:E3396,E3396,$H$7:H3396)</f>
        <v>212</v>
      </c>
    </row>
    <row r="3397" spans="4:11" x14ac:dyDescent="0.3">
      <c r="D3397">
        <v>3391</v>
      </c>
      <c r="E3397">
        <v>6</v>
      </c>
      <c r="F3397" s="4">
        <f>DATE(2021,3,5+INT(ROWS($1:437)/5))</f>
        <v>44347</v>
      </c>
      <c r="G3397" s="1" t="s">
        <v>167</v>
      </c>
      <c r="H3397">
        <v>-10</v>
      </c>
      <c r="I3397" s="5">
        <f>IF(G3397="nákup",VLOOKUP(E3397,Tabuľka6[#All],13,FALSE),IF(G3397="predaj",VLOOKUP(E3397,Tabuľka6[#All],12,FALSE),"zadany neplatny typ transakie"))</f>
        <v>13.24</v>
      </c>
      <c r="J3397">
        <f t="shared" si="52"/>
        <v>132.4</v>
      </c>
      <c r="K3397">
        <f>SUMIF($E$7:E3397,E3397,$H$7:H3397)</f>
        <v>153</v>
      </c>
    </row>
    <row r="3398" spans="4:11" x14ac:dyDescent="0.3">
      <c r="D3398">
        <v>3392</v>
      </c>
      <c r="E3398">
        <v>10</v>
      </c>
      <c r="F3398" s="4">
        <f>DATE(2021,3,5+INT(ROWS($1:438)/5))</f>
        <v>44347</v>
      </c>
      <c r="G3398" s="1" t="s">
        <v>167</v>
      </c>
      <c r="H3398">
        <v>-4</v>
      </c>
      <c r="I3398" s="5">
        <f>IF(G3398="nákup",VLOOKUP(E3398,Tabuľka6[#All],13,FALSE),IF(G3398="predaj",VLOOKUP(E3398,Tabuľka6[#All],12,FALSE),"zadany neplatny typ transakie"))</f>
        <v>18.5</v>
      </c>
      <c r="J3398">
        <f t="shared" si="52"/>
        <v>74</v>
      </c>
      <c r="K3398">
        <f>SUMIF($E$7:E3398,E3398,$H$7:H3398)</f>
        <v>44</v>
      </c>
    </row>
    <row r="3399" spans="4:11" x14ac:dyDescent="0.3">
      <c r="D3399">
        <v>3393</v>
      </c>
      <c r="E3399">
        <v>2</v>
      </c>
      <c r="F3399" s="4">
        <f>DATE(2021,3,5+INT(ROWS($1:439)/5))</f>
        <v>44347</v>
      </c>
      <c r="G3399" s="1" t="s">
        <v>167</v>
      </c>
      <c r="H3399">
        <v>-7</v>
      </c>
      <c r="I3399" s="5">
        <f>IF(G3399="nákup",VLOOKUP(E3399,Tabuľka6[#All],13,FALSE),IF(G3399="predaj",VLOOKUP(E3399,Tabuľka6[#All],12,FALSE),"zadany neplatny typ transakie"))</f>
        <v>16.11</v>
      </c>
      <c r="J3399">
        <f t="shared" si="52"/>
        <v>112.77</v>
      </c>
      <c r="K3399">
        <f>SUMIF($E$7:E3399,E3399,$H$7:H3399)</f>
        <v>178</v>
      </c>
    </row>
    <row r="3400" spans="4:11" x14ac:dyDescent="0.3">
      <c r="D3400">
        <v>3394</v>
      </c>
      <c r="E3400">
        <v>7</v>
      </c>
      <c r="F3400" s="4">
        <f>DATE(2021,3,5+INT(ROWS($1:440)/5))</f>
        <v>44348</v>
      </c>
      <c r="G3400" s="1" t="s">
        <v>167</v>
      </c>
      <c r="H3400">
        <v>-9</v>
      </c>
      <c r="I3400" s="5">
        <f>IF(G3400="nákup",VLOOKUP(E3400,Tabuľka6[#All],13,FALSE),IF(G3400="predaj",VLOOKUP(E3400,Tabuľka6[#All],12,FALSE),"zadany neplatny typ transakie"))</f>
        <v>14.75</v>
      </c>
      <c r="J3400">
        <f t="shared" ref="J3400:J3463" si="53">ABS(H3400*I3400)</f>
        <v>132.75</v>
      </c>
      <c r="K3400">
        <f>SUMIF($E$7:E3400,E3400,$H$7:H3400)</f>
        <v>87</v>
      </c>
    </row>
    <row r="3401" spans="4:11" x14ac:dyDescent="0.3">
      <c r="D3401">
        <v>3395</v>
      </c>
      <c r="E3401">
        <v>24</v>
      </c>
      <c r="F3401" s="4">
        <f>DATE(2021,3,5+INT(ROWS($1:441)/5))</f>
        <v>44348</v>
      </c>
      <c r="G3401" s="1" t="s">
        <v>167</v>
      </c>
      <c r="H3401">
        <v>-10</v>
      </c>
      <c r="I3401" s="5">
        <f>IF(G3401="nákup",VLOOKUP(E3401,Tabuľka6[#All],13,FALSE),IF(G3401="predaj",VLOOKUP(E3401,Tabuľka6[#All],12,FALSE),"zadany neplatny typ transakie"))</f>
        <v>18.98</v>
      </c>
      <c r="J3401">
        <f t="shared" si="53"/>
        <v>189.8</v>
      </c>
      <c r="K3401">
        <f>SUMIF($E$7:E3401,E3401,$H$7:H3401)</f>
        <v>253</v>
      </c>
    </row>
    <row r="3402" spans="4:11" x14ac:dyDescent="0.3">
      <c r="D3402">
        <v>3396</v>
      </c>
      <c r="E3402">
        <v>12</v>
      </c>
      <c r="F3402" s="4">
        <f>DATE(2021,3,5+INT(ROWS($1:442)/5))</f>
        <v>44348</v>
      </c>
      <c r="G3402" s="1" t="s">
        <v>167</v>
      </c>
      <c r="H3402">
        <v>-5</v>
      </c>
      <c r="I3402" s="5">
        <f>IF(G3402="nákup",VLOOKUP(E3402,Tabuľka6[#All],13,FALSE),IF(G3402="predaj",VLOOKUP(E3402,Tabuľka6[#All],12,FALSE),"zadany neplatny typ transakie"))</f>
        <v>13.25</v>
      </c>
      <c r="J3402">
        <f t="shared" si="53"/>
        <v>66.25</v>
      </c>
      <c r="K3402">
        <f>SUMIF($E$7:E3402,E3402,$H$7:H3402)</f>
        <v>225</v>
      </c>
    </row>
    <row r="3403" spans="4:11" x14ac:dyDescent="0.3">
      <c r="D3403">
        <v>3397</v>
      </c>
      <c r="E3403">
        <v>6</v>
      </c>
      <c r="F3403" s="4">
        <f>DATE(2021,3,5+INT(ROWS($1:443)/5))</f>
        <v>44348</v>
      </c>
      <c r="G3403" s="1" t="s">
        <v>167</v>
      </c>
      <c r="H3403">
        <v>-3</v>
      </c>
      <c r="I3403" s="5">
        <f>IF(G3403="nákup",VLOOKUP(E3403,Tabuľka6[#All],13,FALSE),IF(G3403="predaj",VLOOKUP(E3403,Tabuľka6[#All],12,FALSE),"zadany neplatny typ transakie"))</f>
        <v>13.24</v>
      </c>
      <c r="J3403">
        <f t="shared" si="53"/>
        <v>39.72</v>
      </c>
      <c r="K3403">
        <f>SUMIF($E$7:E3403,E3403,$H$7:H3403)</f>
        <v>150</v>
      </c>
    </row>
    <row r="3404" spans="4:11" x14ac:dyDescent="0.3">
      <c r="D3404">
        <v>3398</v>
      </c>
      <c r="E3404">
        <v>23</v>
      </c>
      <c r="F3404" s="4">
        <f>DATE(2021,3,5+INT(ROWS($1:444)/5))</f>
        <v>44348</v>
      </c>
      <c r="G3404" s="1" t="s">
        <v>167</v>
      </c>
      <c r="H3404">
        <v>-8</v>
      </c>
      <c r="I3404" s="5">
        <f>IF(G3404="nákup",VLOOKUP(E3404,Tabuľka6[#All],13,FALSE),IF(G3404="predaj",VLOOKUP(E3404,Tabuľka6[#All],12,FALSE),"zadany neplatny typ transakie"))</f>
        <v>22.55</v>
      </c>
      <c r="J3404">
        <f t="shared" si="53"/>
        <v>180.4</v>
      </c>
      <c r="K3404">
        <f>SUMIF($E$7:E3404,E3404,$H$7:H3404)</f>
        <v>152</v>
      </c>
    </row>
    <row r="3405" spans="4:11" x14ac:dyDescent="0.3">
      <c r="D3405">
        <v>3399</v>
      </c>
      <c r="E3405">
        <v>30</v>
      </c>
      <c r="F3405" s="4">
        <f>DATE(2021,3,5+INT(ROWS($1:445)/5))</f>
        <v>44349</v>
      </c>
      <c r="G3405" s="1" t="s">
        <v>167</v>
      </c>
      <c r="H3405">
        <v>-1</v>
      </c>
      <c r="I3405" s="5">
        <f>IF(G3405="nákup",VLOOKUP(E3405,Tabuľka6[#All],13,FALSE),IF(G3405="predaj",VLOOKUP(E3405,Tabuľka6[#All],12,FALSE),"zadany neplatny typ transakie"))</f>
        <v>11.5</v>
      </c>
      <c r="J3405">
        <f t="shared" si="53"/>
        <v>11.5</v>
      </c>
      <c r="K3405">
        <f>SUMIF($E$7:E3405,E3405,$H$7:H3405)</f>
        <v>208</v>
      </c>
    </row>
    <row r="3406" spans="4:11" x14ac:dyDescent="0.3">
      <c r="D3406">
        <v>3400</v>
      </c>
      <c r="E3406">
        <v>14</v>
      </c>
      <c r="F3406" s="4">
        <f>DATE(2021,3,5+INT(ROWS($1:446)/5))</f>
        <v>44349</v>
      </c>
      <c r="G3406" s="1" t="s">
        <v>167</v>
      </c>
      <c r="H3406">
        <v>-10</v>
      </c>
      <c r="I3406" s="5">
        <f>IF(G3406="nákup",VLOOKUP(E3406,Tabuľka6[#All],13,FALSE),IF(G3406="predaj",VLOOKUP(E3406,Tabuľka6[#All],12,FALSE),"zadany neplatny typ transakie"))</f>
        <v>7.8</v>
      </c>
      <c r="J3406">
        <f t="shared" si="53"/>
        <v>78</v>
      </c>
      <c r="K3406">
        <f>SUMIF($E$7:E3406,E3406,$H$7:H3406)</f>
        <v>39</v>
      </c>
    </row>
    <row r="3407" spans="4:11" x14ac:dyDescent="0.3">
      <c r="D3407">
        <v>3401</v>
      </c>
      <c r="E3407">
        <v>24</v>
      </c>
      <c r="F3407" s="4">
        <f>DATE(2021,3,5+INT(ROWS($1:447)/5))</f>
        <v>44349</v>
      </c>
      <c r="G3407" s="1" t="s">
        <v>167</v>
      </c>
      <c r="H3407">
        <v>-10</v>
      </c>
      <c r="I3407" s="5">
        <f>IF(G3407="nákup",VLOOKUP(E3407,Tabuľka6[#All],13,FALSE),IF(G3407="predaj",VLOOKUP(E3407,Tabuľka6[#All],12,FALSE),"zadany neplatny typ transakie"))</f>
        <v>18.98</v>
      </c>
      <c r="J3407">
        <f t="shared" si="53"/>
        <v>189.8</v>
      </c>
      <c r="K3407">
        <f>SUMIF($E$7:E3407,E3407,$H$7:H3407)</f>
        <v>243</v>
      </c>
    </row>
    <row r="3408" spans="4:11" x14ac:dyDescent="0.3">
      <c r="D3408">
        <v>3402</v>
      </c>
      <c r="E3408">
        <v>16</v>
      </c>
      <c r="F3408" s="4">
        <f>DATE(2021,3,5+INT(ROWS($1:448)/5))</f>
        <v>44349</v>
      </c>
      <c r="G3408" s="1" t="s">
        <v>167</v>
      </c>
      <c r="H3408">
        <v>-10</v>
      </c>
      <c r="I3408" s="5">
        <f>IF(G3408="nákup",VLOOKUP(E3408,Tabuľka6[#All],13,FALSE),IF(G3408="predaj",VLOOKUP(E3408,Tabuľka6[#All],12,FALSE),"zadany neplatny typ transakie"))</f>
        <v>14.49</v>
      </c>
      <c r="J3408">
        <f t="shared" si="53"/>
        <v>144.9</v>
      </c>
      <c r="K3408">
        <f>SUMIF($E$7:E3408,E3408,$H$7:H3408)</f>
        <v>346</v>
      </c>
    </row>
    <row r="3409" spans="4:11" x14ac:dyDescent="0.3">
      <c r="D3409">
        <v>3403</v>
      </c>
      <c r="E3409">
        <v>19</v>
      </c>
      <c r="F3409" s="4">
        <f>DATE(2021,3,5+INT(ROWS($1:449)/5))</f>
        <v>44349</v>
      </c>
      <c r="G3409" s="1" t="s">
        <v>167</v>
      </c>
      <c r="H3409">
        <v>-2</v>
      </c>
      <c r="I3409" s="5">
        <f>IF(G3409="nákup",VLOOKUP(E3409,Tabuľka6[#All],13,FALSE),IF(G3409="predaj",VLOOKUP(E3409,Tabuľka6[#All],12,FALSE),"zadany neplatny typ transakie"))</f>
        <v>14.17</v>
      </c>
      <c r="J3409">
        <f t="shared" si="53"/>
        <v>28.34</v>
      </c>
      <c r="K3409">
        <f>SUMIF($E$7:E3409,E3409,$H$7:H3409)</f>
        <v>205</v>
      </c>
    </row>
    <row r="3410" spans="4:11" x14ac:dyDescent="0.3">
      <c r="D3410">
        <v>3404</v>
      </c>
      <c r="E3410">
        <v>21</v>
      </c>
      <c r="F3410" s="4">
        <f>DATE(2021,3,5+INT(ROWS($1:450)/5))</f>
        <v>44350</v>
      </c>
      <c r="G3410" s="1" t="s">
        <v>167</v>
      </c>
      <c r="H3410">
        <v>-6</v>
      </c>
      <c r="I3410" s="5">
        <f>IF(G3410="nákup",VLOOKUP(E3410,Tabuľka6[#All],13,FALSE),IF(G3410="predaj",VLOOKUP(E3410,Tabuľka6[#All],12,FALSE),"zadany neplatny typ transakie"))</f>
        <v>22.5</v>
      </c>
      <c r="J3410">
        <f t="shared" si="53"/>
        <v>135</v>
      </c>
      <c r="K3410">
        <f>SUMIF($E$7:E3410,E3410,$H$7:H3410)</f>
        <v>182</v>
      </c>
    </row>
    <row r="3411" spans="4:11" x14ac:dyDescent="0.3">
      <c r="D3411">
        <v>3405</v>
      </c>
      <c r="E3411">
        <v>20</v>
      </c>
      <c r="F3411" s="4">
        <f>DATE(2021,3,5+INT(ROWS($1:451)/5))</f>
        <v>44350</v>
      </c>
      <c r="G3411" s="1" t="s">
        <v>167</v>
      </c>
      <c r="H3411">
        <v>-9</v>
      </c>
      <c r="I3411" s="5">
        <f>IF(G3411="nákup",VLOOKUP(E3411,Tabuľka6[#All],13,FALSE),IF(G3411="predaj",VLOOKUP(E3411,Tabuľka6[#All],12,FALSE),"zadany neplatny typ transakie"))</f>
        <v>10.050000000000001</v>
      </c>
      <c r="J3411">
        <f t="shared" si="53"/>
        <v>90.45</v>
      </c>
      <c r="K3411">
        <f>SUMIF($E$7:E3411,E3411,$H$7:H3411)</f>
        <v>35</v>
      </c>
    </row>
    <row r="3412" spans="4:11" x14ac:dyDescent="0.3">
      <c r="D3412">
        <v>3406</v>
      </c>
      <c r="E3412">
        <v>29</v>
      </c>
      <c r="F3412" s="4">
        <f>DATE(2021,3,5+INT(ROWS($1:452)/5))</f>
        <v>44350</v>
      </c>
      <c r="G3412" s="1" t="s">
        <v>167</v>
      </c>
      <c r="H3412">
        <v>-9</v>
      </c>
      <c r="I3412" s="5">
        <f>IF(G3412="nákup",VLOOKUP(E3412,Tabuľka6[#All],13,FALSE),IF(G3412="predaj",VLOOKUP(E3412,Tabuľka6[#All],12,FALSE),"zadany neplatny typ transakie"))</f>
        <v>24.99</v>
      </c>
      <c r="J3412">
        <f t="shared" si="53"/>
        <v>224.91</v>
      </c>
      <c r="K3412">
        <f>SUMIF($E$7:E3412,E3412,$H$7:H3412)</f>
        <v>380</v>
      </c>
    </row>
    <row r="3413" spans="4:11" x14ac:dyDescent="0.3">
      <c r="D3413">
        <v>3407</v>
      </c>
      <c r="E3413">
        <v>20</v>
      </c>
      <c r="F3413" s="4">
        <f>DATE(2021,3,5+INT(ROWS($1:453)/5))</f>
        <v>44350</v>
      </c>
      <c r="G3413" s="1" t="s">
        <v>167</v>
      </c>
      <c r="H3413">
        <v>-9</v>
      </c>
      <c r="I3413" s="5">
        <f>IF(G3413="nákup",VLOOKUP(E3413,Tabuľka6[#All],13,FALSE),IF(G3413="predaj",VLOOKUP(E3413,Tabuľka6[#All],12,FALSE),"zadany neplatny typ transakie"))</f>
        <v>10.050000000000001</v>
      </c>
      <c r="J3413">
        <f t="shared" si="53"/>
        <v>90.45</v>
      </c>
      <c r="K3413">
        <f>SUMIF($E$7:E3413,E3413,$H$7:H3413)</f>
        <v>26</v>
      </c>
    </row>
    <row r="3414" spans="4:11" x14ac:dyDescent="0.3">
      <c r="D3414">
        <v>3408</v>
      </c>
      <c r="E3414">
        <v>3</v>
      </c>
      <c r="F3414" s="4">
        <f>DATE(2021,3,5+INT(ROWS($1:454)/5))</f>
        <v>44350</v>
      </c>
      <c r="G3414" s="1" t="s">
        <v>167</v>
      </c>
      <c r="H3414">
        <v>-1</v>
      </c>
      <c r="I3414" s="5">
        <f>IF(G3414="nákup",VLOOKUP(E3414,Tabuľka6[#All],13,FALSE),IF(G3414="predaj",VLOOKUP(E3414,Tabuľka6[#All],12,FALSE),"zadany neplatny typ transakie"))</f>
        <v>9.64</v>
      </c>
      <c r="J3414">
        <f t="shared" si="53"/>
        <v>9.64</v>
      </c>
      <c r="K3414">
        <f>SUMIF($E$7:E3414,E3414,$H$7:H3414)</f>
        <v>255</v>
      </c>
    </row>
    <row r="3415" spans="4:11" x14ac:dyDescent="0.3">
      <c r="D3415">
        <v>3409</v>
      </c>
      <c r="E3415">
        <v>30</v>
      </c>
      <c r="F3415" s="4">
        <f>DATE(2021,3,5+INT(ROWS($1:455)/5))</f>
        <v>44351</v>
      </c>
      <c r="G3415" s="1" t="s">
        <v>167</v>
      </c>
      <c r="H3415">
        <v>-9</v>
      </c>
      <c r="I3415" s="5">
        <f>IF(G3415="nákup",VLOOKUP(E3415,Tabuľka6[#All],13,FALSE),IF(G3415="predaj",VLOOKUP(E3415,Tabuľka6[#All],12,FALSE),"zadany neplatny typ transakie"))</f>
        <v>11.5</v>
      </c>
      <c r="J3415">
        <f t="shared" si="53"/>
        <v>103.5</v>
      </c>
      <c r="K3415">
        <f>SUMIF($E$7:E3415,E3415,$H$7:H3415)</f>
        <v>199</v>
      </c>
    </row>
    <row r="3416" spans="4:11" x14ac:dyDescent="0.3">
      <c r="D3416">
        <v>3410</v>
      </c>
      <c r="E3416">
        <v>12</v>
      </c>
      <c r="F3416" s="4">
        <f>DATE(2021,3,5+INT(ROWS($1:456)/5))</f>
        <v>44351</v>
      </c>
      <c r="G3416" s="1" t="s">
        <v>167</v>
      </c>
      <c r="H3416">
        <v>-8</v>
      </c>
      <c r="I3416" s="5">
        <f>IF(G3416="nákup",VLOOKUP(E3416,Tabuľka6[#All],13,FALSE),IF(G3416="predaj",VLOOKUP(E3416,Tabuľka6[#All],12,FALSE),"zadany neplatny typ transakie"))</f>
        <v>13.25</v>
      </c>
      <c r="J3416">
        <f t="shared" si="53"/>
        <v>106</v>
      </c>
      <c r="K3416">
        <f>SUMIF($E$7:E3416,E3416,$H$7:H3416)</f>
        <v>217</v>
      </c>
    </row>
    <row r="3417" spans="4:11" x14ac:dyDescent="0.3">
      <c r="D3417">
        <v>3411</v>
      </c>
      <c r="E3417">
        <v>21</v>
      </c>
      <c r="F3417" s="4">
        <f>DATE(2021,3,5+INT(ROWS($1:457)/5))</f>
        <v>44351</v>
      </c>
      <c r="G3417" s="1" t="s">
        <v>167</v>
      </c>
      <c r="H3417">
        <v>-1</v>
      </c>
      <c r="I3417" s="5">
        <f>IF(G3417="nákup",VLOOKUP(E3417,Tabuľka6[#All],13,FALSE),IF(G3417="predaj",VLOOKUP(E3417,Tabuľka6[#All],12,FALSE),"zadany neplatny typ transakie"))</f>
        <v>22.5</v>
      </c>
      <c r="J3417">
        <f t="shared" si="53"/>
        <v>22.5</v>
      </c>
      <c r="K3417">
        <f>SUMIF($E$7:E3417,E3417,$H$7:H3417)</f>
        <v>181</v>
      </c>
    </row>
    <row r="3418" spans="4:11" x14ac:dyDescent="0.3">
      <c r="D3418">
        <v>3412</v>
      </c>
      <c r="E3418">
        <v>24</v>
      </c>
      <c r="F3418" s="4">
        <f>DATE(2021,3,5+INT(ROWS($1:458)/5))</f>
        <v>44351</v>
      </c>
      <c r="G3418" s="1" t="s">
        <v>167</v>
      </c>
      <c r="H3418">
        <v>-3</v>
      </c>
      <c r="I3418" s="5">
        <f>IF(G3418="nákup",VLOOKUP(E3418,Tabuľka6[#All],13,FALSE),IF(G3418="predaj",VLOOKUP(E3418,Tabuľka6[#All],12,FALSE),"zadany neplatny typ transakie"))</f>
        <v>18.98</v>
      </c>
      <c r="J3418">
        <f t="shared" si="53"/>
        <v>56.94</v>
      </c>
      <c r="K3418">
        <f>SUMIF($E$7:E3418,E3418,$H$7:H3418)</f>
        <v>240</v>
      </c>
    </row>
    <row r="3419" spans="4:11" x14ac:dyDescent="0.3">
      <c r="D3419">
        <v>3413</v>
      </c>
      <c r="E3419">
        <v>20</v>
      </c>
      <c r="F3419" s="4">
        <f>DATE(2021,3,5+INT(ROWS($1:459)/5))</f>
        <v>44351</v>
      </c>
      <c r="G3419" s="1" t="s">
        <v>167</v>
      </c>
      <c r="H3419">
        <v>-7</v>
      </c>
      <c r="I3419" s="5">
        <f>IF(G3419="nákup",VLOOKUP(E3419,Tabuľka6[#All],13,FALSE),IF(G3419="predaj",VLOOKUP(E3419,Tabuľka6[#All],12,FALSE),"zadany neplatny typ transakie"))</f>
        <v>10.050000000000001</v>
      </c>
      <c r="J3419">
        <f t="shared" si="53"/>
        <v>70.350000000000009</v>
      </c>
      <c r="K3419">
        <f>SUMIF($E$7:E3419,E3419,$H$7:H3419)</f>
        <v>19</v>
      </c>
    </row>
    <row r="3420" spans="4:11" x14ac:dyDescent="0.3">
      <c r="D3420">
        <v>3414</v>
      </c>
      <c r="E3420">
        <v>24</v>
      </c>
      <c r="F3420" s="4">
        <f>DATE(2021,3,5+INT(ROWS($1:460)/5))</f>
        <v>44352</v>
      </c>
      <c r="G3420" s="1" t="s">
        <v>167</v>
      </c>
      <c r="H3420">
        <v>-4</v>
      </c>
      <c r="I3420" s="5">
        <f>IF(G3420="nákup",VLOOKUP(E3420,Tabuľka6[#All],13,FALSE),IF(G3420="predaj",VLOOKUP(E3420,Tabuľka6[#All],12,FALSE),"zadany neplatny typ transakie"))</f>
        <v>18.98</v>
      </c>
      <c r="J3420">
        <f t="shared" si="53"/>
        <v>75.92</v>
      </c>
      <c r="K3420">
        <f>SUMIF($E$7:E3420,E3420,$H$7:H3420)</f>
        <v>236</v>
      </c>
    </row>
    <row r="3421" spans="4:11" x14ac:dyDescent="0.3">
      <c r="D3421">
        <v>3415</v>
      </c>
      <c r="E3421">
        <v>13</v>
      </c>
      <c r="F3421" s="4">
        <f>DATE(2021,3,5+INT(ROWS($1:461)/5))</f>
        <v>44352</v>
      </c>
      <c r="G3421" s="1" t="s">
        <v>167</v>
      </c>
      <c r="H3421">
        <v>-7</v>
      </c>
      <c r="I3421" s="5">
        <f>IF(G3421="nákup",VLOOKUP(E3421,Tabuľka6[#All],13,FALSE),IF(G3421="predaj",VLOOKUP(E3421,Tabuľka6[#All],12,FALSE),"zadany neplatny typ transakie"))</f>
        <v>14.95</v>
      </c>
      <c r="J3421">
        <f t="shared" si="53"/>
        <v>104.64999999999999</v>
      </c>
      <c r="K3421">
        <f>SUMIF($E$7:E3421,E3421,$H$7:H3421)</f>
        <v>48</v>
      </c>
    </row>
    <row r="3422" spans="4:11" x14ac:dyDescent="0.3">
      <c r="D3422">
        <v>3416</v>
      </c>
      <c r="E3422">
        <v>1</v>
      </c>
      <c r="F3422" s="4">
        <f>DATE(2021,3,5+INT(ROWS($1:462)/5))</f>
        <v>44352</v>
      </c>
      <c r="G3422" s="1" t="s">
        <v>167</v>
      </c>
      <c r="H3422">
        <v>-6</v>
      </c>
      <c r="I3422" s="5">
        <f>IF(G3422="nákup",VLOOKUP(E3422,Tabuľka6[#All],13,FALSE),IF(G3422="predaj",VLOOKUP(E3422,Tabuľka6[#All],12,FALSE),"zadany neplatny typ transakie"))</f>
        <v>11.9</v>
      </c>
      <c r="J3422">
        <f t="shared" si="53"/>
        <v>71.400000000000006</v>
      </c>
      <c r="K3422">
        <f>SUMIF($E$7:E3422,E3422,$H$7:H3422)</f>
        <v>144</v>
      </c>
    </row>
    <row r="3423" spans="4:11" x14ac:dyDescent="0.3">
      <c r="D3423">
        <v>3417</v>
      </c>
      <c r="E3423">
        <v>15</v>
      </c>
      <c r="F3423" s="4">
        <f>DATE(2021,3,5+INT(ROWS($1:463)/5))</f>
        <v>44352</v>
      </c>
      <c r="G3423" s="1" t="s">
        <v>167</v>
      </c>
      <c r="H3423">
        <v>-8</v>
      </c>
      <c r="I3423" s="5">
        <f>IF(G3423="nákup",VLOOKUP(E3423,Tabuľka6[#All],13,FALSE),IF(G3423="predaj",VLOOKUP(E3423,Tabuľka6[#All],12,FALSE),"zadany neplatny typ transakie"))</f>
        <v>9.65</v>
      </c>
      <c r="J3423">
        <f t="shared" si="53"/>
        <v>77.2</v>
      </c>
      <c r="K3423">
        <f>SUMIF($E$7:E3423,E3423,$H$7:H3423)</f>
        <v>312</v>
      </c>
    </row>
    <row r="3424" spans="4:11" x14ac:dyDescent="0.3">
      <c r="D3424">
        <v>3418</v>
      </c>
      <c r="E3424">
        <v>12</v>
      </c>
      <c r="F3424" s="4">
        <f>DATE(2021,3,5+INT(ROWS($1:464)/5))</f>
        <v>44352</v>
      </c>
      <c r="G3424" s="1" t="s">
        <v>167</v>
      </c>
      <c r="H3424">
        <v>-7</v>
      </c>
      <c r="I3424" s="5">
        <f>IF(G3424="nákup",VLOOKUP(E3424,Tabuľka6[#All],13,FALSE),IF(G3424="predaj",VLOOKUP(E3424,Tabuľka6[#All],12,FALSE),"zadany neplatny typ transakie"))</f>
        <v>13.25</v>
      </c>
      <c r="J3424">
        <f t="shared" si="53"/>
        <v>92.75</v>
      </c>
      <c r="K3424">
        <f>SUMIF($E$7:E3424,E3424,$H$7:H3424)</f>
        <v>210</v>
      </c>
    </row>
    <row r="3425" spans="4:11" x14ac:dyDescent="0.3">
      <c r="D3425">
        <v>3419</v>
      </c>
      <c r="E3425">
        <v>8</v>
      </c>
      <c r="F3425" s="4">
        <f>DATE(2021,3,5+INT(ROWS($1:465)/5))</f>
        <v>44353</v>
      </c>
      <c r="G3425" s="1" t="s">
        <v>167</v>
      </c>
      <c r="H3425">
        <v>-2</v>
      </c>
      <c r="I3425" s="5">
        <f>IF(G3425="nákup",VLOOKUP(E3425,Tabuľka6[#All],13,FALSE),IF(G3425="predaj",VLOOKUP(E3425,Tabuľka6[#All],12,FALSE),"zadany neplatny typ transakie"))</f>
        <v>17.89</v>
      </c>
      <c r="J3425">
        <f t="shared" si="53"/>
        <v>35.78</v>
      </c>
      <c r="K3425">
        <f>SUMIF($E$7:E3425,E3425,$H$7:H3425)</f>
        <v>219</v>
      </c>
    </row>
    <row r="3426" spans="4:11" x14ac:dyDescent="0.3">
      <c r="D3426">
        <v>3420</v>
      </c>
      <c r="E3426">
        <v>28</v>
      </c>
      <c r="F3426" s="4">
        <f>DATE(2021,3,5+INT(ROWS($1:466)/5))</f>
        <v>44353</v>
      </c>
      <c r="G3426" s="1" t="s">
        <v>167</v>
      </c>
      <c r="H3426">
        <v>-5</v>
      </c>
      <c r="I3426" s="5">
        <f>IF(G3426="nákup",VLOOKUP(E3426,Tabuľka6[#All],13,FALSE),IF(G3426="predaj",VLOOKUP(E3426,Tabuľka6[#All],12,FALSE),"zadany neplatny typ transakie"))</f>
        <v>14.38</v>
      </c>
      <c r="J3426">
        <f t="shared" si="53"/>
        <v>71.900000000000006</v>
      </c>
      <c r="K3426">
        <f>SUMIF($E$7:E3426,E3426,$H$7:H3426)</f>
        <v>210</v>
      </c>
    </row>
    <row r="3427" spans="4:11" x14ac:dyDescent="0.3">
      <c r="D3427">
        <v>3421</v>
      </c>
      <c r="E3427">
        <v>25</v>
      </c>
      <c r="F3427" s="4">
        <f>DATE(2021,3,5+INT(ROWS($1:467)/5))</f>
        <v>44353</v>
      </c>
      <c r="G3427" s="1" t="s">
        <v>167</v>
      </c>
      <c r="H3427">
        <v>-8</v>
      </c>
      <c r="I3427" s="5">
        <f>IF(G3427="nákup",VLOOKUP(E3427,Tabuľka6[#All],13,FALSE),IF(G3427="predaj",VLOOKUP(E3427,Tabuľka6[#All],12,FALSE),"zadany neplatny typ transakie"))</f>
        <v>14.95</v>
      </c>
      <c r="J3427">
        <f t="shared" si="53"/>
        <v>119.6</v>
      </c>
      <c r="K3427">
        <f>SUMIF($E$7:E3427,E3427,$H$7:H3427)</f>
        <v>222</v>
      </c>
    </row>
    <row r="3428" spans="4:11" x14ac:dyDescent="0.3">
      <c r="D3428">
        <v>3422</v>
      </c>
      <c r="E3428">
        <v>9</v>
      </c>
      <c r="F3428" s="4">
        <f>DATE(2021,3,5+INT(ROWS($1:468)/5))</f>
        <v>44353</v>
      </c>
      <c r="G3428" s="1" t="s">
        <v>167</v>
      </c>
      <c r="H3428">
        <v>-8</v>
      </c>
      <c r="I3428" s="5">
        <f>IF(G3428="nákup",VLOOKUP(E3428,Tabuľka6[#All],13,FALSE),IF(G3428="predaj",VLOOKUP(E3428,Tabuľka6[#All],12,FALSE),"zadany neplatny typ transakie"))</f>
        <v>41</v>
      </c>
      <c r="J3428">
        <f t="shared" si="53"/>
        <v>328</v>
      </c>
      <c r="K3428">
        <f>SUMIF($E$7:E3428,E3428,$H$7:H3428)</f>
        <v>90</v>
      </c>
    </row>
    <row r="3429" spans="4:11" x14ac:dyDescent="0.3">
      <c r="D3429">
        <v>3423</v>
      </c>
      <c r="E3429">
        <v>7</v>
      </c>
      <c r="F3429" s="4">
        <f>DATE(2021,3,5+INT(ROWS($1:469)/5))</f>
        <v>44353</v>
      </c>
      <c r="G3429" s="1" t="s">
        <v>167</v>
      </c>
      <c r="H3429">
        <v>-3</v>
      </c>
      <c r="I3429" s="5">
        <f>IF(G3429="nákup",VLOOKUP(E3429,Tabuľka6[#All],13,FALSE),IF(G3429="predaj",VLOOKUP(E3429,Tabuľka6[#All],12,FALSE),"zadany neplatny typ transakie"))</f>
        <v>14.75</v>
      </c>
      <c r="J3429">
        <f t="shared" si="53"/>
        <v>44.25</v>
      </c>
      <c r="K3429">
        <f>SUMIF($E$7:E3429,E3429,$H$7:H3429)</f>
        <v>84</v>
      </c>
    </row>
    <row r="3430" spans="4:11" x14ac:dyDescent="0.3">
      <c r="D3430">
        <v>3424</v>
      </c>
      <c r="E3430">
        <v>27</v>
      </c>
      <c r="F3430" s="4">
        <f>DATE(2021,3,5+INT(ROWS($1:470)/5))</f>
        <v>44354</v>
      </c>
      <c r="G3430" s="1" t="s">
        <v>167</v>
      </c>
      <c r="H3430">
        <v>-2</v>
      </c>
      <c r="I3430" s="5">
        <f>IF(G3430="nákup",VLOOKUP(E3430,Tabuľka6[#All],13,FALSE),IF(G3430="predaj",VLOOKUP(E3430,Tabuľka6[#All],12,FALSE),"zadany neplatny typ transakie"))</f>
        <v>16.36</v>
      </c>
      <c r="J3430">
        <f t="shared" si="53"/>
        <v>32.72</v>
      </c>
      <c r="K3430">
        <f>SUMIF($E$7:E3430,E3430,$H$7:H3430)</f>
        <v>130</v>
      </c>
    </row>
    <row r="3431" spans="4:11" x14ac:dyDescent="0.3">
      <c r="D3431">
        <v>3425</v>
      </c>
      <c r="E3431">
        <v>10</v>
      </c>
      <c r="F3431" s="4">
        <f>DATE(2021,3,5+INT(ROWS($1:471)/5))</f>
        <v>44354</v>
      </c>
      <c r="G3431" s="1" t="s">
        <v>166</v>
      </c>
      <c r="H3431">
        <v>5</v>
      </c>
      <c r="I3431" s="5">
        <f>IF(G3431="nákup",VLOOKUP(E3431,Tabuľka6[#All],13,FALSE),IF(G3431="predaj",VLOOKUP(E3431,Tabuľka6[#All],12,FALSE),"zadany neplatny typ transakie"))</f>
        <v>11.89</v>
      </c>
      <c r="J3431">
        <f t="shared" si="53"/>
        <v>59.45</v>
      </c>
      <c r="K3431">
        <f>SUMIF($E$7:E3431,E3431,$H$7:H3431)</f>
        <v>49</v>
      </c>
    </row>
    <row r="3432" spans="4:11" x14ac:dyDescent="0.3">
      <c r="D3432">
        <v>3426</v>
      </c>
      <c r="E3432">
        <v>25</v>
      </c>
      <c r="F3432" s="4">
        <f>DATE(2021,3,5+INT(ROWS($1:472)/5))</f>
        <v>44354</v>
      </c>
      <c r="G3432" s="1" t="s">
        <v>167</v>
      </c>
      <c r="H3432">
        <v>-1</v>
      </c>
      <c r="I3432" s="5">
        <f>IF(G3432="nákup",VLOOKUP(E3432,Tabuľka6[#All],13,FALSE),IF(G3432="predaj",VLOOKUP(E3432,Tabuľka6[#All],12,FALSE),"zadany neplatny typ transakie"))</f>
        <v>14.95</v>
      </c>
      <c r="J3432">
        <f t="shared" si="53"/>
        <v>14.95</v>
      </c>
      <c r="K3432">
        <f>SUMIF($E$7:E3432,E3432,$H$7:H3432)</f>
        <v>221</v>
      </c>
    </row>
    <row r="3433" spans="4:11" x14ac:dyDescent="0.3">
      <c r="D3433">
        <v>3427</v>
      </c>
      <c r="E3433">
        <v>13</v>
      </c>
      <c r="F3433" s="4">
        <f>DATE(2021,3,5+INT(ROWS($1:473)/5))</f>
        <v>44354</v>
      </c>
      <c r="G3433" s="1" t="s">
        <v>167</v>
      </c>
      <c r="H3433">
        <v>-2</v>
      </c>
      <c r="I3433" s="5">
        <f>IF(G3433="nákup",VLOOKUP(E3433,Tabuľka6[#All],13,FALSE),IF(G3433="predaj",VLOOKUP(E3433,Tabuľka6[#All],12,FALSE),"zadany neplatny typ transakie"))</f>
        <v>14.95</v>
      </c>
      <c r="J3433">
        <f t="shared" si="53"/>
        <v>29.9</v>
      </c>
      <c r="K3433">
        <f>SUMIF($E$7:E3433,E3433,$H$7:H3433)</f>
        <v>46</v>
      </c>
    </row>
    <row r="3434" spans="4:11" x14ac:dyDescent="0.3">
      <c r="D3434">
        <v>3428</v>
      </c>
      <c r="E3434">
        <v>20</v>
      </c>
      <c r="F3434" s="4">
        <f>DATE(2021,3,5+INT(ROWS($1:474)/5))</f>
        <v>44354</v>
      </c>
      <c r="G3434" s="1" t="s">
        <v>167</v>
      </c>
      <c r="H3434">
        <v>-3</v>
      </c>
      <c r="I3434" s="5">
        <f>IF(G3434="nákup",VLOOKUP(E3434,Tabuľka6[#All],13,FALSE),IF(G3434="predaj",VLOOKUP(E3434,Tabuľka6[#All],12,FALSE),"zadany neplatny typ transakie"))</f>
        <v>10.050000000000001</v>
      </c>
      <c r="J3434">
        <f t="shared" si="53"/>
        <v>30.150000000000002</v>
      </c>
      <c r="K3434">
        <f>SUMIF($E$7:E3434,E3434,$H$7:H3434)</f>
        <v>16</v>
      </c>
    </row>
    <row r="3435" spans="4:11" x14ac:dyDescent="0.3">
      <c r="D3435">
        <v>3429</v>
      </c>
      <c r="E3435">
        <v>18</v>
      </c>
      <c r="F3435" s="4">
        <f>DATE(2021,3,5+INT(ROWS($1:475)/5))</f>
        <v>44355</v>
      </c>
      <c r="G3435" s="1" t="s">
        <v>167</v>
      </c>
      <c r="H3435">
        <v>-10</v>
      </c>
      <c r="I3435" s="5">
        <f>IF(G3435="nákup",VLOOKUP(E3435,Tabuľka6[#All],13,FALSE),IF(G3435="predaj",VLOOKUP(E3435,Tabuľka6[#All],12,FALSE),"zadany neplatny typ transakie"))</f>
        <v>13.99</v>
      </c>
      <c r="J3435">
        <f t="shared" si="53"/>
        <v>139.9</v>
      </c>
      <c r="K3435">
        <f>SUMIF($E$7:E3435,E3435,$H$7:H3435)</f>
        <v>98</v>
      </c>
    </row>
    <row r="3436" spans="4:11" x14ac:dyDescent="0.3">
      <c r="D3436">
        <v>3430</v>
      </c>
      <c r="E3436">
        <v>19</v>
      </c>
      <c r="F3436" s="4">
        <f>DATE(2021,3,5+INT(ROWS($1:476)/5))</f>
        <v>44355</v>
      </c>
      <c r="G3436" s="1" t="s">
        <v>167</v>
      </c>
      <c r="H3436">
        <v>-2</v>
      </c>
      <c r="I3436" s="5">
        <f>IF(G3436="nákup",VLOOKUP(E3436,Tabuľka6[#All],13,FALSE),IF(G3436="predaj",VLOOKUP(E3436,Tabuľka6[#All],12,FALSE),"zadany neplatny typ transakie"))</f>
        <v>14.17</v>
      </c>
      <c r="J3436">
        <f t="shared" si="53"/>
        <v>28.34</v>
      </c>
      <c r="K3436">
        <f>SUMIF($E$7:E3436,E3436,$H$7:H3436)</f>
        <v>203</v>
      </c>
    </row>
    <row r="3437" spans="4:11" x14ac:dyDescent="0.3">
      <c r="D3437">
        <v>3431</v>
      </c>
      <c r="E3437">
        <v>28</v>
      </c>
      <c r="F3437" s="4">
        <f>DATE(2021,3,5+INT(ROWS($1:477)/5))</f>
        <v>44355</v>
      </c>
      <c r="G3437" s="1" t="s">
        <v>167</v>
      </c>
      <c r="H3437">
        <v>-9</v>
      </c>
      <c r="I3437" s="5">
        <f>IF(G3437="nákup",VLOOKUP(E3437,Tabuľka6[#All],13,FALSE),IF(G3437="predaj",VLOOKUP(E3437,Tabuľka6[#All],12,FALSE),"zadany neplatny typ transakie"))</f>
        <v>14.38</v>
      </c>
      <c r="J3437">
        <f t="shared" si="53"/>
        <v>129.42000000000002</v>
      </c>
      <c r="K3437">
        <f>SUMIF($E$7:E3437,E3437,$H$7:H3437)</f>
        <v>201</v>
      </c>
    </row>
    <row r="3438" spans="4:11" x14ac:dyDescent="0.3">
      <c r="D3438">
        <v>3432</v>
      </c>
      <c r="E3438">
        <v>24</v>
      </c>
      <c r="F3438" s="4">
        <f>DATE(2021,3,5+INT(ROWS($1:478)/5))</f>
        <v>44355</v>
      </c>
      <c r="G3438" s="1" t="s">
        <v>167</v>
      </c>
      <c r="H3438">
        <v>-2</v>
      </c>
      <c r="I3438" s="5">
        <f>IF(G3438="nákup",VLOOKUP(E3438,Tabuľka6[#All],13,FALSE),IF(G3438="predaj",VLOOKUP(E3438,Tabuľka6[#All],12,FALSE),"zadany neplatny typ transakie"))</f>
        <v>18.98</v>
      </c>
      <c r="J3438">
        <f t="shared" si="53"/>
        <v>37.96</v>
      </c>
      <c r="K3438">
        <f>SUMIF($E$7:E3438,E3438,$H$7:H3438)</f>
        <v>234</v>
      </c>
    </row>
    <row r="3439" spans="4:11" x14ac:dyDescent="0.3">
      <c r="D3439">
        <v>3433</v>
      </c>
      <c r="E3439">
        <v>6</v>
      </c>
      <c r="F3439" s="4">
        <f>DATE(2021,3,5+INT(ROWS($1:479)/5))</f>
        <v>44355</v>
      </c>
      <c r="G3439" s="1" t="s">
        <v>167</v>
      </c>
      <c r="H3439">
        <v>-5</v>
      </c>
      <c r="I3439" s="5">
        <f>IF(G3439="nákup",VLOOKUP(E3439,Tabuľka6[#All],13,FALSE),IF(G3439="predaj",VLOOKUP(E3439,Tabuľka6[#All],12,FALSE),"zadany neplatny typ transakie"))</f>
        <v>13.24</v>
      </c>
      <c r="J3439">
        <f t="shared" si="53"/>
        <v>66.2</v>
      </c>
      <c r="K3439">
        <f>SUMIF($E$7:E3439,E3439,$H$7:H3439)</f>
        <v>145</v>
      </c>
    </row>
    <row r="3440" spans="4:11" x14ac:dyDescent="0.3">
      <c r="D3440">
        <v>3434</v>
      </c>
      <c r="E3440">
        <v>10</v>
      </c>
      <c r="F3440" s="4">
        <f>DATE(2021,3,5+INT(ROWS($1:480)/5))</f>
        <v>44356</v>
      </c>
      <c r="G3440" s="1" t="s">
        <v>167</v>
      </c>
      <c r="H3440">
        <v>-6</v>
      </c>
      <c r="I3440" s="5">
        <f>IF(G3440="nákup",VLOOKUP(E3440,Tabuľka6[#All],13,FALSE),IF(G3440="predaj",VLOOKUP(E3440,Tabuľka6[#All],12,FALSE),"zadany neplatny typ transakie"))</f>
        <v>18.5</v>
      </c>
      <c r="J3440">
        <f t="shared" si="53"/>
        <v>111</v>
      </c>
      <c r="K3440">
        <f>SUMIF($E$7:E3440,E3440,$H$7:H3440)</f>
        <v>43</v>
      </c>
    </row>
    <row r="3441" spans="4:11" x14ac:dyDescent="0.3">
      <c r="D3441">
        <v>3435</v>
      </c>
      <c r="E3441">
        <v>25</v>
      </c>
      <c r="F3441" s="4">
        <f>DATE(2021,3,5+INT(ROWS($1:481)/5))</f>
        <v>44356</v>
      </c>
      <c r="G3441" s="1" t="s">
        <v>167</v>
      </c>
      <c r="H3441">
        <v>-6</v>
      </c>
      <c r="I3441" s="5">
        <f>IF(G3441="nákup",VLOOKUP(E3441,Tabuľka6[#All],13,FALSE),IF(G3441="predaj",VLOOKUP(E3441,Tabuľka6[#All],12,FALSE),"zadany neplatny typ transakie"))</f>
        <v>14.95</v>
      </c>
      <c r="J3441">
        <f t="shared" si="53"/>
        <v>89.699999999999989</v>
      </c>
      <c r="K3441">
        <f>SUMIF($E$7:E3441,E3441,$H$7:H3441)</f>
        <v>215</v>
      </c>
    </row>
    <row r="3442" spans="4:11" x14ac:dyDescent="0.3">
      <c r="D3442">
        <v>3436</v>
      </c>
      <c r="E3442">
        <v>8</v>
      </c>
      <c r="F3442" s="4">
        <f>DATE(2021,3,5+INT(ROWS($1:482)/5))</f>
        <v>44356</v>
      </c>
      <c r="G3442" s="1" t="s">
        <v>167</v>
      </c>
      <c r="H3442">
        <v>-9</v>
      </c>
      <c r="I3442" s="5">
        <f>IF(G3442="nákup",VLOOKUP(E3442,Tabuľka6[#All],13,FALSE),IF(G3442="predaj",VLOOKUP(E3442,Tabuľka6[#All],12,FALSE),"zadany neplatny typ transakie"))</f>
        <v>17.89</v>
      </c>
      <c r="J3442">
        <f t="shared" si="53"/>
        <v>161.01</v>
      </c>
      <c r="K3442">
        <f>SUMIF($E$7:E3442,E3442,$H$7:H3442)</f>
        <v>210</v>
      </c>
    </row>
    <row r="3443" spans="4:11" x14ac:dyDescent="0.3">
      <c r="D3443">
        <v>3437</v>
      </c>
      <c r="E3443">
        <v>27</v>
      </c>
      <c r="F3443" s="4">
        <f>DATE(2021,3,5+INT(ROWS($1:483)/5))</f>
        <v>44356</v>
      </c>
      <c r="G3443" s="1" t="s">
        <v>167</v>
      </c>
      <c r="H3443">
        <v>-7</v>
      </c>
      <c r="I3443" s="5">
        <f>IF(G3443="nákup",VLOOKUP(E3443,Tabuľka6[#All],13,FALSE),IF(G3443="predaj",VLOOKUP(E3443,Tabuľka6[#All],12,FALSE),"zadany neplatny typ transakie"))</f>
        <v>16.36</v>
      </c>
      <c r="J3443">
        <f t="shared" si="53"/>
        <v>114.52</v>
      </c>
      <c r="K3443">
        <f>SUMIF($E$7:E3443,E3443,$H$7:H3443)</f>
        <v>123</v>
      </c>
    </row>
    <row r="3444" spans="4:11" x14ac:dyDescent="0.3">
      <c r="D3444">
        <v>3438</v>
      </c>
      <c r="E3444">
        <v>19</v>
      </c>
      <c r="F3444" s="4">
        <f>DATE(2021,3,5+INT(ROWS($1:484)/5))</f>
        <v>44356</v>
      </c>
      <c r="G3444" s="1" t="s">
        <v>167</v>
      </c>
      <c r="H3444">
        <v>-3</v>
      </c>
      <c r="I3444" s="5">
        <f>IF(G3444="nákup",VLOOKUP(E3444,Tabuľka6[#All],13,FALSE),IF(G3444="predaj",VLOOKUP(E3444,Tabuľka6[#All],12,FALSE),"zadany neplatny typ transakie"))</f>
        <v>14.17</v>
      </c>
      <c r="J3444">
        <f t="shared" si="53"/>
        <v>42.51</v>
      </c>
      <c r="K3444">
        <f>SUMIF($E$7:E3444,E3444,$H$7:H3444)</f>
        <v>200</v>
      </c>
    </row>
    <row r="3445" spans="4:11" x14ac:dyDescent="0.3">
      <c r="D3445">
        <v>3439</v>
      </c>
      <c r="E3445">
        <v>15</v>
      </c>
      <c r="F3445" s="4">
        <f>DATE(2021,3,5+INT(ROWS($1:485)/5))</f>
        <v>44357</v>
      </c>
      <c r="G3445" s="1" t="s">
        <v>167</v>
      </c>
      <c r="H3445">
        <v>-9</v>
      </c>
      <c r="I3445" s="5">
        <f>IF(G3445="nákup",VLOOKUP(E3445,Tabuľka6[#All],13,FALSE),IF(G3445="predaj",VLOOKUP(E3445,Tabuľka6[#All],12,FALSE),"zadany neplatny typ transakie"))</f>
        <v>9.65</v>
      </c>
      <c r="J3445">
        <f t="shared" si="53"/>
        <v>86.850000000000009</v>
      </c>
      <c r="K3445">
        <f>SUMIF($E$7:E3445,E3445,$H$7:H3445)</f>
        <v>303</v>
      </c>
    </row>
    <row r="3446" spans="4:11" x14ac:dyDescent="0.3">
      <c r="D3446">
        <v>3440</v>
      </c>
      <c r="E3446">
        <v>10</v>
      </c>
      <c r="F3446" s="4">
        <f>DATE(2021,3,5+INT(ROWS($1:486)/5))</f>
        <v>44357</v>
      </c>
      <c r="G3446" s="1" t="s">
        <v>167</v>
      </c>
      <c r="H3446">
        <v>-2</v>
      </c>
      <c r="I3446" s="5">
        <f>IF(G3446="nákup",VLOOKUP(E3446,Tabuľka6[#All],13,FALSE),IF(G3446="predaj",VLOOKUP(E3446,Tabuľka6[#All],12,FALSE),"zadany neplatny typ transakie"))</f>
        <v>18.5</v>
      </c>
      <c r="J3446">
        <f t="shared" si="53"/>
        <v>37</v>
      </c>
      <c r="K3446">
        <f>SUMIF($E$7:E3446,E3446,$H$7:H3446)</f>
        <v>41</v>
      </c>
    </row>
    <row r="3447" spans="4:11" x14ac:dyDescent="0.3">
      <c r="D3447">
        <v>3441</v>
      </c>
      <c r="E3447">
        <v>28</v>
      </c>
      <c r="F3447" s="4">
        <f>DATE(2021,3,5+INT(ROWS($1:487)/5))</f>
        <v>44357</v>
      </c>
      <c r="G3447" s="1" t="s">
        <v>167</v>
      </c>
      <c r="H3447">
        <v>-4</v>
      </c>
      <c r="I3447" s="5">
        <f>IF(G3447="nákup",VLOOKUP(E3447,Tabuľka6[#All],13,FALSE),IF(G3447="predaj",VLOOKUP(E3447,Tabuľka6[#All],12,FALSE),"zadany neplatny typ transakie"))</f>
        <v>14.38</v>
      </c>
      <c r="J3447">
        <f t="shared" si="53"/>
        <v>57.52</v>
      </c>
      <c r="K3447">
        <f>SUMIF($E$7:E3447,E3447,$H$7:H3447)</f>
        <v>197</v>
      </c>
    </row>
    <row r="3448" spans="4:11" x14ac:dyDescent="0.3">
      <c r="D3448">
        <v>3442</v>
      </c>
      <c r="E3448">
        <v>19</v>
      </c>
      <c r="F3448" s="4">
        <f>DATE(2021,3,5+INT(ROWS($1:488)/5))</f>
        <v>44357</v>
      </c>
      <c r="G3448" s="1" t="s">
        <v>167</v>
      </c>
      <c r="H3448">
        <v>-2</v>
      </c>
      <c r="I3448" s="5">
        <f>IF(G3448="nákup",VLOOKUP(E3448,Tabuľka6[#All],13,FALSE),IF(G3448="predaj",VLOOKUP(E3448,Tabuľka6[#All],12,FALSE),"zadany neplatny typ transakie"))</f>
        <v>14.17</v>
      </c>
      <c r="J3448">
        <f t="shared" si="53"/>
        <v>28.34</v>
      </c>
      <c r="K3448">
        <f>SUMIF($E$7:E3448,E3448,$H$7:H3448)</f>
        <v>198</v>
      </c>
    </row>
    <row r="3449" spans="4:11" x14ac:dyDescent="0.3">
      <c r="D3449">
        <v>3443</v>
      </c>
      <c r="E3449">
        <v>5</v>
      </c>
      <c r="F3449" s="4">
        <f>DATE(2021,3,5+INT(ROWS($1:489)/5))</f>
        <v>44357</v>
      </c>
      <c r="G3449" s="1" t="s">
        <v>167</v>
      </c>
      <c r="H3449">
        <v>-8</v>
      </c>
      <c r="I3449" s="5">
        <f>IF(G3449="nákup",VLOOKUP(E3449,Tabuľka6[#All],13,FALSE),IF(G3449="predaj",VLOOKUP(E3449,Tabuľka6[#All],12,FALSE),"zadany neplatny typ transakie"))</f>
        <v>15.56</v>
      </c>
      <c r="J3449">
        <f t="shared" si="53"/>
        <v>124.48</v>
      </c>
      <c r="K3449">
        <f>SUMIF($E$7:E3449,E3449,$H$7:H3449)</f>
        <v>187</v>
      </c>
    </row>
    <row r="3450" spans="4:11" x14ac:dyDescent="0.3">
      <c r="D3450">
        <v>3444</v>
      </c>
      <c r="E3450">
        <v>22</v>
      </c>
      <c r="F3450" s="4">
        <f>DATE(2021,3,5+INT(ROWS($1:490)/5))</f>
        <v>44358</v>
      </c>
      <c r="G3450" s="1" t="s">
        <v>167</v>
      </c>
      <c r="H3450">
        <v>-3</v>
      </c>
      <c r="I3450" s="5">
        <f>IF(G3450="nákup",VLOOKUP(E3450,Tabuľka6[#All],13,FALSE),IF(G3450="predaj",VLOOKUP(E3450,Tabuľka6[#All],12,FALSE),"zadany neplatny typ transakie"))</f>
        <v>22.58</v>
      </c>
      <c r="J3450">
        <f t="shared" si="53"/>
        <v>67.739999999999995</v>
      </c>
      <c r="K3450">
        <f>SUMIF($E$7:E3450,E3450,$H$7:H3450)</f>
        <v>48</v>
      </c>
    </row>
    <row r="3451" spans="4:11" x14ac:dyDescent="0.3">
      <c r="D3451">
        <v>3445</v>
      </c>
      <c r="E3451">
        <v>26</v>
      </c>
      <c r="F3451" s="4">
        <f>DATE(2021,3,5+INT(ROWS($1:491)/5))</f>
        <v>44358</v>
      </c>
      <c r="G3451" s="1" t="s">
        <v>167</v>
      </c>
      <c r="H3451">
        <v>-1</v>
      </c>
      <c r="I3451" s="5">
        <f>IF(G3451="nákup",VLOOKUP(E3451,Tabuľka6[#All],13,FALSE),IF(G3451="predaj",VLOOKUP(E3451,Tabuľka6[#All],12,FALSE),"zadany neplatny typ transakie"))</f>
        <v>12.85</v>
      </c>
      <c r="J3451">
        <f t="shared" si="53"/>
        <v>12.85</v>
      </c>
      <c r="K3451">
        <f>SUMIF($E$7:E3451,E3451,$H$7:H3451)</f>
        <v>46</v>
      </c>
    </row>
    <row r="3452" spans="4:11" x14ac:dyDescent="0.3">
      <c r="D3452">
        <v>3446</v>
      </c>
      <c r="E3452">
        <v>24</v>
      </c>
      <c r="F3452" s="4">
        <f>DATE(2021,3,5+INT(ROWS($1:492)/5))</f>
        <v>44358</v>
      </c>
      <c r="G3452" s="1" t="s">
        <v>167</v>
      </c>
      <c r="H3452">
        <v>-3</v>
      </c>
      <c r="I3452" s="5">
        <f>IF(G3452="nákup",VLOOKUP(E3452,Tabuľka6[#All],13,FALSE),IF(G3452="predaj",VLOOKUP(E3452,Tabuľka6[#All],12,FALSE),"zadany neplatny typ transakie"))</f>
        <v>18.98</v>
      </c>
      <c r="J3452">
        <f t="shared" si="53"/>
        <v>56.94</v>
      </c>
      <c r="K3452">
        <f>SUMIF($E$7:E3452,E3452,$H$7:H3452)</f>
        <v>231</v>
      </c>
    </row>
    <row r="3453" spans="4:11" x14ac:dyDescent="0.3">
      <c r="D3453">
        <v>3447</v>
      </c>
      <c r="E3453">
        <v>25</v>
      </c>
      <c r="F3453" s="4">
        <f>DATE(2021,3,5+INT(ROWS($1:493)/5))</f>
        <v>44358</v>
      </c>
      <c r="G3453" s="1" t="s">
        <v>167</v>
      </c>
      <c r="H3453">
        <v>-1</v>
      </c>
      <c r="I3453" s="5">
        <f>IF(G3453="nákup",VLOOKUP(E3453,Tabuľka6[#All],13,FALSE),IF(G3453="predaj",VLOOKUP(E3453,Tabuľka6[#All],12,FALSE),"zadany neplatny typ transakie"))</f>
        <v>14.95</v>
      </c>
      <c r="J3453">
        <f t="shared" si="53"/>
        <v>14.95</v>
      </c>
      <c r="K3453">
        <f>SUMIF($E$7:E3453,E3453,$H$7:H3453)</f>
        <v>214</v>
      </c>
    </row>
    <row r="3454" spans="4:11" x14ac:dyDescent="0.3">
      <c r="D3454">
        <v>3448</v>
      </c>
      <c r="E3454">
        <v>25</v>
      </c>
      <c r="F3454" s="4">
        <f>DATE(2021,3,5+INT(ROWS($1:494)/5))</f>
        <v>44358</v>
      </c>
      <c r="G3454" s="1" t="s">
        <v>167</v>
      </c>
      <c r="H3454">
        <v>-7</v>
      </c>
      <c r="I3454" s="5">
        <f>IF(G3454="nákup",VLOOKUP(E3454,Tabuľka6[#All],13,FALSE),IF(G3454="predaj",VLOOKUP(E3454,Tabuľka6[#All],12,FALSE),"zadany neplatny typ transakie"))</f>
        <v>14.95</v>
      </c>
      <c r="J3454">
        <f t="shared" si="53"/>
        <v>104.64999999999999</v>
      </c>
      <c r="K3454">
        <f>SUMIF($E$7:E3454,E3454,$H$7:H3454)</f>
        <v>207</v>
      </c>
    </row>
    <row r="3455" spans="4:11" x14ac:dyDescent="0.3">
      <c r="D3455">
        <v>3449</v>
      </c>
      <c r="E3455">
        <v>29</v>
      </c>
      <c r="F3455" s="4">
        <f>DATE(2021,3,5+INT(ROWS($1:495)/5))</f>
        <v>44359</v>
      </c>
      <c r="G3455" s="1" t="s">
        <v>167</v>
      </c>
      <c r="H3455">
        <v>-1</v>
      </c>
      <c r="I3455" s="5">
        <f>IF(G3455="nákup",VLOOKUP(E3455,Tabuľka6[#All],13,FALSE),IF(G3455="predaj",VLOOKUP(E3455,Tabuľka6[#All],12,FALSE),"zadany neplatny typ transakie"))</f>
        <v>24.99</v>
      </c>
      <c r="J3455">
        <f t="shared" si="53"/>
        <v>24.99</v>
      </c>
      <c r="K3455">
        <f>SUMIF($E$7:E3455,E3455,$H$7:H3455)</f>
        <v>379</v>
      </c>
    </row>
    <row r="3456" spans="4:11" x14ac:dyDescent="0.3">
      <c r="D3456">
        <v>3450</v>
      </c>
      <c r="E3456">
        <v>21</v>
      </c>
      <c r="F3456" s="4">
        <f>DATE(2021,3,5+INT(ROWS($1:496)/5))</f>
        <v>44359</v>
      </c>
      <c r="G3456" s="1" t="s">
        <v>167</v>
      </c>
      <c r="H3456">
        <v>-9</v>
      </c>
      <c r="I3456" s="5">
        <f>IF(G3456="nákup",VLOOKUP(E3456,Tabuľka6[#All],13,FALSE),IF(G3456="predaj",VLOOKUP(E3456,Tabuľka6[#All],12,FALSE),"zadany neplatny typ transakie"))</f>
        <v>22.5</v>
      </c>
      <c r="J3456">
        <f t="shared" si="53"/>
        <v>202.5</v>
      </c>
      <c r="K3456">
        <f>SUMIF($E$7:E3456,E3456,$H$7:H3456)</f>
        <v>172</v>
      </c>
    </row>
    <row r="3457" spans="4:11" x14ac:dyDescent="0.3">
      <c r="D3457">
        <v>3451</v>
      </c>
      <c r="E3457">
        <v>11</v>
      </c>
      <c r="F3457" s="4">
        <f>DATE(2021,3,5+INT(ROWS($1:497)/5))</f>
        <v>44359</v>
      </c>
      <c r="G3457" s="1" t="s">
        <v>167</v>
      </c>
      <c r="H3457">
        <v>-7</v>
      </c>
      <c r="I3457" s="5">
        <f>IF(G3457="nákup",VLOOKUP(E3457,Tabuľka6[#All],13,FALSE),IF(G3457="predaj",VLOOKUP(E3457,Tabuľka6[#All],12,FALSE),"zadany neplatny typ transakie"))</f>
        <v>5</v>
      </c>
      <c r="J3457">
        <f t="shared" si="53"/>
        <v>35</v>
      </c>
      <c r="K3457">
        <f>SUMIF($E$7:E3457,E3457,$H$7:H3457)</f>
        <v>115</v>
      </c>
    </row>
    <row r="3458" spans="4:11" x14ac:dyDescent="0.3">
      <c r="D3458">
        <v>3452</v>
      </c>
      <c r="E3458">
        <v>25</v>
      </c>
      <c r="F3458" s="4">
        <f>DATE(2021,3,5+INT(ROWS($1:498)/5))</f>
        <v>44359</v>
      </c>
      <c r="G3458" s="1" t="s">
        <v>167</v>
      </c>
      <c r="H3458">
        <v>-1</v>
      </c>
      <c r="I3458" s="5">
        <f>IF(G3458="nákup",VLOOKUP(E3458,Tabuľka6[#All],13,FALSE),IF(G3458="predaj",VLOOKUP(E3458,Tabuľka6[#All],12,FALSE),"zadany neplatny typ transakie"))</f>
        <v>14.95</v>
      </c>
      <c r="J3458">
        <f t="shared" si="53"/>
        <v>14.95</v>
      </c>
      <c r="K3458">
        <f>SUMIF($E$7:E3458,E3458,$H$7:H3458)</f>
        <v>206</v>
      </c>
    </row>
    <row r="3459" spans="4:11" x14ac:dyDescent="0.3">
      <c r="D3459">
        <v>3453</v>
      </c>
      <c r="E3459">
        <v>9</v>
      </c>
      <c r="F3459" s="4">
        <f>DATE(2021,3,5+INT(ROWS($1:499)/5))</f>
        <v>44359</v>
      </c>
      <c r="G3459" s="1" t="s">
        <v>167</v>
      </c>
      <c r="H3459">
        <v>-4</v>
      </c>
      <c r="I3459" s="5">
        <f>IF(G3459="nákup",VLOOKUP(E3459,Tabuľka6[#All],13,FALSE),IF(G3459="predaj",VLOOKUP(E3459,Tabuľka6[#All],12,FALSE),"zadany neplatny typ transakie"))</f>
        <v>41</v>
      </c>
      <c r="J3459">
        <f t="shared" si="53"/>
        <v>164</v>
      </c>
      <c r="K3459">
        <f>SUMIF($E$7:E3459,E3459,$H$7:H3459)</f>
        <v>86</v>
      </c>
    </row>
    <row r="3460" spans="4:11" x14ac:dyDescent="0.3">
      <c r="D3460">
        <v>3454</v>
      </c>
      <c r="E3460">
        <v>5</v>
      </c>
      <c r="F3460" s="4">
        <f>DATE(2021,3,5+INT(ROWS($1:500)/5))</f>
        <v>44360</v>
      </c>
      <c r="G3460" s="1" t="s">
        <v>167</v>
      </c>
      <c r="H3460">
        <v>-4</v>
      </c>
      <c r="I3460" s="5">
        <f>IF(G3460="nákup",VLOOKUP(E3460,Tabuľka6[#All],13,FALSE),IF(G3460="predaj",VLOOKUP(E3460,Tabuľka6[#All],12,FALSE),"zadany neplatny typ transakie"))</f>
        <v>15.56</v>
      </c>
      <c r="J3460">
        <f t="shared" si="53"/>
        <v>62.24</v>
      </c>
      <c r="K3460">
        <f>SUMIF($E$7:E3460,E3460,$H$7:H3460)</f>
        <v>183</v>
      </c>
    </row>
    <row r="3461" spans="4:11" x14ac:dyDescent="0.3">
      <c r="D3461">
        <v>3455</v>
      </c>
      <c r="E3461">
        <v>4</v>
      </c>
      <c r="F3461" s="4">
        <f>DATE(2021,3,5+INT(ROWS($1:501)/5))</f>
        <v>44360</v>
      </c>
      <c r="G3461" s="1" t="s">
        <v>167</v>
      </c>
      <c r="H3461">
        <v>-1</v>
      </c>
      <c r="I3461" s="5">
        <f>IF(G3461="nákup",VLOOKUP(E3461,Tabuľka6[#All],13,FALSE),IF(G3461="predaj",VLOOKUP(E3461,Tabuľka6[#All],12,FALSE),"zadany neplatny typ transakie"))</f>
        <v>16</v>
      </c>
      <c r="J3461">
        <f t="shared" si="53"/>
        <v>16</v>
      </c>
      <c r="K3461">
        <f>SUMIF($E$7:E3461,E3461,$H$7:H3461)</f>
        <v>211</v>
      </c>
    </row>
    <row r="3462" spans="4:11" x14ac:dyDescent="0.3">
      <c r="D3462">
        <v>3456</v>
      </c>
      <c r="E3462">
        <v>22</v>
      </c>
      <c r="F3462" s="4">
        <f>DATE(2021,3,5+INT(ROWS($1:502)/5))</f>
        <v>44360</v>
      </c>
      <c r="G3462" s="1" t="s">
        <v>167</v>
      </c>
      <c r="H3462">
        <v>-8</v>
      </c>
      <c r="I3462" s="5">
        <f>IF(G3462="nákup",VLOOKUP(E3462,Tabuľka6[#All],13,FALSE),IF(G3462="predaj",VLOOKUP(E3462,Tabuľka6[#All],12,FALSE),"zadany neplatny typ transakie"))</f>
        <v>22.58</v>
      </c>
      <c r="J3462">
        <f t="shared" si="53"/>
        <v>180.64</v>
      </c>
      <c r="K3462">
        <f>SUMIF($E$7:E3462,E3462,$H$7:H3462)</f>
        <v>40</v>
      </c>
    </row>
    <row r="3463" spans="4:11" x14ac:dyDescent="0.3">
      <c r="D3463">
        <v>3457</v>
      </c>
      <c r="E3463">
        <v>7</v>
      </c>
      <c r="F3463" s="4">
        <f>DATE(2021,3,5+INT(ROWS($1:503)/5))</f>
        <v>44360</v>
      </c>
      <c r="G3463" s="1" t="s">
        <v>167</v>
      </c>
      <c r="H3463">
        <v>-5</v>
      </c>
      <c r="I3463" s="5">
        <f>IF(G3463="nákup",VLOOKUP(E3463,Tabuľka6[#All],13,FALSE),IF(G3463="predaj",VLOOKUP(E3463,Tabuľka6[#All],12,FALSE),"zadany neplatny typ transakie"))</f>
        <v>14.75</v>
      </c>
      <c r="J3463">
        <f t="shared" si="53"/>
        <v>73.75</v>
      </c>
      <c r="K3463">
        <f>SUMIF($E$7:E3463,E3463,$H$7:H3463)</f>
        <v>79</v>
      </c>
    </row>
    <row r="3464" spans="4:11" x14ac:dyDescent="0.3">
      <c r="D3464">
        <v>3458</v>
      </c>
      <c r="E3464">
        <v>23</v>
      </c>
      <c r="F3464" s="4">
        <f>DATE(2021,3,5+INT(ROWS($1:504)/5))</f>
        <v>44360</v>
      </c>
      <c r="G3464" s="1" t="s">
        <v>167</v>
      </c>
      <c r="H3464">
        <v>-7</v>
      </c>
      <c r="I3464" s="5">
        <f>IF(G3464="nákup",VLOOKUP(E3464,Tabuľka6[#All],13,FALSE),IF(G3464="predaj",VLOOKUP(E3464,Tabuľka6[#All],12,FALSE),"zadany neplatny typ transakie"))</f>
        <v>22.55</v>
      </c>
      <c r="J3464">
        <f t="shared" ref="J3464:J3527" si="54">ABS(H3464*I3464)</f>
        <v>157.85</v>
      </c>
      <c r="K3464">
        <f>SUMIF($E$7:E3464,E3464,$H$7:H3464)</f>
        <v>145</v>
      </c>
    </row>
    <row r="3465" spans="4:11" x14ac:dyDescent="0.3">
      <c r="D3465">
        <v>3459</v>
      </c>
      <c r="E3465">
        <v>16</v>
      </c>
      <c r="F3465" s="4">
        <f>DATE(2021,3,5+INT(ROWS($1:505)/5))</f>
        <v>44361</v>
      </c>
      <c r="G3465" s="1" t="s">
        <v>167</v>
      </c>
      <c r="H3465">
        <v>-3</v>
      </c>
      <c r="I3465" s="5">
        <f>IF(G3465="nákup",VLOOKUP(E3465,Tabuľka6[#All],13,FALSE),IF(G3465="predaj",VLOOKUP(E3465,Tabuľka6[#All],12,FALSE),"zadany neplatny typ transakie"))</f>
        <v>14.49</v>
      </c>
      <c r="J3465">
        <f t="shared" si="54"/>
        <v>43.47</v>
      </c>
      <c r="K3465">
        <f>SUMIF($E$7:E3465,E3465,$H$7:H3465)</f>
        <v>343</v>
      </c>
    </row>
    <row r="3466" spans="4:11" x14ac:dyDescent="0.3">
      <c r="D3466">
        <v>3460</v>
      </c>
      <c r="E3466">
        <v>21</v>
      </c>
      <c r="F3466" s="4">
        <f>DATE(2021,3,5+INT(ROWS($1:506)/5))</f>
        <v>44361</v>
      </c>
      <c r="G3466" s="1" t="s">
        <v>167</v>
      </c>
      <c r="H3466">
        <v>-8</v>
      </c>
      <c r="I3466" s="5">
        <f>IF(G3466="nákup",VLOOKUP(E3466,Tabuľka6[#All],13,FALSE),IF(G3466="predaj",VLOOKUP(E3466,Tabuľka6[#All],12,FALSE),"zadany neplatny typ transakie"))</f>
        <v>22.5</v>
      </c>
      <c r="J3466">
        <f t="shared" si="54"/>
        <v>180</v>
      </c>
      <c r="K3466">
        <f>SUMIF($E$7:E3466,E3466,$H$7:H3466)</f>
        <v>164</v>
      </c>
    </row>
    <row r="3467" spans="4:11" x14ac:dyDescent="0.3">
      <c r="D3467">
        <v>3461</v>
      </c>
      <c r="E3467">
        <v>25</v>
      </c>
      <c r="F3467" s="4">
        <f>DATE(2021,3,5+INT(ROWS($1:507)/5))</f>
        <v>44361</v>
      </c>
      <c r="G3467" s="1" t="s">
        <v>167</v>
      </c>
      <c r="H3467">
        <v>-9</v>
      </c>
      <c r="I3467" s="5">
        <f>IF(G3467="nákup",VLOOKUP(E3467,Tabuľka6[#All],13,FALSE),IF(G3467="predaj",VLOOKUP(E3467,Tabuľka6[#All],12,FALSE),"zadany neplatny typ transakie"))</f>
        <v>14.95</v>
      </c>
      <c r="J3467">
        <f t="shared" si="54"/>
        <v>134.54999999999998</v>
      </c>
      <c r="K3467">
        <f>SUMIF($E$7:E3467,E3467,$H$7:H3467)</f>
        <v>197</v>
      </c>
    </row>
    <row r="3468" spans="4:11" x14ac:dyDescent="0.3">
      <c r="D3468">
        <v>3462</v>
      </c>
      <c r="E3468">
        <v>15</v>
      </c>
      <c r="F3468" s="4">
        <f>DATE(2021,3,5+INT(ROWS($1:508)/5))</f>
        <v>44361</v>
      </c>
      <c r="G3468" s="1" t="s">
        <v>167</v>
      </c>
      <c r="H3468">
        <v>-4</v>
      </c>
      <c r="I3468" s="5">
        <f>IF(G3468="nákup",VLOOKUP(E3468,Tabuľka6[#All],13,FALSE),IF(G3468="predaj",VLOOKUP(E3468,Tabuľka6[#All],12,FALSE),"zadany neplatny typ transakie"))</f>
        <v>9.65</v>
      </c>
      <c r="J3468">
        <f t="shared" si="54"/>
        <v>38.6</v>
      </c>
      <c r="K3468">
        <f>SUMIF($E$7:E3468,E3468,$H$7:H3468)</f>
        <v>299</v>
      </c>
    </row>
    <row r="3469" spans="4:11" x14ac:dyDescent="0.3">
      <c r="D3469">
        <v>3463</v>
      </c>
      <c r="E3469">
        <v>21</v>
      </c>
      <c r="F3469" s="4">
        <f>DATE(2021,3,5+INT(ROWS($1:509)/5))</f>
        <v>44361</v>
      </c>
      <c r="G3469" s="1" t="s">
        <v>167</v>
      </c>
      <c r="H3469">
        <v>-7</v>
      </c>
      <c r="I3469" s="5">
        <f>IF(G3469="nákup",VLOOKUP(E3469,Tabuľka6[#All],13,FALSE),IF(G3469="predaj",VLOOKUP(E3469,Tabuľka6[#All],12,FALSE),"zadany neplatny typ transakie"))</f>
        <v>22.5</v>
      </c>
      <c r="J3469">
        <f t="shared" si="54"/>
        <v>157.5</v>
      </c>
      <c r="K3469">
        <f>SUMIF($E$7:E3469,E3469,$H$7:H3469)</f>
        <v>157</v>
      </c>
    </row>
    <row r="3470" spans="4:11" x14ac:dyDescent="0.3">
      <c r="D3470">
        <v>3464</v>
      </c>
      <c r="E3470">
        <v>25</v>
      </c>
      <c r="F3470" s="4">
        <f>DATE(2021,3,5+INT(ROWS($1:510)/5))</f>
        <v>44362</v>
      </c>
      <c r="G3470" s="1" t="s">
        <v>167</v>
      </c>
      <c r="H3470">
        <v>-7</v>
      </c>
      <c r="I3470" s="5">
        <f>IF(G3470="nákup",VLOOKUP(E3470,Tabuľka6[#All],13,FALSE),IF(G3470="predaj",VLOOKUP(E3470,Tabuľka6[#All],12,FALSE),"zadany neplatny typ transakie"))</f>
        <v>14.95</v>
      </c>
      <c r="J3470">
        <f t="shared" si="54"/>
        <v>104.64999999999999</v>
      </c>
      <c r="K3470">
        <f>SUMIF($E$7:E3470,E3470,$H$7:H3470)</f>
        <v>190</v>
      </c>
    </row>
    <row r="3471" spans="4:11" x14ac:dyDescent="0.3">
      <c r="D3471">
        <v>3465</v>
      </c>
      <c r="E3471">
        <v>18</v>
      </c>
      <c r="F3471" s="4">
        <f>DATE(2021,3,5+INT(ROWS($1:511)/5))</f>
        <v>44362</v>
      </c>
      <c r="G3471" s="1" t="s">
        <v>167</v>
      </c>
      <c r="H3471">
        <v>-6</v>
      </c>
      <c r="I3471" s="5">
        <f>IF(G3471="nákup",VLOOKUP(E3471,Tabuľka6[#All],13,FALSE),IF(G3471="predaj",VLOOKUP(E3471,Tabuľka6[#All],12,FALSE),"zadany neplatny typ transakie"))</f>
        <v>13.99</v>
      </c>
      <c r="J3471">
        <f t="shared" si="54"/>
        <v>83.94</v>
      </c>
      <c r="K3471">
        <f>SUMIF($E$7:E3471,E3471,$H$7:H3471)</f>
        <v>92</v>
      </c>
    </row>
    <row r="3472" spans="4:11" x14ac:dyDescent="0.3">
      <c r="D3472">
        <v>3466</v>
      </c>
      <c r="E3472">
        <v>12</v>
      </c>
      <c r="F3472" s="4">
        <f>DATE(2021,3,5+INT(ROWS($1:512)/5))</f>
        <v>44362</v>
      </c>
      <c r="G3472" s="1" t="s">
        <v>167</v>
      </c>
      <c r="H3472">
        <v>-6</v>
      </c>
      <c r="I3472" s="5">
        <f>IF(G3472="nákup",VLOOKUP(E3472,Tabuľka6[#All],13,FALSE),IF(G3472="predaj",VLOOKUP(E3472,Tabuľka6[#All],12,FALSE),"zadany neplatny typ transakie"))</f>
        <v>13.25</v>
      </c>
      <c r="J3472">
        <f t="shared" si="54"/>
        <v>79.5</v>
      </c>
      <c r="K3472">
        <f>SUMIF($E$7:E3472,E3472,$H$7:H3472)</f>
        <v>204</v>
      </c>
    </row>
    <row r="3473" spans="4:11" x14ac:dyDescent="0.3">
      <c r="D3473">
        <v>3467</v>
      </c>
      <c r="E3473">
        <v>18</v>
      </c>
      <c r="F3473" s="4">
        <f>DATE(2021,3,5+INT(ROWS($1:513)/5))</f>
        <v>44362</v>
      </c>
      <c r="G3473" s="1" t="s">
        <v>167</v>
      </c>
      <c r="H3473">
        <v>-5</v>
      </c>
      <c r="I3473" s="5">
        <f>IF(G3473="nákup",VLOOKUP(E3473,Tabuľka6[#All],13,FALSE),IF(G3473="predaj",VLOOKUP(E3473,Tabuľka6[#All],12,FALSE),"zadany neplatny typ transakie"))</f>
        <v>13.99</v>
      </c>
      <c r="J3473">
        <f t="shared" si="54"/>
        <v>69.95</v>
      </c>
      <c r="K3473">
        <f>SUMIF($E$7:E3473,E3473,$H$7:H3473)</f>
        <v>87</v>
      </c>
    </row>
    <row r="3474" spans="4:11" x14ac:dyDescent="0.3">
      <c r="D3474">
        <v>3468</v>
      </c>
      <c r="E3474">
        <v>17</v>
      </c>
      <c r="F3474" s="4">
        <f>DATE(2021,3,5+INT(ROWS($1:514)/5))</f>
        <v>44362</v>
      </c>
      <c r="G3474" s="1" t="s">
        <v>167</v>
      </c>
      <c r="H3474">
        <v>-7</v>
      </c>
      <c r="I3474" s="5">
        <f>IF(G3474="nákup",VLOOKUP(E3474,Tabuľka6[#All],13,FALSE),IF(G3474="predaj",VLOOKUP(E3474,Tabuľka6[#All],12,FALSE),"zadany neplatny typ transakie"))</f>
        <v>14.46</v>
      </c>
      <c r="J3474">
        <f t="shared" si="54"/>
        <v>101.22</v>
      </c>
      <c r="K3474">
        <f>SUMIF($E$7:E3474,E3474,$H$7:H3474)</f>
        <v>50</v>
      </c>
    </row>
    <row r="3475" spans="4:11" x14ac:dyDescent="0.3">
      <c r="D3475">
        <v>3469</v>
      </c>
      <c r="E3475">
        <v>19</v>
      </c>
      <c r="F3475" s="4">
        <f>DATE(2021,3,5+INT(ROWS($1:515)/5))</f>
        <v>44363</v>
      </c>
      <c r="G3475" s="1" t="s">
        <v>167</v>
      </c>
      <c r="H3475">
        <v>-5</v>
      </c>
      <c r="I3475" s="5">
        <f>IF(G3475="nákup",VLOOKUP(E3475,Tabuľka6[#All],13,FALSE),IF(G3475="predaj",VLOOKUP(E3475,Tabuľka6[#All],12,FALSE),"zadany neplatny typ transakie"))</f>
        <v>14.17</v>
      </c>
      <c r="J3475">
        <f t="shared" si="54"/>
        <v>70.849999999999994</v>
      </c>
      <c r="K3475">
        <f>SUMIF($E$7:E3475,E3475,$H$7:H3475)</f>
        <v>193</v>
      </c>
    </row>
    <row r="3476" spans="4:11" x14ac:dyDescent="0.3">
      <c r="D3476">
        <v>3470</v>
      </c>
      <c r="E3476">
        <v>20</v>
      </c>
      <c r="F3476" s="4">
        <f>DATE(2021,3,5+INT(ROWS($1:516)/5))</f>
        <v>44363</v>
      </c>
      <c r="G3476" s="1" t="s">
        <v>167</v>
      </c>
      <c r="H3476">
        <v>-8</v>
      </c>
      <c r="I3476" s="5">
        <f>IF(G3476="nákup",VLOOKUP(E3476,Tabuľka6[#All],13,FALSE),IF(G3476="predaj",VLOOKUP(E3476,Tabuľka6[#All],12,FALSE),"zadany neplatny typ transakie"))</f>
        <v>10.050000000000001</v>
      </c>
      <c r="J3476">
        <f t="shared" si="54"/>
        <v>80.400000000000006</v>
      </c>
      <c r="K3476">
        <f>SUMIF($E$7:E3476,E3476,$H$7:H3476)</f>
        <v>8</v>
      </c>
    </row>
    <row r="3477" spans="4:11" x14ac:dyDescent="0.3">
      <c r="D3477">
        <v>3471</v>
      </c>
      <c r="E3477">
        <v>17</v>
      </c>
      <c r="F3477" s="4">
        <f>DATE(2021,3,5+INT(ROWS($1:517)/5))</f>
        <v>44363</v>
      </c>
      <c r="G3477" s="1" t="s">
        <v>167</v>
      </c>
      <c r="H3477">
        <v>-3</v>
      </c>
      <c r="I3477" s="5">
        <f>IF(G3477="nákup",VLOOKUP(E3477,Tabuľka6[#All],13,FALSE),IF(G3477="predaj",VLOOKUP(E3477,Tabuľka6[#All],12,FALSE),"zadany neplatny typ transakie"))</f>
        <v>14.46</v>
      </c>
      <c r="J3477">
        <f t="shared" si="54"/>
        <v>43.38</v>
      </c>
      <c r="K3477">
        <f>SUMIF($E$7:E3477,E3477,$H$7:H3477)</f>
        <v>47</v>
      </c>
    </row>
    <row r="3478" spans="4:11" x14ac:dyDescent="0.3">
      <c r="D3478">
        <v>3472</v>
      </c>
      <c r="E3478">
        <v>26</v>
      </c>
      <c r="F3478" s="4">
        <f>DATE(2021,3,5+INT(ROWS($1:518)/5))</f>
        <v>44363</v>
      </c>
      <c r="G3478" s="1" t="s">
        <v>167</v>
      </c>
      <c r="H3478">
        <v>-2</v>
      </c>
      <c r="I3478" s="5">
        <f>IF(G3478="nákup",VLOOKUP(E3478,Tabuľka6[#All],13,FALSE),IF(G3478="predaj",VLOOKUP(E3478,Tabuľka6[#All],12,FALSE),"zadany neplatny typ transakie"))</f>
        <v>12.85</v>
      </c>
      <c r="J3478">
        <f t="shared" si="54"/>
        <v>25.7</v>
      </c>
      <c r="K3478">
        <f>SUMIF($E$7:E3478,E3478,$H$7:H3478)</f>
        <v>44</v>
      </c>
    </row>
    <row r="3479" spans="4:11" x14ac:dyDescent="0.3">
      <c r="D3479">
        <v>3473</v>
      </c>
      <c r="E3479">
        <v>22</v>
      </c>
      <c r="F3479" s="4">
        <f>DATE(2021,3,5+INT(ROWS($1:519)/5))</f>
        <v>44363</v>
      </c>
      <c r="G3479" s="1" t="s">
        <v>167</v>
      </c>
      <c r="H3479">
        <v>-10</v>
      </c>
      <c r="I3479" s="5">
        <f>IF(G3479="nákup",VLOOKUP(E3479,Tabuľka6[#All],13,FALSE),IF(G3479="predaj",VLOOKUP(E3479,Tabuľka6[#All],12,FALSE),"zadany neplatny typ transakie"))</f>
        <v>22.58</v>
      </c>
      <c r="J3479">
        <f t="shared" si="54"/>
        <v>225.79999999999998</v>
      </c>
      <c r="K3479">
        <f>SUMIF($E$7:E3479,E3479,$H$7:H3479)</f>
        <v>30</v>
      </c>
    </row>
    <row r="3480" spans="4:11" x14ac:dyDescent="0.3">
      <c r="D3480">
        <v>3474</v>
      </c>
      <c r="E3480">
        <v>8</v>
      </c>
      <c r="F3480" s="4">
        <f>DATE(2021,3,5+INT(ROWS($1:520)/5))</f>
        <v>44364</v>
      </c>
      <c r="G3480" s="1" t="s">
        <v>167</v>
      </c>
      <c r="H3480">
        <v>-4</v>
      </c>
      <c r="I3480" s="5">
        <f>IF(G3480="nákup",VLOOKUP(E3480,Tabuľka6[#All],13,FALSE),IF(G3480="predaj",VLOOKUP(E3480,Tabuľka6[#All],12,FALSE),"zadany neplatny typ transakie"))</f>
        <v>17.89</v>
      </c>
      <c r="J3480">
        <f t="shared" si="54"/>
        <v>71.56</v>
      </c>
      <c r="K3480">
        <f>SUMIF($E$7:E3480,E3480,$H$7:H3480)</f>
        <v>206</v>
      </c>
    </row>
    <row r="3481" spans="4:11" x14ac:dyDescent="0.3">
      <c r="D3481">
        <v>3475</v>
      </c>
      <c r="E3481">
        <v>28</v>
      </c>
      <c r="F3481" s="4">
        <f>DATE(2021,3,5+INT(ROWS($1:521)/5))</f>
        <v>44364</v>
      </c>
      <c r="G3481" s="1" t="s">
        <v>167</v>
      </c>
      <c r="H3481">
        <v>-8</v>
      </c>
      <c r="I3481" s="5">
        <f>IF(G3481="nákup",VLOOKUP(E3481,Tabuľka6[#All],13,FALSE),IF(G3481="predaj",VLOOKUP(E3481,Tabuľka6[#All],12,FALSE),"zadany neplatny typ transakie"))</f>
        <v>14.38</v>
      </c>
      <c r="J3481">
        <f t="shared" si="54"/>
        <v>115.04</v>
      </c>
      <c r="K3481">
        <f>SUMIF($E$7:E3481,E3481,$H$7:H3481)</f>
        <v>189</v>
      </c>
    </row>
    <row r="3482" spans="4:11" x14ac:dyDescent="0.3">
      <c r="D3482">
        <v>3476</v>
      </c>
      <c r="E3482">
        <v>10</v>
      </c>
      <c r="F3482" s="4">
        <f>DATE(2021,3,5+INT(ROWS($1:522)/5))</f>
        <v>44364</v>
      </c>
      <c r="G3482" s="1" t="s">
        <v>166</v>
      </c>
      <c r="H3482">
        <v>5</v>
      </c>
      <c r="I3482" s="5">
        <f>IF(G3482="nákup",VLOOKUP(E3482,Tabuľka6[#All],13,FALSE),IF(G3482="predaj",VLOOKUP(E3482,Tabuľka6[#All],12,FALSE),"zadany neplatny typ transakie"))</f>
        <v>11.89</v>
      </c>
      <c r="J3482">
        <f t="shared" si="54"/>
        <v>59.45</v>
      </c>
      <c r="K3482">
        <f>SUMIF($E$7:E3482,E3482,$H$7:H3482)</f>
        <v>46</v>
      </c>
    </row>
    <row r="3483" spans="4:11" x14ac:dyDescent="0.3">
      <c r="D3483">
        <v>3477</v>
      </c>
      <c r="E3483">
        <v>15</v>
      </c>
      <c r="F3483" s="4">
        <f>DATE(2021,3,5+INT(ROWS($1:523)/5))</f>
        <v>44364</v>
      </c>
      <c r="G3483" s="1" t="s">
        <v>167</v>
      </c>
      <c r="H3483">
        <v>-5</v>
      </c>
      <c r="I3483" s="5">
        <f>IF(G3483="nákup",VLOOKUP(E3483,Tabuľka6[#All],13,FALSE),IF(G3483="predaj",VLOOKUP(E3483,Tabuľka6[#All],12,FALSE),"zadany neplatny typ transakie"))</f>
        <v>9.65</v>
      </c>
      <c r="J3483">
        <f t="shared" si="54"/>
        <v>48.25</v>
      </c>
      <c r="K3483">
        <f>SUMIF($E$7:E3483,E3483,$H$7:H3483)</f>
        <v>294</v>
      </c>
    </row>
    <row r="3484" spans="4:11" x14ac:dyDescent="0.3">
      <c r="D3484">
        <v>3478</v>
      </c>
      <c r="E3484">
        <v>25</v>
      </c>
      <c r="F3484" s="4">
        <f>DATE(2021,3,5+INT(ROWS($1:524)/5))</f>
        <v>44364</v>
      </c>
      <c r="G3484" s="1" t="s">
        <v>167</v>
      </c>
      <c r="H3484">
        <v>-2</v>
      </c>
      <c r="I3484" s="5">
        <f>IF(G3484="nákup",VLOOKUP(E3484,Tabuľka6[#All],13,FALSE),IF(G3484="predaj",VLOOKUP(E3484,Tabuľka6[#All],12,FALSE),"zadany neplatny typ transakie"))</f>
        <v>14.95</v>
      </c>
      <c r="J3484">
        <f t="shared" si="54"/>
        <v>29.9</v>
      </c>
      <c r="K3484">
        <f>SUMIF($E$7:E3484,E3484,$H$7:H3484)</f>
        <v>188</v>
      </c>
    </row>
    <row r="3485" spans="4:11" x14ac:dyDescent="0.3">
      <c r="D3485">
        <v>3479</v>
      </c>
      <c r="E3485">
        <v>10</v>
      </c>
      <c r="F3485" s="4">
        <f>DATE(2021,3,5+INT(ROWS($1:525)/5))</f>
        <v>44365</v>
      </c>
      <c r="G3485" s="1" t="s">
        <v>166</v>
      </c>
      <c r="H3485">
        <v>5</v>
      </c>
      <c r="I3485" s="5">
        <f>IF(G3485="nákup",VLOOKUP(E3485,Tabuľka6[#All],13,FALSE),IF(G3485="predaj",VLOOKUP(E3485,Tabuľka6[#All],12,FALSE),"zadany neplatny typ transakie"))</f>
        <v>11.89</v>
      </c>
      <c r="J3485">
        <f t="shared" si="54"/>
        <v>59.45</v>
      </c>
      <c r="K3485">
        <f>SUMIF($E$7:E3485,E3485,$H$7:H3485)</f>
        <v>51</v>
      </c>
    </row>
    <row r="3486" spans="4:11" x14ac:dyDescent="0.3">
      <c r="D3486">
        <v>3480</v>
      </c>
      <c r="E3486">
        <v>14</v>
      </c>
      <c r="F3486" s="4">
        <f>DATE(2021,3,5+INT(ROWS($1:526)/5))</f>
        <v>44365</v>
      </c>
      <c r="G3486" s="1" t="s">
        <v>167</v>
      </c>
      <c r="H3486">
        <v>-6</v>
      </c>
      <c r="I3486" s="5">
        <f>IF(G3486="nákup",VLOOKUP(E3486,Tabuľka6[#All],13,FALSE),IF(G3486="predaj",VLOOKUP(E3486,Tabuľka6[#All],12,FALSE),"zadany neplatny typ transakie"))</f>
        <v>7.8</v>
      </c>
      <c r="J3486">
        <f t="shared" si="54"/>
        <v>46.8</v>
      </c>
      <c r="K3486">
        <f>SUMIF($E$7:E3486,E3486,$H$7:H3486)</f>
        <v>33</v>
      </c>
    </row>
    <row r="3487" spans="4:11" x14ac:dyDescent="0.3">
      <c r="D3487">
        <v>3481</v>
      </c>
      <c r="E3487">
        <v>28</v>
      </c>
      <c r="F3487" s="4">
        <f>DATE(2021,3,5+INT(ROWS($1:527)/5))</f>
        <v>44365</v>
      </c>
      <c r="G3487" s="1" t="s">
        <v>167</v>
      </c>
      <c r="H3487">
        <v>-9</v>
      </c>
      <c r="I3487" s="5">
        <f>IF(G3487="nákup",VLOOKUP(E3487,Tabuľka6[#All],13,FALSE),IF(G3487="predaj",VLOOKUP(E3487,Tabuľka6[#All],12,FALSE),"zadany neplatny typ transakie"))</f>
        <v>14.38</v>
      </c>
      <c r="J3487">
        <f t="shared" si="54"/>
        <v>129.42000000000002</v>
      </c>
      <c r="K3487">
        <f>SUMIF($E$7:E3487,E3487,$H$7:H3487)</f>
        <v>180</v>
      </c>
    </row>
    <row r="3488" spans="4:11" x14ac:dyDescent="0.3">
      <c r="D3488">
        <v>3482</v>
      </c>
      <c r="E3488">
        <v>16</v>
      </c>
      <c r="F3488" s="4">
        <f>DATE(2021,3,5+INT(ROWS($1:528)/5))</f>
        <v>44365</v>
      </c>
      <c r="G3488" s="1" t="s">
        <v>167</v>
      </c>
      <c r="H3488">
        <v>-1</v>
      </c>
      <c r="I3488" s="5">
        <f>IF(G3488="nákup",VLOOKUP(E3488,Tabuľka6[#All],13,FALSE),IF(G3488="predaj",VLOOKUP(E3488,Tabuľka6[#All],12,FALSE),"zadany neplatny typ transakie"))</f>
        <v>14.49</v>
      </c>
      <c r="J3488">
        <f t="shared" si="54"/>
        <v>14.49</v>
      </c>
      <c r="K3488">
        <f>SUMIF($E$7:E3488,E3488,$H$7:H3488)</f>
        <v>342</v>
      </c>
    </row>
    <row r="3489" spans="4:11" x14ac:dyDescent="0.3">
      <c r="D3489">
        <v>3483</v>
      </c>
      <c r="E3489">
        <v>22</v>
      </c>
      <c r="F3489" s="4">
        <f>DATE(2021,3,5+INT(ROWS($1:529)/5))</f>
        <v>44365</v>
      </c>
      <c r="G3489" s="1" t="s">
        <v>167</v>
      </c>
      <c r="H3489">
        <v>-3</v>
      </c>
      <c r="I3489" s="5">
        <f>IF(G3489="nákup",VLOOKUP(E3489,Tabuľka6[#All],13,FALSE),IF(G3489="predaj",VLOOKUP(E3489,Tabuľka6[#All],12,FALSE),"zadany neplatny typ transakie"))</f>
        <v>22.58</v>
      </c>
      <c r="J3489">
        <f t="shared" si="54"/>
        <v>67.739999999999995</v>
      </c>
      <c r="K3489">
        <f>SUMIF($E$7:E3489,E3489,$H$7:H3489)</f>
        <v>27</v>
      </c>
    </row>
    <row r="3490" spans="4:11" x14ac:dyDescent="0.3">
      <c r="D3490">
        <v>3484</v>
      </c>
      <c r="E3490">
        <v>7</v>
      </c>
      <c r="F3490" s="4">
        <f>DATE(2021,3,5+INT(ROWS($1:530)/5))</f>
        <v>44366</v>
      </c>
      <c r="G3490" s="1" t="s">
        <v>167</v>
      </c>
      <c r="H3490">
        <v>-8</v>
      </c>
      <c r="I3490" s="5">
        <f>IF(G3490="nákup",VLOOKUP(E3490,Tabuľka6[#All],13,FALSE),IF(G3490="predaj",VLOOKUP(E3490,Tabuľka6[#All],12,FALSE),"zadany neplatny typ transakie"))</f>
        <v>14.75</v>
      </c>
      <c r="J3490">
        <f t="shared" si="54"/>
        <v>118</v>
      </c>
      <c r="K3490">
        <f>SUMIF($E$7:E3490,E3490,$H$7:H3490)</f>
        <v>71</v>
      </c>
    </row>
    <row r="3491" spans="4:11" x14ac:dyDescent="0.3">
      <c r="D3491">
        <v>3485</v>
      </c>
      <c r="E3491">
        <v>18</v>
      </c>
      <c r="F3491" s="4">
        <f>DATE(2021,3,5+INT(ROWS($1:531)/5))</f>
        <v>44366</v>
      </c>
      <c r="G3491" s="1" t="s">
        <v>167</v>
      </c>
      <c r="H3491">
        <v>-2</v>
      </c>
      <c r="I3491" s="5">
        <f>IF(G3491="nákup",VLOOKUP(E3491,Tabuľka6[#All],13,FALSE),IF(G3491="predaj",VLOOKUP(E3491,Tabuľka6[#All],12,FALSE),"zadany neplatny typ transakie"))</f>
        <v>13.99</v>
      </c>
      <c r="J3491">
        <f t="shared" si="54"/>
        <v>27.98</v>
      </c>
      <c r="K3491">
        <f>SUMIF($E$7:E3491,E3491,$H$7:H3491)</f>
        <v>85</v>
      </c>
    </row>
    <row r="3492" spans="4:11" x14ac:dyDescent="0.3">
      <c r="D3492">
        <v>3486</v>
      </c>
      <c r="E3492">
        <v>19</v>
      </c>
      <c r="F3492" s="4">
        <f>DATE(2021,3,5+INT(ROWS($1:532)/5))</f>
        <v>44366</v>
      </c>
      <c r="G3492" s="1" t="s">
        <v>167</v>
      </c>
      <c r="H3492">
        <v>-10</v>
      </c>
      <c r="I3492" s="5">
        <f>IF(G3492="nákup",VLOOKUP(E3492,Tabuľka6[#All],13,FALSE),IF(G3492="predaj",VLOOKUP(E3492,Tabuľka6[#All],12,FALSE),"zadany neplatny typ transakie"))</f>
        <v>14.17</v>
      </c>
      <c r="J3492">
        <f t="shared" si="54"/>
        <v>141.69999999999999</v>
      </c>
      <c r="K3492">
        <f>SUMIF($E$7:E3492,E3492,$H$7:H3492)</f>
        <v>183</v>
      </c>
    </row>
    <row r="3493" spans="4:11" x14ac:dyDescent="0.3">
      <c r="D3493">
        <v>3487</v>
      </c>
      <c r="E3493">
        <v>2</v>
      </c>
      <c r="F3493" s="4">
        <f>DATE(2021,3,5+INT(ROWS($1:533)/5))</f>
        <v>44366</v>
      </c>
      <c r="G3493" s="1" t="s">
        <v>167</v>
      </c>
      <c r="H3493">
        <v>-2</v>
      </c>
      <c r="I3493" s="5">
        <f>IF(G3493="nákup",VLOOKUP(E3493,Tabuľka6[#All],13,FALSE),IF(G3493="predaj",VLOOKUP(E3493,Tabuľka6[#All],12,FALSE),"zadany neplatny typ transakie"))</f>
        <v>16.11</v>
      </c>
      <c r="J3493">
        <f t="shared" si="54"/>
        <v>32.22</v>
      </c>
      <c r="K3493">
        <f>SUMIF($E$7:E3493,E3493,$H$7:H3493)</f>
        <v>176</v>
      </c>
    </row>
    <row r="3494" spans="4:11" x14ac:dyDescent="0.3">
      <c r="D3494">
        <v>3488</v>
      </c>
      <c r="E3494">
        <v>25</v>
      </c>
      <c r="F3494" s="4">
        <f>DATE(2021,3,5+INT(ROWS($1:534)/5))</f>
        <v>44366</v>
      </c>
      <c r="G3494" s="1" t="s">
        <v>167</v>
      </c>
      <c r="H3494">
        <v>-2</v>
      </c>
      <c r="I3494" s="5">
        <f>IF(G3494="nákup",VLOOKUP(E3494,Tabuľka6[#All],13,FALSE),IF(G3494="predaj",VLOOKUP(E3494,Tabuľka6[#All],12,FALSE),"zadany neplatny typ transakie"))</f>
        <v>14.95</v>
      </c>
      <c r="J3494">
        <f t="shared" si="54"/>
        <v>29.9</v>
      </c>
      <c r="K3494">
        <f>SUMIF($E$7:E3494,E3494,$H$7:H3494)</f>
        <v>186</v>
      </c>
    </row>
    <row r="3495" spans="4:11" x14ac:dyDescent="0.3">
      <c r="D3495">
        <v>3489</v>
      </c>
      <c r="E3495">
        <v>21</v>
      </c>
      <c r="F3495" s="4">
        <f>DATE(2021,3,5+INT(ROWS($1:535)/5))</f>
        <v>44367</v>
      </c>
      <c r="G3495" s="1" t="s">
        <v>167</v>
      </c>
      <c r="H3495">
        <v>-8</v>
      </c>
      <c r="I3495" s="5">
        <f>IF(G3495="nákup",VLOOKUP(E3495,Tabuľka6[#All],13,FALSE),IF(G3495="predaj",VLOOKUP(E3495,Tabuľka6[#All],12,FALSE),"zadany neplatny typ transakie"))</f>
        <v>22.5</v>
      </c>
      <c r="J3495">
        <f t="shared" si="54"/>
        <v>180</v>
      </c>
      <c r="K3495">
        <f>SUMIF($E$7:E3495,E3495,$H$7:H3495)</f>
        <v>149</v>
      </c>
    </row>
    <row r="3496" spans="4:11" x14ac:dyDescent="0.3">
      <c r="D3496">
        <v>3490</v>
      </c>
      <c r="E3496">
        <v>11</v>
      </c>
      <c r="F3496" s="4">
        <f>DATE(2021,3,5+INT(ROWS($1:536)/5))</f>
        <v>44367</v>
      </c>
      <c r="G3496" s="1" t="s">
        <v>167</v>
      </c>
      <c r="H3496">
        <v>-3</v>
      </c>
      <c r="I3496" s="5">
        <f>IF(G3496="nákup",VLOOKUP(E3496,Tabuľka6[#All],13,FALSE),IF(G3496="predaj",VLOOKUP(E3496,Tabuľka6[#All],12,FALSE),"zadany neplatny typ transakie"))</f>
        <v>5</v>
      </c>
      <c r="J3496">
        <f t="shared" si="54"/>
        <v>15</v>
      </c>
      <c r="K3496">
        <f>SUMIF($E$7:E3496,E3496,$H$7:H3496)</f>
        <v>112</v>
      </c>
    </row>
    <row r="3497" spans="4:11" x14ac:dyDescent="0.3">
      <c r="D3497">
        <v>3491</v>
      </c>
      <c r="E3497">
        <v>29</v>
      </c>
      <c r="F3497" s="4">
        <f>DATE(2021,3,5+INT(ROWS($1:537)/5))</f>
        <v>44367</v>
      </c>
      <c r="G3497" s="1" t="s">
        <v>167</v>
      </c>
      <c r="H3497">
        <v>-7</v>
      </c>
      <c r="I3497" s="5">
        <f>IF(G3497="nákup",VLOOKUP(E3497,Tabuľka6[#All],13,FALSE),IF(G3497="predaj",VLOOKUP(E3497,Tabuľka6[#All],12,FALSE),"zadany neplatny typ transakie"))</f>
        <v>24.99</v>
      </c>
      <c r="J3497">
        <f t="shared" si="54"/>
        <v>174.92999999999998</v>
      </c>
      <c r="K3497">
        <f>SUMIF($E$7:E3497,E3497,$H$7:H3497)</f>
        <v>372</v>
      </c>
    </row>
    <row r="3498" spans="4:11" x14ac:dyDescent="0.3">
      <c r="D3498">
        <v>3492</v>
      </c>
      <c r="E3498">
        <v>7</v>
      </c>
      <c r="F3498" s="4">
        <f>DATE(2021,3,5+INT(ROWS($1:538)/5))</f>
        <v>44367</v>
      </c>
      <c r="G3498" s="1" t="s">
        <v>167</v>
      </c>
      <c r="H3498">
        <v>-4</v>
      </c>
      <c r="I3498" s="5">
        <f>IF(G3498="nákup",VLOOKUP(E3498,Tabuľka6[#All],13,FALSE),IF(G3498="predaj",VLOOKUP(E3498,Tabuľka6[#All],12,FALSE),"zadany neplatny typ transakie"))</f>
        <v>14.75</v>
      </c>
      <c r="J3498">
        <f t="shared" si="54"/>
        <v>59</v>
      </c>
      <c r="K3498">
        <f>SUMIF($E$7:E3498,E3498,$H$7:H3498)</f>
        <v>67</v>
      </c>
    </row>
    <row r="3499" spans="4:11" x14ac:dyDescent="0.3">
      <c r="D3499">
        <v>3493</v>
      </c>
      <c r="E3499">
        <v>28</v>
      </c>
      <c r="F3499" s="4">
        <f>DATE(2021,3,5+INT(ROWS($1:539)/5))</f>
        <v>44367</v>
      </c>
      <c r="G3499" s="1" t="s">
        <v>167</v>
      </c>
      <c r="H3499">
        <v>-9</v>
      </c>
      <c r="I3499" s="5">
        <f>IF(G3499="nákup",VLOOKUP(E3499,Tabuľka6[#All],13,FALSE),IF(G3499="predaj",VLOOKUP(E3499,Tabuľka6[#All],12,FALSE),"zadany neplatny typ transakie"))</f>
        <v>14.38</v>
      </c>
      <c r="J3499">
        <f t="shared" si="54"/>
        <v>129.42000000000002</v>
      </c>
      <c r="K3499">
        <f>SUMIF($E$7:E3499,E3499,$H$7:H3499)</f>
        <v>171</v>
      </c>
    </row>
    <row r="3500" spans="4:11" x14ac:dyDescent="0.3">
      <c r="D3500">
        <v>3494</v>
      </c>
      <c r="E3500">
        <v>3</v>
      </c>
      <c r="F3500" s="4">
        <f>DATE(2021,3,5+INT(ROWS($1:540)/5))</f>
        <v>44368</v>
      </c>
      <c r="G3500" s="1" t="s">
        <v>167</v>
      </c>
      <c r="H3500">
        <v>-3</v>
      </c>
      <c r="I3500" s="5">
        <f>IF(G3500="nákup",VLOOKUP(E3500,Tabuľka6[#All],13,FALSE),IF(G3500="predaj",VLOOKUP(E3500,Tabuľka6[#All],12,FALSE),"zadany neplatny typ transakie"))</f>
        <v>9.64</v>
      </c>
      <c r="J3500">
        <f t="shared" si="54"/>
        <v>28.92</v>
      </c>
      <c r="K3500">
        <f>SUMIF($E$7:E3500,E3500,$H$7:H3500)</f>
        <v>252</v>
      </c>
    </row>
    <row r="3501" spans="4:11" x14ac:dyDescent="0.3">
      <c r="D3501">
        <v>3495</v>
      </c>
      <c r="E3501">
        <v>4</v>
      </c>
      <c r="F3501" s="4">
        <f>DATE(2021,3,5+INT(ROWS($1:541)/5))</f>
        <v>44368</v>
      </c>
      <c r="G3501" s="1" t="s">
        <v>167</v>
      </c>
      <c r="H3501">
        <v>-2</v>
      </c>
      <c r="I3501" s="5">
        <f>IF(G3501="nákup",VLOOKUP(E3501,Tabuľka6[#All],13,FALSE),IF(G3501="predaj",VLOOKUP(E3501,Tabuľka6[#All],12,FALSE),"zadany neplatny typ transakie"))</f>
        <v>16</v>
      </c>
      <c r="J3501">
        <f t="shared" si="54"/>
        <v>32</v>
      </c>
      <c r="K3501">
        <f>SUMIF($E$7:E3501,E3501,$H$7:H3501)</f>
        <v>209</v>
      </c>
    </row>
    <row r="3502" spans="4:11" x14ac:dyDescent="0.3">
      <c r="D3502">
        <v>3496</v>
      </c>
      <c r="E3502">
        <v>16</v>
      </c>
      <c r="F3502" s="4">
        <f>DATE(2021,3,5+INT(ROWS($1:542)/5))</f>
        <v>44368</v>
      </c>
      <c r="G3502" s="1" t="s">
        <v>167</v>
      </c>
      <c r="H3502">
        <v>-8</v>
      </c>
      <c r="I3502" s="5">
        <f>IF(G3502="nákup",VLOOKUP(E3502,Tabuľka6[#All],13,FALSE),IF(G3502="predaj",VLOOKUP(E3502,Tabuľka6[#All],12,FALSE),"zadany neplatny typ transakie"))</f>
        <v>14.49</v>
      </c>
      <c r="J3502">
        <f t="shared" si="54"/>
        <v>115.92</v>
      </c>
      <c r="K3502">
        <f>SUMIF($E$7:E3502,E3502,$H$7:H3502)</f>
        <v>334</v>
      </c>
    </row>
    <row r="3503" spans="4:11" x14ac:dyDescent="0.3">
      <c r="D3503">
        <v>3497</v>
      </c>
      <c r="E3503">
        <v>3</v>
      </c>
      <c r="F3503" s="4">
        <f>DATE(2021,3,5+INT(ROWS($1:543)/5))</f>
        <v>44368</v>
      </c>
      <c r="G3503" s="1" t="s">
        <v>167</v>
      </c>
      <c r="H3503">
        <v>-9</v>
      </c>
      <c r="I3503" s="5">
        <f>IF(G3503="nákup",VLOOKUP(E3503,Tabuľka6[#All],13,FALSE),IF(G3503="predaj",VLOOKUP(E3503,Tabuľka6[#All],12,FALSE),"zadany neplatny typ transakie"))</f>
        <v>9.64</v>
      </c>
      <c r="J3503">
        <f t="shared" si="54"/>
        <v>86.76</v>
      </c>
      <c r="K3503">
        <f>SUMIF($E$7:E3503,E3503,$H$7:H3503)</f>
        <v>243</v>
      </c>
    </row>
    <row r="3504" spans="4:11" x14ac:dyDescent="0.3">
      <c r="D3504">
        <v>3498</v>
      </c>
      <c r="E3504">
        <v>17</v>
      </c>
      <c r="F3504" s="4">
        <f>DATE(2021,3,5+INT(ROWS($1:544)/5))</f>
        <v>44368</v>
      </c>
      <c r="G3504" s="1" t="s">
        <v>167</v>
      </c>
      <c r="H3504">
        <v>-3</v>
      </c>
      <c r="I3504" s="5">
        <f>IF(G3504="nákup",VLOOKUP(E3504,Tabuľka6[#All],13,FALSE),IF(G3504="predaj",VLOOKUP(E3504,Tabuľka6[#All],12,FALSE),"zadany neplatny typ transakie"))</f>
        <v>14.46</v>
      </c>
      <c r="J3504">
        <f t="shared" si="54"/>
        <v>43.38</v>
      </c>
      <c r="K3504">
        <f>SUMIF($E$7:E3504,E3504,$H$7:H3504)</f>
        <v>44</v>
      </c>
    </row>
    <row r="3505" spans="4:11" x14ac:dyDescent="0.3">
      <c r="D3505">
        <v>3499</v>
      </c>
      <c r="E3505">
        <v>13</v>
      </c>
      <c r="F3505" s="4">
        <f>DATE(2021,3,5+INT(ROWS($1:545)/5))</f>
        <v>44369</v>
      </c>
      <c r="G3505" s="1" t="s">
        <v>167</v>
      </c>
      <c r="H3505">
        <v>-6</v>
      </c>
      <c r="I3505" s="5">
        <f>IF(G3505="nákup",VLOOKUP(E3505,Tabuľka6[#All],13,FALSE),IF(G3505="predaj",VLOOKUP(E3505,Tabuľka6[#All],12,FALSE),"zadany neplatny typ transakie"))</f>
        <v>14.95</v>
      </c>
      <c r="J3505">
        <f t="shared" si="54"/>
        <v>89.699999999999989</v>
      </c>
      <c r="K3505">
        <f>SUMIF($E$7:E3505,E3505,$H$7:H3505)</f>
        <v>40</v>
      </c>
    </row>
    <row r="3506" spans="4:11" x14ac:dyDescent="0.3">
      <c r="D3506">
        <v>3500</v>
      </c>
      <c r="E3506">
        <v>20</v>
      </c>
      <c r="F3506" s="4">
        <f>DATE(2021,3,5+INT(ROWS($1:546)/5))</f>
        <v>44369</v>
      </c>
      <c r="G3506" s="1" t="s">
        <v>166</v>
      </c>
      <c r="H3506">
        <v>5</v>
      </c>
      <c r="I3506" s="5">
        <f>IF(G3506="nákup",VLOOKUP(E3506,Tabuľka6[#All],13,FALSE),IF(G3506="predaj",VLOOKUP(E3506,Tabuľka6[#All],12,FALSE),"zadany neplatny typ transakie"))</f>
        <v>6.29</v>
      </c>
      <c r="J3506">
        <f t="shared" si="54"/>
        <v>31.45</v>
      </c>
      <c r="K3506">
        <f>SUMIF($E$7:E3506,E3506,$H$7:H3506)</f>
        <v>13</v>
      </c>
    </row>
    <row r="3507" spans="4:11" x14ac:dyDescent="0.3">
      <c r="D3507">
        <v>3501</v>
      </c>
      <c r="E3507">
        <v>16</v>
      </c>
      <c r="F3507" s="4">
        <f>DATE(2021,3,5+INT(ROWS($1:547)/5))</f>
        <v>44369</v>
      </c>
      <c r="G3507" s="1" t="s">
        <v>167</v>
      </c>
      <c r="H3507">
        <v>-9</v>
      </c>
      <c r="I3507" s="5">
        <f>IF(G3507="nákup",VLOOKUP(E3507,Tabuľka6[#All],13,FALSE),IF(G3507="predaj",VLOOKUP(E3507,Tabuľka6[#All],12,FALSE),"zadany neplatny typ transakie"))</f>
        <v>14.49</v>
      </c>
      <c r="J3507">
        <f t="shared" si="54"/>
        <v>130.41</v>
      </c>
      <c r="K3507">
        <f>SUMIF($E$7:E3507,E3507,$H$7:H3507)</f>
        <v>325</v>
      </c>
    </row>
    <row r="3508" spans="4:11" x14ac:dyDescent="0.3">
      <c r="D3508">
        <v>3502</v>
      </c>
      <c r="E3508">
        <v>16</v>
      </c>
      <c r="F3508" s="4">
        <f>DATE(2021,3,5+INT(ROWS($1:548)/5))</f>
        <v>44369</v>
      </c>
      <c r="G3508" s="1" t="s">
        <v>167</v>
      </c>
      <c r="H3508">
        <v>-5</v>
      </c>
      <c r="I3508" s="5">
        <f>IF(G3508="nákup",VLOOKUP(E3508,Tabuľka6[#All],13,FALSE),IF(G3508="predaj",VLOOKUP(E3508,Tabuľka6[#All],12,FALSE),"zadany neplatny typ transakie"))</f>
        <v>14.49</v>
      </c>
      <c r="J3508">
        <f t="shared" si="54"/>
        <v>72.45</v>
      </c>
      <c r="K3508">
        <f>SUMIF($E$7:E3508,E3508,$H$7:H3508)</f>
        <v>320</v>
      </c>
    </row>
    <row r="3509" spans="4:11" x14ac:dyDescent="0.3">
      <c r="D3509">
        <v>3503</v>
      </c>
      <c r="E3509">
        <v>30</v>
      </c>
      <c r="F3509" s="4">
        <f>DATE(2021,3,5+INT(ROWS($1:549)/5))</f>
        <v>44369</v>
      </c>
      <c r="G3509" s="1" t="s">
        <v>167</v>
      </c>
      <c r="H3509">
        <v>-2</v>
      </c>
      <c r="I3509" s="5">
        <f>IF(G3509="nákup",VLOOKUP(E3509,Tabuľka6[#All],13,FALSE),IF(G3509="predaj",VLOOKUP(E3509,Tabuľka6[#All],12,FALSE),"zadany neplatny typ transakie"))</f>
        <v>11.5</v>
      </c>
      <c r="J3509">
        <f t="shared" si="54"/>
        <v>23</v>
      </c>
      <c r="K3509">
        <f>SUMIF($E$7:E3509,E3509,$H$7:H3509)</f>
        <v>197</v>
      </c>
    </row>
    <row r="3510" spans="4:11" x14ac:dyDescent="0.3">
      <c r="D3510">
        <v>3504</v>
      </c>
      <c r="E3510">
        <v>17</v>
      </c>
      <c r="F3510" s="4">
        <f>DATE(2021,3,5+INT(ROWS($1:550)/5))</f>
        <v>44370</v>
      </c>
      <c r="G3510" s="1" t="s">
        <v>167</v>
      </c>
      <c r="H3510">
        <v>-1</v>
      </c>
      <c r="I3510" s="5">
        <f>IF(G3510="nákup",VLOOKUP(E3510,Tabuľka6[#All],13,FALSE),IF(G3510="predaj",VLOOKUP(E3510,Tabuľka6[#All],12,FALSE),"zadany neplatny typ transakie"))</f>
        <v>14.46</v>
      </c>
      <c r="J3510">
        <f t="shared" si="54"/>
        <v>14.46</v>
      </c>
      <c r="K3510">
        <f>SUMIF($E$7:E3510,E3510,$H$7:H3510)</f>
        <v>43</v>
      </c>
    </row>
    <row r="3511" spans="4:11" x14ac:dyDescent="0.3">
      <c r="D3511">
        <v>3505</v>
      </c>
      <c r="E3511">
        <v>4</v>
      </c>
      <c r="F3511" s="4">
        <f>DATE(2021,3,5+INT(ROWS($1:551)/5))</f>
        <v>44370</v>
      </c>
      <c r="G3511" s="1" t="s">
        <v>167</v>
      </c>
      <c r="H3511">
        <v>-3</v>
      </c>
      <c r="I3511" s="5">
        <f>IF(G3511="nákup",VLOOKUP(E3511,Tabuľka6[#All],13,FALSE),IF(G3511="predaj",VLOOKUP(E3511,Tabuľka6[#All],12,FALSE),"zadany neplatny typ transakie"))</f>
        <v>16</v>
      </c>
      <c r="J3511">
        <f t="shared" si="54"/>
        <v>48</v>
      </c>
      <c r="K3511">
        <f>SUMIF($E$7:E3511,E3511,$H$7:H3511)</f>
        <v>206</v>
      </c>
    </row>
    <row r="3512" spans="4:11" x14ac:dyDescent="0.3">
      <c r="D3512">
        <v>3506</v>
      </c>
      <c r="E3512">
        <v>21</v>
      </c>
      <c r="F3512" s="4">
        <f>DATE(2021,3,5+INT(ROWS($1:552)/5))</f>
        <v>44370</v>
      </c>
      <c r="G3512" s="1" t="s">
        <v>167</v>
      </c>
      <c r="H3512">
        <v>-6</v>
      </c>
      <c r="I3512" s="5">
        <f>IF(G3512="nákup",VLOOKUP(E3512,Tabuľka6[#All],13,FALSE),IF(G3512="predaj",VLOOKUP(E3512,Tabuľka6[#All],12,FALSE),"zadany neplatny typ transakie"))</f>
        <v>22.5</v>
      </c>
      <c r="J3512">
        <f t="shared" si="54"/>
        <v>135</v>
      </c>
      <c r="K3512">
        <f>SUMIF($E$7:E3512,E3512,$H$7:H3512)</f>
        <v>143</v>
      </c>
    </row>
    <row r="3513" spans="4:11" x14ac:dyDescent="0.3">
      <c r="D3513">
        <v>3507</v>
      </c>
      <c r="E3513">
        <v>26</v>
      </c>
      <c r="F3513" s="4">
        <f>DATE(2021,3,5+INT(ROWS($1:553)/5))</f>
        <v>44370</v>
      </c>
      <c r="G3513" s="1" t="s">
        <v>167</v>
      </c>
      <c r="H3513">
        <v>-9</v>
      </c>
      <c r="I3513" s="5">
        <f>IF(G3513="nákup",VLOOKUP(E3513,Tabuľka6[#All],13,FALSE),IF(G3513="predaj",VLOOKUP(E3513,Tabuľka6[#All],12,FALSE),"zadany neplatny typ transakie"))</f>
        <v>12.85</v>
      </c>
      <c r="J3513">
        <f t="shared" si="54"/>
        <v>115.64999999999999</v>
      </c>
      <c r="K3513">
        <f>SUMIF($E$7:E3513,E3513,$H$7:H3513)</f>
        <v>35</v>
      </c>
    </row>
    <row r="3514" spans="4:11" x14ac:dyDescent="0.3">
      <c r="D3514">
        <v>3508</v>
      </c>
      <c r="E3514">
        <v>16</v>
      </c>
      <c r="F3514" s="4">
        <f>DATE(2021,3,5+INT(ROWS($1:554)/5))</f>
        <v>44370</v>
      </c>
      <c r="G3514" s="1" t="s">
        <v>167</v>
      </c>
      <c r="H3514">
        <v>-10</v>
      </c>
      <c r="I3514" s="5">
        <f>IF(G3514="nákup",VLOOKUP(E3514,Tabuľka6[#All],13,FALSE),IF(G3514="predaj",VLOOKUP(E3514,Tabuľka6[#All],12,FALSE),"zadany neplatny typ transakie"))</f>
        <v>14.49</v>
      </c>
      <c r="J3514">
        <f t="shared" si="54"/>
        <v>144.9</v>
      </c>
      <c r="K3514">
        <f>SUMIF($E$7:E3514,E3514,$H$7:H3514)</f>
        <v>310</v>
      </c>
    </row>
    <row r="3515" spans="4:11" x14ac:dyDescent="0.3">
      <c r="D3515">
        <v>3509</v>
      </c>
      <c r="E3515">
        <v>18</v>
      </c>
      <c r="F3515" s="4">
        <f>DATE(2021,3,5+INT(ROWS($1:555)/5))</f>
        <v>44371</v>
      </c>
      <c r="G3515" s="1" t="s">
        <v>167</v>
      </c>
      <c r="H3515">
        <v>-2</v>
      </c>
      <c r="I3515" s="5">
        <f>IF(G3515="nákup",VLOOKUP(E3515,Tabuľka6[#All],13,FALSE),IF(G3515="predaj",VLOOKUP(E3515,Tabuľka6[#All],12,FALSE),"zadany neplatny typ transakie"))</f>
        <v>13.99</v>
      </c>
      <c r="J3515">
        <f t="shared" si="54"/>
        <v>27.98</v>
      </c>
      <c r="K3515">
        <f>SUMIF($E$7:E3515,E3515,$H$7:H3515)</f>
        <v>83</v>
      </c>
    </row>
    <row r="3516" spans="4:11" x14ac:dyDescent="0.3">
      <c r="D3516">
        <v>3510</v>
      </c>
      <c r="E3516">
        <v>30</v>
      </c>
      <c r="F3516" s="4">
        <f>DATE(2021,3,5+INT(ROWS($1:556)/5))</f>
        <v>44371</v>
      </c>
      <c r="G3516" s="1" t="s">
        <v>167</v>
      </c>
      <c r="H3516">
        <v>-4</v>
      </c>
      <c r="I3516" s="5">
        <f>IF(G3516="nákup",VLOOKUP(E3516,Tabuľka6[#All],13,FALSE),IF(G3516="predaj",VLOOKUP(E3516,Tabuľka6[#All],12,FALSE),"zadany neplatny typ transakie"))</f>
        <v>11.5</v>
      </c>
      <c r="J3516">
        <f t="shared" si="54"/>
        <v>46</v>
      </c>
      <c r="K3516">
        <f>SUMIF($E$7:E3516,E3516,$H$7:H3516)</f>
        <v>193</v>
      </c>
    </row>
    <row r="3517" spans="4:11" x14ac:dyDescent="0.3">
      <c r="D3517">
        <v>3511</v>
      </c>
      <c r="E3517">
        <v>11</v>
      </c>
      <c r="F3517" s="4">
        <f>DATE(2021,3,5+INT(ROWS($1:557)/5))</f>
        <v>44371</v>
      </c>
      <c r="G3517" s="1" t="s">
        <v>167</v>
      </c>
      <c r="H3517">
        <v>-7</v>
      </c>
      <c r="I3517" s="5">
        <f>IF(G3517="nákup",VLOOKUP(E3517,Tabuľka6[#All],13,FALSE),IF(G3517="predaj",VLOOKUP(E3517,Tabuľka6[#All],12,FALSE),"zadany neplatny typ transakie"))</f>
        <v>5</v>
      </c>
      <c r="J3517">
        <f t="shared" si="54"/>
        <v>35</v>
      </c>
      <c r="K3517">
        <f>SUMIF($E$7:E3517,E3517,$H$7:H3517)</f>
        <v>105</v>
      </c>
    </row>
    <row r="3518" spans="4:11" x14ac:dyDescent="0.3">
      <c r="D3518">
        <v>3512</v>
      </c>
      <c r="E3518">
        <v>12</v>
      </c>
      <c r="F3518" s="4">
        <f>DATE(2021,3,5+INT(ROWS($1:558)/5))</f>
        <v>44371</v>
      </c>
      <c r="G3518" s="1" t="s">
        <v>167</v>
      </c>
      <c r="H3518">
        <v>-6</v>
      </c>
      <c r="I3518" s="5">
        <f>IF(G3518="nákup",VLOOKUP(E3518,Tabuľka6[#All],13,FALSE),IF(G3518="predaj",VLOOKUP(E3518,Tabuľka6[#All],12,FALSE),"zadany neplatny typ transakie"))</f>
        <v>13.25</v>
      </c>
      <c r="J3518">
        <f t="shared" si="54"/>
        <v>79.5</v>
      </c>
      <c r="K3518">
        <f>SUMIF($E$7:E3518,E3518,$H$7:H3518)</f>
        <v>198</v>
      </c>
    </row>
    <row r="3519" spans="4:11" x14ac:dyDescent="0.3">
      <c r="D3519">
        <v>3513</v>
      </c>
      <c r="E3519">
        <v>28</v>
      </c>
      <c r="F3519" s="4">
        <f>DATE(2021,3,5+INT(ROWS($1:559)/5))</f>
        <v>44371</v>
      </c>
      <c r="G3519" s="1" t="s">
        <v>167</v>
      </c>
      <c r="H3519">
        <v>-4</v>
      </c>
      <c r="I3519" s="5">
        <f>IF(G3519="nákup",VLOOKUP(E3519,Tabuľka6[#All],13,FALSE),IF(G3519="predaj",VLOOKUP(E3519,Tabuľka6[#All],12,FALSE),"zadany neplatny typ transakie"))</f>
        <v>14.38</v>
      </c>
      <c r="J3519">
        <f t="shared" si="54"/>
        <v>57.52</v>
      </c>
      <c r="K3519">
        <f>SUMIF($E$7:E3519,E3519,$H$7:H3519)</f>
        <v>167</v>
      </c>
    </row>
    <row r="3520" spans="4:11" x14ac:dyDescent="0.3">
      <c r="D3520">
        <v>3514</v>
      </c>
      <c r="E3520">
        <v>9</v>
      </c>
      <c r="F3520" s="4">
        <f>DATE(2021,3,5+INT(ROWS($1:560)/5))</f>
        <v>44372</v>
      </c>
      <c r="G3520" s="1" t="s">
        <v>167</v>
      </c>
      <c r="H3520">
        <v>-3</v>
      </c>
      <c r="I3520" s="5">
        <f>IF(G3520="nákup",VLOOKUP(E3520,Tabuľka6[#All],13,FALSE),IF(G3520="predaj",VLOOKUP(E3520,Tabuľka6[#All],12,FALSE),"zadany neplatny typ transakie"))</f>
        <v>41</v>
      </c>
      <c r="J3520">
        <f t="shared" si="54"/>
        <v>123</v>
      </c>
      <c r="K3520">
        <f>SUMIF($E$7:E3520,E3520,$H$7:H3520)</f>
        <v>83</v>
      </c>
    </row>
    <row r="3521" spans="4:11" x14ac:dyDescent="0.3">
      <c r="D3521">
        <v>3515</v>
      </c>
      <c r="E3521">
        <v>12</v>
      </c>
      <c r="F3521" s="4">
        <f>DATE(2021,3,5+INT(ROWS($1:561)/5))</f>
        <v>44372</v>
      </c>
      <c r="G3521" s="1" t="s">
        <v>167</v>
      </c>
      <c r="H3521">
        <v>-8</v>
      </c>
      <c r="I3521" s="5">
        <f>IF(G3521="nákup",VLOOKUP(E3521,Tabuľka6[#All],13,FALSE),IF(G3521="predaj",VLOOKUP(E3521,Tabuľka6[#All],12,FALSE),"zadany neplatny typ transakie"))</f>
        <v>13.25</v>
      </c>
      <c r="J3521">
        <f t="shared" si="54"/>
        <v>106</v>
      </c>
      <c r="K3521">
        <f>SUMIF($E$7:E3521,E3521,$H$7:H3521)</f>
        <v>190</v>
      </c>
    </row>
    <row r="3522" spans="4:11" x14ac:dyDescent="0.3">
      <c r="D3522">
        <v>3516</v>
      </c>
      <c r="E3522">
        <v>6</v>
      </c>
      <c r="F3522" s="4">
        <f>DATE(2021,3,5+INT(ROWS($1:562)/5))</f>
        <v>44372</v>
      </c>
      <c r="G3522" s="1" t="s">
        <v>167</v>
      </c>
      <c r="H3522">
        <v>-3</v>
      </c>
      <c r="I3522" s="5">
        <f>IF(G3522="nákup",VLOOKUP(E3522,Tabuľka6[#All],13,FALSE),IF(G3522="predaj",VLOOKUP(E3522,Tabuľka6[#All],12,FALSE),"zadany neplatny typ transakie"))</f>
        <v>13.24</v>
      </c>
      <c r="J3522">
        <f t="shared" si="54"/>
        <v>39.72</v>
      </c>
      <c r="K3522">
        <f>SUMIF($E$7:E3522,E3522,$H$7:H3522)</f>
        <v>142</v>
      </c>
    </row>
    <row r="3523" spans="4:11" x14ac:dyDescent="0.3">
      <c r="D3523">
        <v>3517</v>
      </c>
      <c r="E3523">
        <v>4</v>
      </c>
      <c r="F3523" s="4">
        <f>DATE(2021,3,5+INT(ROWS($1:563)/5))</f>
        <v>44372</v>
      </c>
      <c r="G3523" s="1" t="s">
        <v>167</v>
      </c>
      <c r="H3523">
        <v>-2</v>
      </c>
      <c r="I3523" s="5">
        <f>IF(G3523="nákup",VLOOKUP(E3523,Tabuľka6[#All],13,FALSE),IF(G3523="predaj",VLOOKUP(E3523,Tabuľka6[#All],12,FALSE),"zadany neplatny typ transakie"))</f>
        <v>16</v>
      </c>
      <c r="J3523">
        <f t="shared" si="54"/>
        <v>32</v>
      </c>
      <c r="K3523">
        <f>SUMIF($E$7:E3523,E3523,$H$7:H3523)</f>
        <v>204</v>
      </c>
    </row>
    <row r="3524" spans="4:11" x14ac:dyDescent="0.3">
      <c r="D3524">
        <v>3518</v>
      </c>
      <c r="E3524">
        <v>10</v>
      </c>
      <c r="F3524" s="4">
        <f>DATE(2021,3,5+INT(ROWS($1:564)/5))</f>
        <v>44372</v>
      </c>
      <c r="G3524" s="1" t="s">
        <v>167</v>
      </c>
      <c r="H3524">
        <v>-1</v>
      </c>
      <c r="I3524" s="5">
        <f>IF(G3524="nákup",VLOOKUP(E3524,Tabuľka6[#All],13,FALSE),IF(G3524="predaj",VLOOKUP(E3524,Tabuľka6[#All],12,FALSE),"zadany neplatny typ transakie"))</f>
        <v>18.5</v>
      </c>
      <c r="J3524">
        <f t="shared" si="54"/>
        <v>18.5</v>
      </c>
      <c r="K3524">
        <f>SUMIF($E$7:E3524,E3524,$H$7:H3524)</f>
        <v>50</v>
      </c>
    </row>
    <row r="3525" spans="4:11" x14ac:dyDescent="0.3">
      <c r="D3525">
        <v>3519</v>
      </c>
      <c r="E3525">
        <v>10</v>
      </c>
      <c r="F3525" s="4">
        <f>DATE(2021,3,5+INT(ROWS($1:565)/5))</f>
        <v>44373</v>
      </c>
      <c r="G3525" s="1" t="s">
        <v>167</v>
      </c>
      <c r="H3525">
        <v>-6</v>
      </c>
      <c r="I3525" s="5">
        <f>IF(G3525="nákup",VLOOKUP(E3525,Tabuľka6[#All],13,FALSE),IF(G3525="predaj",VLOOKUP(E3525,Tabuľka6[#All],12,FALSE),"zadany neplatny typ transakie"))</f>
        <v>18.5</v>
      </c>
      <c r="J3525">
        <f t="shared" si="54"/>
        <v>111</v>
      </c>
      <c r="K3525">
        <f>SUMIF($E$7:E3525,E3525,$H$7:H3525)</f>
        <v>44</v>
      </c>
    </row>
    <row r="3526" spans="4:11" x14ac:dyDescent="0.3">
      <c r="D3526">
        <v>3520</v>
      </c>
      <c r="E3526">
        <v>15</v>
      </c>
      <c r="F3526" s="4">
        <f>DATE(2021,3,5+INT(ROWS($1:566)/5))</f>
        <v>44373</v>
      </c>
      <c r="G3526" s="1" t="s">
        <v>167</v>
      </c>
      <c r="H3526">
        <v>-9</v>
      </c>
      <c r="I3526" s="5">
        <f>IF(G3526="nákup",VLOOKUP(E3526,Tabuľka6[#All],13,FALSE),IF(G3526="predaj",VLOOKUP(E3526,Tabuľka6[#All],12,FALSE),"zadany neplatny typ transakie"))</f>
        <v>9.65</v>
      </c>
      <c r="J3526">
        <f t="shared" si="54"/>
        <v>86.850000000000009</v>
      </c>
      <c r="K3526">
        <f>SUMIF($E$7:E3526,E3526,$H$7:H3526)</f>
        <v>285</v>
      </c>
    </row>
    <row r="3527" spans="4:11" x14ac:dyDescent="0.3">
      <c r="D3527">
        <v>3521</v>
      </c>
      <c r="E3527">
        <v>29</v>
      </c>
      <c r="F3527" s="4">
        <f>DATE(2021,3,5+INT(ROWS($1:567)/5))</f>
        <v>44373</v>
      </c>
      <c r="G3527" s="1" t="s">
        <v>167</v>
      </c>
      <c r="H3527">
        <v>-8</v>
      </c>
      <c r="I3527" s="5">
        <f>IF(G3527="nákup",VLOOKUP(E3527,Tabuľka6[#All],13,FALSE),IF(G3527="predaj",VLOOKUP(E3527,Tabuľka6[#All],12,FALSE),"zadany neplatny typ transakie"))</f>
        <v>24.99</v>
      </c>
      <c r="J3527">
        <f t="shared" si="54"/>
        <v>199.92</v>
      </c>
      <c r="K3527">
        <f>SUMIF($E$7:E3527,E3527,$H$7:H3527)</f>
        <v>364</v>
      </c>
    </row>
    <row r="3528" spans="4:11" x14ac:dyDescent="0.3">
      <c r="D3528">
        <v>3522</v>
      </c>
      <c r="E3528">
        <v>27</v>
      </c>
      <c r="F3528" s="4">
        <f>DATE(2021,3,5+INT(ROWS($1:568)/5))</f>
        <v>44373</v>
      </c>
      <c r="G3528" s="1" t="s">
        <v>167</v>
      </c>
      <c r="H3528">
        <v>-1</v>
      </c>
      <c r="I3528" s="5">
        <f>IF(G3528="nákup",VLOOKUP(E3528,Tabuľka6[#All],13,FALSE),IF(G3528="predaj",VLOOKUP(E3528,Tabuľka6[#All],12,FALSE),"zadany neplatny typ transakie"))</f>
        <v>16.36</v>
      </c>
      <c r="J3528">
        <f t="shared" ref="J3528:J3591" si="55">ABS(H3528*I3528)</f>
        <v>16.36</v>
      </c>
      <c r="K3528">
        <f>SUMIF($E$7:E3528,E3528,$H$7:H3528)</f>
        <v>122</v>
      </c>
    </row>
    <row r="3529" spans="4:11" x14ac:dyDescent="0.3">
      <c r="D3529">
        <v>3523</v>
      </c>
      <c r="E3529">
        <v>29</v>
      </c>
      <c r="F3529" s="4">
        <f>DATE(2021,3,5+INT(ROWS($1:569)/5))</f>
        <v>44373</v>
      </c>
      <c r="G3529" s="1" t="s">
        <v>167</v>
      </c>
      <c r="H3529">
        <v>-1</v>
      </c>
      <c r="I3529" s="5">
        <f>IF(G3529="nákup",VLOOKUP(E3529,Tabuľka6[#All],13,FALSE),IF(G3529="predaj",VLOOKUP(E3529,Tabuľka6[#All],12,FALSE),"zadany neplatny typ transakie"))</f>
        <v>24.99</v>
      </c>
      <c r="J3529">
        <f t="shared" si="55"/>
        <v>24.99</v>
      </c>
      <c r="K3529">
        <f>SUMIF($E$7:E3529,E3529,$H$7:H3529)</f>
        <v>363</v>
      </c>
    </row>
    <row r="3530" spans="4:11" x14ac:dyDescent="0.3">
      <c r="D3530">
        <v>3524</v>
      </c>
      <c r="E3530">
        <v>13</v>
      </c>
      <c r="F3530" s="4">
        <f>DATE(2021,3,5+INT(ROWS($1:570)/5))</f>
        <v>44374</v>
      </c>
      <c r="G3530" s="1" t="s">
        <v>167</v>
      </c>
      <c r="H3530">
        <v>-1</v>
      </c>
      <c r="I3530" s="5">
        <f>IF(G3530="nákup",VLOOKUP(E3530,Tabuľka6[#All],13,FALSE),IF(G3530="predaj",VLOOKUP(E3530,Tabuľka6[#All],12,FALSE),"zadany neplatny typ transakie"))</f>
        <v>14.95</v>
      </c>
      <c r="J3530">
        <f t="shared" si="55"/>
        <v>14.95</v>
      </c>
      <c r="K3530">
        <f>SUMIF($E$7:E3530,E3530,$H$7:H3530)</f>
        <v>39</v>
      </c>
    </row>
    <row r="3531" spans="4:11" x14ac:dyDescent="0.3">
      <c r="D3531">
        <v>3525</v>
      </c>
      <c r="E3531">
        <v>11</v>
      </c>
      <c r="F3531" s="4">
        <f>DATE(2021,3,5+INT(ROWS($1:571)/5))</f>
        <v>44374</v>
      </c>
      <c r="G3531" s="1" t="s">
        <v>167</v>
      </c>
      <c r="H3531">
        <v>-3</v>
      </c>
      <c r="I3531" s="5">
        <f>IF(G3531="nákup",VLOOKUP(E3531,Tabuľka6[#All],13,FALSE),IF(G3531="predaj",VLOOKUP(E3531,Tabuľka6[#All],12,FALSE),"zadany neplatny typ transakie"))</f>
        <v>5</v>
      </c>
      <c r="J3531">
        <f t="shared" si="55"/>
        <v>15</v>
      </c>
      <c r="K3531">
        <f>SUMIF($E$7:E3531,E3531,$H$7:H3531)</f>
        <v>102</v>
      </c>
    </row>
    <row r="3532" spans="4:11" x14ac:dyDescent="0.3">
      <c r="D3532">
        <v>3526</v>
      </c>
      <c r="E3532">
        <v>19</v>
      </c>
      <c r="F3532" s="4">
        <f>DATE(2021,3,5+INT(ROWS($1:572)/5))</f>
        <v>44374</v>
      </c>
      <c r="G3532" s="1" t="s">
        <v>167</v>
      </c>
      <c r="H3532">
        <v>-3</v>
      </c>
      <c r="I3532" s="5">
        <f>IF(G3532="nákup",VLOOKUP(E3532,Tabuľka6[#All],13,FALSE),IF(G3532="predaj",VLOOKUP(E3532,Tabuľka6[#All],12,FALSE),"zadany neplatny typ transakie"))</f>
        <v>14.17</v>
      </c>
      <c r="J3532">
        <f t="shared" si="55"/>
        <v>42.51</v>
      </c>
      <c r="K3532">
        <f>SUMIF($E$7:E3532,E3532,$H$7:H3532)</f>
        <v>180</v>
      </c>
    </row>
    <row r="3533" spans="4:11" x14ac:dyDescent="0.3">
      <c r="D3533">
        <v>3527</v>
      </c>
      <c r="E3533">
        <v>16</v>
      </c>
      <c r="F3533" s="4">
        <f>DATE(2021,3,5+INT(ROWS($1:573)/5))</f>
        <v>44374</v>
      </c>
      <c r="G3533" s="1" t="s">
        <v>167</v>
      </c>
      <c r="H3533">
        <v>-7</v>
      </c>
      <c r="I3533" s="5">
        <f>IF(G3533="nákup",VLOOKUP(E3533,Tabuľka6[#All],13,FALSE),IF(G3533="predaj",VLOOKUP(E3533,Tabuľka6[#All],12,FALSE),"zadany neplatny typ transakie"))</f>
        <v>14.49</v>
      </c>
      <c r="J3533">
        <f t="shared" si="55"/>
        <v>101.43</v>
      </c>
      <c r="K3533">
        <f>SUMIF($E$7:E3533,E3533,$H$7:H3533)</f>
        <v>303</v>
      </c>
    </row>
    <row r="3534" spans="4:11" x14ac:dyDescent="0.3">
      <c r="D3534">
        <v>3528</v>
      </c>
      <c r="E3534">
        <v>29</v>
      </c>
      <c r="F3534" s="4">
        <f>DATE(2021,3,5+INT(ROWS($1:574)/5))</f>
        <v>44374</v>
      </c>
      <c r="G3534" s="1" t="s">
        <v>167</v>
      </c>
      <c r="H3534">
        <v>-3</v>
      </c>
      <c r="I3534" s="5">
        <f>IF(G3534="nákup",VLOOKUP(E3534,Tabuľka6[#All],13,FALSE),IF(G3534="predaj",VLOOKUP(E3534,Tabuľka6[#All],12,FALSE),"zadany neplatny typ transakie"))</f>
        <v>24.99</v>
      </c>
      <c r="J3534">
        <f t="shared" si="55"/>
        <v>74.97</v>
      </c>
      <c r="K3534">
        <f>SUMIF($E$7:E3534,E3534,$H$7:H3534)</f>
        <v>360</v>
      </c>
    </row>
    <row r="3535" spans="4:11" x14ac:dyDescent="0.3">
      <c r="D3535">
        <v>3529</v>
      </c>
      <c r="E3535">
        <v>26</v>
      </c>
      <c r="F3535" s="4">
        <f>DATE(2021,3,5+INT(ROWS($1:575)/5))</f>
        <v>44375</v>
      </c>
      <c r="G3535" s="1" t="s">
        <v>167</v>
      </c>
      <c r="H3535">
        <v>-3</v>
      </c>
      <c r="I3535" s="5">
        <f>IF(G3535="nákup",VLOOKUP(E3535,Tabuľka6[#All],13,FALSE),IF(G3535="predaj",VLOOKUP(E3535,Tabuľka6[#All],12,FALSE),"zadany neplatny typ transakie"))</f>
        <v>12.85</v>
      </c>
      <c r="J3535">
        <f t="shared" si="55"/>
        <v>38.549999999999997</v>
      </c>
      <c r="K3535">
        <f>SUMIF($E$7:E3535,E3535,$H$7:H3535)</f>
        <v>32</v>
      </c>
    </row>
    <row r="3536" spans="4:11" x14ac:dyDescent="0.3">
      <c r="D3536">
        <v>3530</v>
      </c>
      <c r="E3536">
        <v>23</v>
      </c>
      <c r="F3536" s="4">
        <f>DATE(2021,3,5+INT(ROWS($1:576)/5))</f>
        <v>44375</v>
      </c>
      <c r="G3536" s="1" t="s">
        <v>167</v>
      </c>
      <c r="H3536">
        <v>-7</v>
      </c>
      <c r="I3536" s="5">
        <f>IF(G3536="nákup",VLOOKUP(E3536,Tabuľka6[#All],13,FALSE),IF(G3536="predaj",VLOOKUP(E3536,Tabuľka6[#All],12,FALSE),"zadany neplatny typ transakie"))</f>
        <v>22.55</v>
      </c>
      <c r="J3536">
        <f t="shared" si="55"/>
        <v>157.85</v>
      </c>
      <c r="K3536">
        <f>SUMIF($E$7:E3536,E3536,$H$7:H3536)</f>
        <v>138</v>
      </c>
    </row>
    <row r="3537" spans="4:11" x14ac:dyDescent="0.3">
      <c r="D3537">
        <v>3531</v>
      </c>
      <c r="E3537">
        <v>19</v>
      </c>
      <c r="F3537" s="4">
        <f>DATE(2021,3,5+INT(ROWS($1:577)/5))</f>
        <v>44375</v>
      </c>
      <c r="G3537" s="1" t="s">
        <v>167</v>
      </c>
      <c r="H3537">
        <v>-6</v>
      </c>
      <c r="I3537" s="5">
        <f>IF(G3537="nákup",VLOOKUP(E3537,Tabuľka6[#All],13,FALSE),IF(G3537="predaj",VLOOKUP(E3537,Tabuľka6[#All],12,FALSE),"zadany neplatny typ transakie"))</f>
        <v>14.17</v>
      </c>
      <c r="J3537">
        <f t="shared" si="55"/>
        <v>85.02</v>
      </c>
      <c r="K3537">
        <f>SUMIF($E$7:E3537,E3537,$H$7:H3537)</f>
        <v>174</v>
      </c>
    </row>
    <row r="3538" spans="4:11" x14ac:dyDescent="0.3">
      <c r="D3538">
        <v>3532</v>
      </c>
      <c r="E3538">
        <v>8</v>
      </c>
      <c r="F3538" s="4">
        <f>DATE(2021,3,5+INT(ROWS($1:578)/5))</f>
        <v>44375</v>
      </c>
      <c r="G3538" s="1" t="s">
        <v>167</v>
      </c>
      <c r="H3538">
        <v>-3</v>
      </c>
      <c r="I3538" s="5">
        <f>IF(G3538="nákup",VLOOKUP(E3538,Tabuľka6[#All],13,FALSE),IF(G3538="predaj",VLOOKUP(E3538,Tabuľka6[#All],12,FALSE),"zadany neplatny typ transakie"))</f>
        <v>17.89</v>
      </c>
      <c r="J3538">
        <f t="shared" si="55"/>
        <v>53.67</v>
      </c>
      <c r="K3538">
        <f>SUMIF($E$7:E3538,E3538,$H$7:H3538)</f>
        <v>203</v>
      </c>
    </row>
    <row r="3539" spans="4:11" x14ac:dyDescent="0.3">
      <c r="D3539">
        <v>3533</v>
      </c>
      <c r="E3539">
        <v>18</v>
      </c>
      <c r="F3539" s="4">
        <f>DATE(2021,3,5+INT(ROWS($1:579)/5))</f>
        <v>44375</v>
      </c>
      <c r="G3539" s="1" t="s">
        <v>167</v>
      </c>
      <c r="H3539">
        <v>-4</v>
      </c>
      <c r="I3539" s="5">
        <f>IF(G3539="nákup",VLOOKUP(E3539,Tabuľka6[#All],13,FALSE),IF(G3539="predaj",VLOOKUP(E3539,Tabuľka6[#All],12,FALSE),"zadany neplatny typ transakie"))</f>
        <v>13.99</v>
      </c>
      <c r="J3539">
        <f t="shared" si="55"/>
        <v>55.96</v>
      </c>
      <c r="K3539">
        <f>SUMIF($E$7:E3539,E3539,$H$7:H3539)</f>
        <v>79</v>
      </c>
    </row>
    <row r="3540" spans="4:11" x14ac:dyDescent="0.3">
      <c r="D3540">
        <v>3534</v>
      </c>
      <c r="E3540">
        <v>7</v>
      </c>
      <c r="F3540" s="4">
        <f>DATE(2021,3,5+INT(ROWS($1:580)/5))</f>
        <v>44376</v>
      </c>
      <c r="G3540" s="1" t="s">
        <v>167</v>
      </c>
      <c r="H3540">
        <v>-8</v>
      </c>
      <c r="I3540" s="5">
        <f>IF(G3540="nákup",VLOOKUP(E3540,Tabuľka6[#All],13,FALSE),IF(G3540="predaj",VLOOKUP(E3540,Tabuľka6[#All],12,FALSE),"zadany neplatny typ transakie"))</f>
        <v>14.75</v>
      </c>
      <c r="J3540">
        <f t="shared" si="55"/>
        <v>118</v>
      </c>
      <c r="K3540">
        <f>SUMIF($E$7:E3540,E3540,$H$7:H3540)</f>
        <v>59</v>
      </c>
    </row>
    <row r="3541" spans="4:11" x14ac:dyDescent="0.3">
      <c r="D3541">
        <v>3535</v>
      </c>
      <c r="E3541">
        <v>9</v>
      </c>
      <c r="F3541" s="4">
        <f>DATE(2021,3,5+INT(ROWS($1:581)/5))</f>
        <v>44376</v>
      </c>
      <c r="G3541" s="1" t="s">
        <v>167</v>
      </c>
      <c r="H3541">
        <v>-7</v>
      </c>
      <c r="I3541" s="5">
        <f>IF(G3541="nákup",VLOOKUP(E3541,Tabuľka6[#All],13,FALSE),IF(G3541="predaj",VLOOKUP(E3541,Tabuľka6[#All],12,FALSE),"zadany neplatny typ transakie"))</f>
        <v>41</v>
      </c>
      <c r="J3541">
        <f t="shared" si="55"/>
        <v>287</v>
      </c>
      <c r="K3541">
        <f>SUMIF($E$7:E3541,E3541,$H$7:H3541)</f>
        <v>76</v>
      </c>
    </row>
    <row r="3542" spans="4:11" x14ac:dyDescent="0.3">
      <c r="D3542">
        <v>3536</v>
      </c>
      <c r="E3542">
        <v>21</v>
      </c>
      <c r="F3542" s="4">
        <f>DATE(2021,3,5+INT(ROWS($1:582)/5))</f>
        <v>44376</v>
      </c>
      <c r="G3542" s="1" t="s">
        <v>167</v>
      </c>
      <c r="H3542">
        <v>-6</v>
      </c>
      <c r="I3542" s="5">
        <f>IF(G3542="nákup",VLOOKUP(E3542,Tabuľka6[#All],13,FALSE),IF(G3542="predaj",VLOOKUP(E3542,Tabuľka6[#All],12,FALSE),"zadany neplatny typ transakie"))</f>
        <v>22.5</v>
      </c>
      <c r="J3542">
        <f t="shared" si="55"/>
        <v>135</v>
      </c>
      <c r="K3542">
        <f>SUMIF($E$7:E3542,E3542,$H$7:H3542)</f>
        <v>137</v>
      </c>
    </row>
    <row r="3543" spans="4:11" x14ac:dyDescent="0.3">
      <c r="D3543">
        <v>3537</v>
      </c>
      <c r="E3543">
        <v>24</v>
      </c>
      <c r="F3543" s="4">
        <f>DATE(2021,3,5+INT(ROWS($1:583)/5))</f>
        <v>44376</v>
      </c>
      <c r="G3543" s="1" t="s">
        <v>167</v>
      </c>
      <c r="H3543">
        <v>-8</v>
      </c>
      <c r="I3543" s="5">
        <f>IF(G3543="nákup",VLOOKUP(E3543,Tabuľka6[#All],13,FALSE),IF(G3543="predaj",VLOOKUP(E3543,Tabuľka6[#All],12,FALSE),"zadany neplatny typ transakie"))</f>
        <v>18.98</v>
      </c>
      <c r="J3543">
        <f t="shared" si="55"/>
        <v>151.84</v>
      </c>
      <c r="K3543">
        <f>SUMIF($E$7:E3543,E3543,$H$7:H3543)</f>
        <v>223</v>
      </c>
    </row>
    <row r="3544" spans="4:11" x14ac:dyDescent="0.3">
      <c r="D3544">
        <v>3538</v>
      </c>
      <c r="E3544">
        <v>15</v>
      </c>
      <c r="F3544" s="4">
        <f>DATE(2021,3,5+INT(ROWS($1:584)/5))</f>
        <v>44376</v>
      </c>
      <c r="G3544" s="1" t="s">
        <v>167</v>
      </c>
      <c r="H3544">
        <v>-1</v>
      </c>
      <c r="I3544" s="5">
        <f>IF(G3544="nákup",VLOOKUP(E3544,Tabuľka6[#All],13,FALSE),IF(G3544="predaj",VLOOKUP(E3544,Tabuľka6[#All],12,FALSE),"zadany neplatny typ transakie"))</f>
        <v>9.65</v>
      </c>
      <c r="J3544">
        <f t="shared" si="55"/>
        <v>9.65</v>
      </c>
      <c r="K3544">
        <f>SUMIF($E$7:E3544,E3544,$H$7:H3544)</f>
        <v>284</v>
      </c>
    </row>
    <row r="3545" spans="4:11" x14ac:dyDescent="0.3">
      <c r="D3545">
        <v>3539</v>
      </c>
      <c r="E3545">
        <v>28</v>
      </c>
      <c r="F3545" s="4">
        <f>DATE(2021,3,5+INT(ROWS($1:585)/5))</f>
        <v>44377</v>
      </c>
      <c r="G3545" s="1" t="s">
        <v>167</v>
      </c>
      <c r="H3545">
        <v>-2</v>
      </c>
      <c r="I3545" s="5">
        <f>IF(G3545="nákup",VLOOKUP(E3545,Tabuľka6[#All],13,FALSE),IF(G3545="predaj",VLOOKUP(E3545,Tabuľka6[#All],12,FALSE),"zadany neplatny typ transakie"))</f>
        <v>14.38</v>
      </c>
      <c r="J3545">
        <f t="shared" si="55"/>
        <v>28.76</v>
      </c>
      <c r="K3545">
        <f>SUMIF($E$7:E3545,E3545,$H$7:H3545)</f>
        <v>165</v>
      </c>
    </row>
    <row r="3546" spans="4:11" x14ac:dyDescent="0.3">
      <c r="D3546">
        <v>3540</v>
      </c>
      <c r="E3546">
        <v>13</v>
      </c>
      <c r="F3546" s="4">
        <f>DATE(2021,3,5+INT(ROWS($1:586)/5))</f>
        <v>44377</v>
      </c>
      <c r="G3546" s="1" t="s">
        <v>167</v>
      </c>
      <c r="H3546">
        <v>-7</v>
      </c>
      <c r="I3546" s="5">
        <f>IF(G3546="nákup",VLOOKUP(E3546,Tabuľka6[#All],13,FALSE),IF(G3546="predaj",VLOOKUP(E3546,Tabuľka6[#All],12,FALSE),"zadany neplatny typ transakie"))</f>
        <v>14.95</v>
      </c>
      <c r="J3546">
        <f t="shared" si="55"/>
        <v>104.64999999999999</v>
      </c>
      <c r="K3546">
        <f>SUMIF($E$7:E3546,E3546,$H$7:H3546)</f>
        <v>32</v>
      </c>
    </row>
    <row r="3547" spans="4:11" x14ac:dyDescent="0.3">
      <c r="D3547">
        <v>3541</v>
      </c>
      <c r="E3547">
        <v>7</v>
      </c>
      <c r="F3547" s="4">
        <f>DATE(2021,3,5+INT(ROWS($1:587)/5))</f>
        <v>44377</v>
      </c>
      <c r="G3547" s="1" t="s">
        <v>167</v>
      </c>
      <c r="H3547">
        <v>-1</v>
      </c>
      <c r="I3547" s="5">
        <f>IF(G3547="nákup",VLOOKUP(E3547,Tabuľka6[#All],13,FALSE),IF(G3547="predaj",VLOOKUP(E3547,Tabuľka6[#All],12,FALSE),"zadany neplatny typ transakie"))</f>
        <v>14.75</v>
      </c>
      <c r="J3547">
        <f t="shared" si="55"/>
        <v>14.75</v>
      </c>
      <c r="K3547">
        <f>SUMIF($E$7:E3547,E3547,$H$7:H3547)</f>
        <v>58</v>
      </c>
    </row>
    <row r="3548" spans="4:11" x14ac:dyDescent="0.3">
      <c r="D3548">
        <v>3542</v>
      </c>
      <c r="E3548">
        <v>28</v>
      </c>
      <c r="F3548" s="4">
        <f>DATE(2021,3,5+INT(ROWS($1:588)/5))</f>
        <v>44377</v>
      </c>
      <c r="G3548" s="1" t="s">
        <v>167</v>
      </c>
      <c r="H3548">
        <v>-2</v>
      </c>
      <c r="I3548" s="5">
        <f>IF(G3548="nákup",VLOOKUP(E3548,Tabuľka6[#All],13,FALSE),IF(G3548="predaj",VLOOKUP(E3548,Tabuľka6[#All],12,FALSE),"zadany neplatny typ transakie"))</f>
        <v>14.38</v>
      </c>
      <c r="J3548">
        <f t="shared" si="55"/>
        <v>28.76</v>
      </c>
      <c r="K3548">
        <f>SUMIF($E$7:E3548,E3548,$H$7:H3548)</f>
        <v>163</v>
      </c>
    </row>
    <row r="3549" spans="4:11" x14ac:dyDescent="0.3">
      <c r="D3549">
        <v>3543</v>
      </c>
      <c r="E3549">
        <v>15</v>
      </c>
      <c r="F3549" s="4">
        <f>DATE(2021,3,5+INT(ROWS($1:589)/5))</f>
        <v>44377</v>
      </c>
      <c r="G3549" s="1" t="s">
        <v>167</v>
      </c>
      <c r="H3549">
        <v>-4</v>
      </c>
      <c r="I3549" s="5">
        <f>IF(G3549="nákup",VLOOKUP(E3549,Tabuľka6[#All],13,FALSE),IF(G3549="predaj",VLOOKUP(E3549,Tabuľka6[#All],12,FALSE),"zadany neplatny typ transakie"))</f>
        <v>9.65</v>
      </c>
      <c r="J3549">
        <f t="shared" si="55"/>
        <v>38.6</v>
      </c>
      <c r="K3549">
        <f>SUMIF($E$7:E3549,E3549,$H$7:H3549)</f>
        <v>280</v>
      </c>
    </row>
    <row r="3550" spans="4:11" x14ac:dyDescent="0.3">
      <c r="D3550">
        <v>3544</v>
      </c>
      <c r="E3550">
        <v>8</v>
      </c>
      <c r="F3550" s="4">
        <f>DATE(2021,3,5+INT(ROWS($1:590)/5))</f>
        <v>44378</v>
      </c>
      <c r="G3550" s="1" t="s">
        <v>167</v>
      </c>
      <c r="H3550">
        <v>-9</v>
      </c>
      <c r="I3550" s="5">
        <f>IF(G3550="nákup",VLOOKUP(E3550,Tabuľka6[#All],13,FALSE),IF(G3550="predaj",VLOOKUP(E3550,Tabuľka6[#All],12,FALSE),"zadany neplatny typ transakie"))</f>
        <v>17.89</v>
      </c>
      <c r="J3550">
        <f t="shared" si="55"/>
        <v>161.01</v>
      </c>
      <c r="K3550">
        <f>SUMIF($E$7:E3550,E3550,$H$7:H3550)</f>
        <v>194</v>
      </c>
    </row>
    <row r="3551" spans="4:11" x14ac:dyDescent="0.3">
      <c r="D3551">
        <v>3545</v>
      </c>
      <c r="E3551">
        <v>12</v>
      </c>
      <c r="F3551" s="4">
        <f>DATE(2021,3,5+INT(ROWS($1:591)/5))</f>
        <v>44378</v>
      </c>
      <c r="G3551" s="1" t="s">
        <v>167</v>
      </c>
      <c r="H3551">
        <v>-10</v>
      </c>
      <c r="I3551" s="5">
        <f>IF(G3551="nákup",VLOOKUP(E3551,Tabuľka6[#All],13,FALSE),IF(G3551="predaj",VLOOKUP(E3551,Tabuľka6[#All],12,FALSE),"zadany neplatny typ transakie"))</f>
        <v>13.25</v>
      </c>
      <c r="J3551">
        <f t="shared" si="55"/>
        <v>132.5</v>
      </c>
      <c r="K3551">
        <f>SUMIF($E$7:E3551,E3551,$H$7:H3551)</f>
        <v>180</v>
      </c>
    </row>
    <row r="3552" spans="4:11" x14ac:dyDescent="0.3">
      <c r="D3552">
        <v>3546</v>
      </c>
      <c r="E3552">
        <v>25</v>
      </c>
      <c r="F3552" s="4">
        <f>DATE(2021,3,5+INT(ROWS($1:592)/5))</f>
        <v>44378</v>
      </c>
      <c r="G3552" s="1" t="s">
        <v>167</v>
      </c>
      <c r="H3552">
        <v>-6</v>
      </c>
      <c r="I3552" s="5">
        <f>IF(G3552="nákup",VLOOKUP(E3552,Tabuľka6[#All],13,FALSE),IF(G3552="predaj",VLOOKUP(E3552,Tabuľka6[#All],12,FALSE),"zadany neplatny typ transakie"))</f>
        <v>14.95</v>
      </c>
      <c r="J3552">
        <f t="shared" si="55"/>
        <v>89.699999999999989</v>
      </c>
      <c r="K3552">
        <f>SUMIF($E$7:E3552,E3552,$H$7:H3552)</f>
        <v>180</v>
      </c>
    </row>
    <row r="3553" spans="4:11" x14ac:dyDescent="0.3">
      <c r="D3553">
        <v>3547</v>
      </c>
      <c r="E3553">
        <v>25</v>
      </c>
      <c r="F3553" s="4">
        <f>DATE(2021,3,5+INT(ROWS($1:593)/5))</f>
        <v>44378</v>
      </c>
      <c r="G3553" s="1" t="s">
        <v>167</v>
      </c>
      <c r="H3553">
        <v>-10</v>
      </c>
      <c r="I3553" s="5">
        <f>IF(G3553="nákup",VLOOKUP(E3553,Tabuľka6[#All],13,FALSE),IF(G3553="predaj",VLOOKUP(E3553,Tabuľka6[#All],12,FALSE),"zadany neplatny typ transakie"))</f>
        <v>14.95</v>
      </c>
      <c r="J3553">
        <f t="shared" si="55"/>
        <v>149.5</v>
      </c>
      <c r="K3553">
        <f>SUMIF($E$7:E3553,E3553,$H$7:H3553)</f>
        <v>170</v>
      </c>
    </row>
    <row r="3554" spans="4:11" x14ac:dyDescent="0.3">
      <c r="D3554">
        <v>3548</v>
      </c>
      <c r="E3554">
        <v>21</v>
      </c>
      <c r="F3554" s="4">
        <f>DATE(2021,3,5+INT(ROWS($1:594)/5))</f>
        <v>44378</v>
      </c>
      <c r="G3554" s="1" t="s">
        <v>167</v>
      </c>
      <c r="H3554">
        <v>-5</v>
      </c>
      <c r="I3554" s="5">
        <f>IF(G3554="nákup",VLOOKUP(E3554,Tabuľka6[#All],13,FALSE),IF(G3554="predaj",VLOOKUP(E3554,Tabuľka6[#All],12,FALSE),"zadany neplatny typ transakie"))</f>
        <v>22.5</v>
      </c>
      <c r="J3554">
        <f t="shared" si="55"/>
        <v>112.5</v>
      </c>
      <c r="K3554">
        <f>SUMIF($E$7:E3554,E3554,$H$7:H3554)</f>
        <v>132</v>
      </c>
    </row>
    <row r="3555" spans="4:11" x14ac:dyDescent="0.3">
      <c r="D3555">
        <v>3549</v>
      </c>
      <c r="E3555">
        <v>10</v>
      </c>
      <c r="F3555" s="4">
        <f>DATE(2021,3,5+INT(ROWS($1:595)/5))</f>
        <v>44379</v>
      </c>
      <c r="G3555" s="1" t="s">
        <v>166</v>
      </c>
      <c r="H3555">
        <v>5</v>
      </c>
      <c r="I3555" s="5">
        <f>IF(G3555="nákup",VLOOKUP(E3555,Tabuľka6[#All],13,FALSE),IF(G3555="predaj",VLOOKUP(E3555,Tabuľka6[#All],12,FALSE),"zadany neplatny typ transakie"))</f>
        <v>11.89</v>
      </c>
      <c r="J3555">
        <f t="shared" si="55"/>
        <v>59.45</v>
      </c>
      <c r="K3555">
        <f>SUMIF($E$7:E3555,E3555,$H$7:H3555)</f>
        <v>49</v>
      </c>
    </row>
    <row r="3556" spans="4:11" x14ac:dyDescent="0.3">
      <c r="D3556">
        <v>3550</v>
      </c>
      <c r="E3556">
        <v>8</v>
      </c>
      <c r="F3556" s="4">
        <f>DATE(2021,3,5+INT(ROWS($1:596)/5))</f>
        <v>44379</v>
      </c>
      <c r="G3556" s="1" t="s">
        <v>167</v>
      </c>
      <c r="H3556">
        <v>-4</v>
      </c>
      <c r="I3556" s="5">
        <f>IF(G3556="nákup",VLOOKUP(E3556,Tabuľka6[#All],13,FALSE),IF(G3556="predaj",VLOOKUP(E3556,Tabuľka6[#All],12,FALSE),"zadany neplatny typ transakie"))</f>
        <v>17.89</v>
      </c>
      <c r="J3556">
        <f t="shared" si="55"/>
        <v>71.56</v>
      </c>
      <c r="K3556">
        <f>SUMIF($E$7:E3556,E3556,$H$7:H3556)</f>
        <v>190</v>
      </c>
    </row>
    <row r="3557" spans="4:11" x14ac:dyDescent="0.3">
      <c r="D3557">
        <v>3551</v>
      </c>
      <c r="E3557">
        <v>1</v>
      </c>
      <c r="F3557" s="4">
        <f>DATE(2021,3,5+INT(ROWS($1:597)/5))</f>
        <v>44379</v>
      </c>
      <c r="G3557" s="1" t="s">
        <v>167</v>
      </c>
      <c r="H3557">
        <v>-2</v>
      </c>
      <c r="I3557" s="5">
        <f>IF(G3557="nákup",VLOOKUP(E3557,Tabuľka6[#All],13,FALSE),IF(G3557="predaj",VLOOKUP(E3557,Tabuľka6[#All],12,FALSE),"zadany neplatny typ transakie"))</f>
        <v>11.9</v>
      </c>
      <c r="J3557">
        <f t="shared" si="55"/>
        <v>23.8</v>
      </c>
      <c r="K3557">
        <f>SUMIF($E$7:E3557,E3557,$H$7:H3557)</f>
        <v>142</v>
      </c>
    </row>
    <row r="3558" spans="4:11" x14ac:dyDescent="0.3">
      <c r="D3558">
        <v>3552</v>
      </c>
      <c r="E3558">
        <v>27</v>
      </c>
      <c r="F3558" s="4">
        <f>DATE(2021,3,5+INT(ROWS($1:598)/5))</f>
        <v>44379</v>
      </c>
      <c r="G3558" s="1" t="s">
        <v>167</v>
      </c>
      <c r="H3558">
        <v>-4</v>
      </c>
      <c r="I3558" s="5">
        <f>IF(G3558="nákup",VLOOKUP(E3558,Tabuľka6[#All],13,FALSE),IF(G3558="predaj",VLOOKUP(E3558,Tabuľka6[#All],12,FALSE),"zadany neplatny typ transakie"))</f>
        <v>16.36</v>
      </c>
      <c r="J3558">
        <f t="shared" si="55"/>
        <v>65.44</v>
      </c>
      <c r="K3558">
        <f>SUMIF($E$7:E3558,E3558,$H$7:H3558)</f>
        <v>118</v>
      </c>
    </row>
    <row r="3559" spans="4:11" x14ac:dyDescent="0.3">
      <c r="D3559">
        <v>3553</v>
      </c>
      <c r="E3559">
        <v>7</v>
      </c>
      <c r="F3559" s="4">
        <f>DATE(2021,3,5+INT(ROWS($1:599)/5))</f>
        <v>44379</v>
      </c>
      <c r="G3559" s="1" t="s">
        <v>167</v>
      </c>
      <c r="H3559">
        <v>-4</v>
      </c>
      <c r="I3559" s="5">
        <f>IF(G3559="nákup",VLOOKUP(E3559,Tabuľka6[#All],13,FALSE),IF(G3559="predaj",VLOOKUP(E3559,Tabuľka6[#All],12,FALSE),"zadany neplatny typ transakie"))</f>
        <v>14.75</v>
      </c>
      <c r="J3559">
        <f t="shared" si="55"/>
        <v>59</v>
      </c>
      <c r="K3559">
        <f>SUMIF($E$7:E3559,E3559,$H$7:H3559)</f>
        <v>54</v>
      </c>
    </row>
    <row r="3560" spans="4:11" x14ac:dyDescent="0.3">
      <c r="D3560">
        <v>3554</v>
      </c>
      <c r="E3560">
        <v>22</v>
      </c>
      <c r="F3560" s="4">
        <f>DATE(2021,3,5+INT(ROWS($1:600)/5))</f>
        <v>44380</v>
      </c>
      <c r="G3560" s="1" t="s">
        <v>167</v>
      </c>
      <c r="H3560">
        <v>-3</v>
      </c>
      <c r="I3560" s="5">
        <f>IF(G3560="nákup",VLOOKUP(E3560,Tabuľka6[#All],13,FALSE),IF(G3560="predaj",VLOOKUP(E3560,Tabuľka6[#All],12,FALSE),"zadany neplatny typ transakie"))</f>
        <v>22.58</v>
      </c>
      <c r="J3560">
        <f t="shared" si="55"/>
        <v>67.739999999999995</v>
      </c>
      <c r="K3560">
        <f>SUMIF($E$7:E3560,E3560,$H$7:H3560)</f>
        <v>24</v>
      </c>
    </row>
    <row r="3561" spans="4:11" x14ac:dyDescent="0.3">
      <c r="D3561">
        <v>3555</v>
      </c>
      <c r="E3561">
        <v>23</v>
      </c>
      <c r="F3561" s="4">
        <f>DATE(2021,3,5+INT(ROWS($1:601)/5))</f>
        <v>44380</v>
      </c>
      <c r="G3561" s="1" t="s">
        <v>167</v>
      </c>
      <c r="H3561">
        <v>-6</v>
      </c>
      <c r="I3561" s="5">
        <f>IF(G3561="nákup",VLOOKUP(E3561,Tabuľka6[#All],13,FALSE),IF(G3561="predaj",VLOOKUP(E3561,Tabuľka6[#All],12,FALSE),"zadany neplatny typ transakie"))</f>
        <v>22.55</v>
      </c>
      <c r="J3561">
        <f t="shared" si="55"/>
        <v>135.30000000000001</v>
      </c>
      <c r="K3561">
        <f>SUMIF($E$7:E3561,E3561,$H$7:H3561)</f>
        <v>132</v>
      </c>
    </row>
    <row r="3562" spans="4:11" x14ac:dyDescent="0.3">
      <c r="D3562">
        <v>3556</v>
      </c>
      <c r="E3562">
        <v>18</v>
      </c>
      <c r="F3562" s="4">
        <f>DATE(2021,3,5+INT(ROWS($1:602)/5))</f>
        <v>44380</v>
      </c>
      <c r="G3562" s="1" t="s">
        <v>167</v>
      </c>
      <c r="H3562">
        <v>-10</v>
      </c>
      <c r="I3562" s="5">
        <f>IF(G3562="nákup",VLOOKUP(E3562,Tabuľka6[#All],13,FALSE),IF(G3562="predaj",VLOOKUP(E3562,Tabuľka6[#All],12,FALSE),"zadany neplatny typ transakie"))</f>
        <v>13.99</v>
      </c>
      <c r="J3562">
        <f t="shared" si="55"/>
        <v>139.9</v>
      </c>
      <c r="K3562">
        <f>SUMIF($E$7:E3562,E3562,$H$7:H3562)</f>
        <v>69</v>
      </c>
    </row>
    <row r="3563" spans="4:11" x14ac:dyDescent="0.3">
      <c r="D3563">
        <v>3557</v>
      </c>
      <c r="E3563">
        <v>13</v>
      </c>
      <c r="F3563" s="4">
        <f>DATE(2021,3,5+INT(ROWS($1:603)/5))</f>
        <v>44380</v>
      </c>
      <c r="G3563" s="1" t="s">
        <v>167</v>
      </c>
      <c r="H3563">
        <v>-2</v>
      </c>
      <c r="I3563" s="5">
        <f>IF(G3563="nákup",VLOOKUP(E3563,Tabuľka6[#All],13,FALSE),IF(G3563="predaj",VLOOKUP(E3563,Tabuľka6[#All],12,FALSE),"zadany neplatny typ transakie"))</f>
        <v>14.95</v>
      </c>
      <c r="J3563">
        <f t="shared" si="55"/>
        <v>29.9</v>
      </c>
      <c r="K3563">
        <f>SUMIF($E$7:E3563,E3563,$H$7:H3563)</f>
        <v>30</v>
      </c>
    </row>
    <row r="3564" spans="4:11" x14ac:dyDescent="0.3">
      <c r="D3564">
        <v>3558</v>
      </c>
      <c r="E3564">
        <v>21</v>
      </c>
      <c r="F3564" s="4">
        <f>DATE(2021,3,5+INT(ROWS($1:604)/5))</f>
        <v>44380</v>
      </c>
      <c r="G3564" s="1" t="s">
        <v>167</v>
      </c>
      <c r="H3564">
        <v>-9</v>
      </c>
      <c r="I3564" s="5">
        <f>IF(G3564="nákup",VLOOKUP(E3564,Tabuľka6[#All],13,FALSE),IF(G3564="predaj",VLOOKUP(E3564,Tabuľka6[#All],12,FALSE),"zadany neplatny typ transakie"))</f>
        <v>22.5</v>
      </c>
      <c r="J3564">
        <f t="shared" si="55"/>
        <v>202.5</v>
      </c>
      <c r="K3564">
        <f>SUMIF($E$7:E3564,E3564,$H$7:H3564)</f>
        <v>123</v>
      </c>
    </row>
    <row r="3565" spans="4:11" x14ac:dyDescent="0.3">
      <c r="D3565">
        <v>3559</v>
      </c>
      <c r="E3565">
        <v>12</v>
      </c>
      <c r="F3565" s="4">
        <f>DATE(2021,3,5+INT(ROWS($1:605)/5))</f>
        <v>44381</v>
      </c>
      <c r="G3565" s="1" t="s">
        <v>167</v>
      </c>
      <c r="H3565">
        <v>-1</v>
      </c>
      <c r="I3565" s="5">
        <f>IF(G3565="nákup",VLOOKUP(E3565,Tabuľka6[#All],13,FALSE),IF(G3565="predaj",VLOOKUP(E3565,Tabuľka6[#All],12,FALSE),"zadany neplatny typ transakie"))</f>
        <v>13.25</v>
      </c>
      <c r="J3565">
        <f t="shared" si="55"/>
        <v>13.25</v>
      </c>
      <c r="K3565">
        <f>SUMIF($E$7:E3565,E3565,$H$7:H3565)</f>
        <v>179</v>
      </c>
    </row>
    <row r="3566" spans="4:11" x14ac:dyDescent="0.3">
      <c r="D3566">
        <v>3560</v>
      </c>
      <c r="E3566">
        <v>18</v>
      </c>
      <c r="F3566" s="4">
        <f>DATE(2021,3,5+INT(ROWS($1:606)/5))</f>
        <v>44381</v>
      </c>
      <c r="G3566" s="1" t="s">
        <v>167</v>
      </c>
      <c r="H3566">
        <v>-7</v>
      </c>
      <c r="I3566" s="5">
        <f>IF(G3566="nákup",VLOOKUP(E3566,Tabuľka6[#All],13,FALSE),IF(G3566="predaj",VLOOKUP(E3566,Tabuľka6[#All],12,FALSE),"zadany neplatny typ transakie"))</f>
        <v>13.99</v>
      </c>
      <c r="J3566">
        <f t="shared" si="55"/>
        <v>97.93</v>
      </c>
      <c r="K3566">
        <f>SUMIF($E$7:E3566,E3566,$H$7:H3566)</f>
        <v>62</v>
      </c>
    </row>
    <row r="3567" spans="4:11" x14ac:dyDescent="0.3">
      <c r="D3567">
        <v>3561</v>
      </c>
      <c r="E3567">
        <v>17</v>
      </c>
      <c r="F3567" s="4">
        <f>DATE(2021,3,5+INT(ROWS($1:607)/5))</f>
        <v>44381</v>
      </c>
      <c r="G3567" s="1" t="s">
        <v>167</v>
      </c>
      <c r="H3567">
        <v>-7</v>
      </c>
      <c r="I3567" s="5">
        <f>IF(G3567="nákup",VLOOKUP(E3567,Tabuľka6[#All],13,FALSE),IF(G3567="predaj",VLOOKUP(E3567,Tabuľka6[#All],12,FALSE),"zadany neplatny typ transakie"))</f>
        <v>14.46</v>
      </c>
      <c r="J3567">
        <f t="shared" si="55"/>
        <v>101.22</v>
      </c>
      <c r="K3567">
        <f>SUMIF($E$7:E3567,E3567,$H$7:H3567)</f>
        <v>36</v>
      </c>
    </row>
    <row r="3568" spans="4:11" x14ac:dyDescent="0.3">
      <c r="D3568">
        <v>3562</v>
      </c>
      <c r="E3568">
        <v>2</v>
      </c>
      <c r="F3568" s="4">
        <f>DATE(2021,3,5+INT(ROWS($1:608)/5))</f>
        <v>44381</v>
      </c>
      <c r="G3568" s="1" t="s">
        <v>167</v>
      </c>
      <c r="H3568">
        <v>-6</v>
      </c>
      <c r="I3568" s="5">
        <f>IF(G3568="nákup",VLOOKUP(E3568,Tabuľka6[#All],13,FALSE),IF(G3568="predaj",VLOOKUP(E3568,Tabuľka6[#All],12,FALSE),"zadany neplatny typ transakie"))</f>
        <v>16.11</v>
      </c>
      <c r="J3568">
        <f t="shared" si="55"/>
        <v>96.66</v>
      </c>
      <c r="K3568">
        <f>SUMIF($E$7:E3568,E3568,$H$7:H3568)</f>
        <v>170</v>
      </c>
    </row>
    <row r="3569" spans="4:11" x14ac:dyDescent="0.3">
      <c r="D3569">
        <v>3563</v>
      </c>
      <c r="E3569">
        <v>11</v>
      </c>
      <c r="F3569" s="4">
        <f>DATE(2021,3,5+INT(ROWS($1:609)/5))</f>
        <v>44381</v>
      </c>
      <c r="G3569" s="1" t="s">
        <v>167</v>
      </c>
      <c r="H3569">
        <v>-6</v>
      </c>
      <c r="I3569" s="5">
        <f>IF(G3569="nákup",VLOOKUP(E3569,Tabuľka6[#All],13,FALSE),IF(G3569="predaj",VLOOKUP(E3569,Tabuľka6[#All],12,FALSE),"zadany neplatny typ transakie"))</f>
        <v>5</v>
      </c>
      <c r="J3569">
        <f t="shared" si="55"/>
        <v>30</v>
      </c>
      <c r="K3569">
        <f>SUMIF($E$7:E3569,E3569,$H$7:H3569)</f>
        <v>96</v>
      </c>
    </row>
    <row r="3570" spans="4:11" x14ac:dyDescent="0.3">
      <c r="D3570">
        <v>3564</v>
      </c>
      <c r="E3570">
        <v>28</v>
      </c>
      <c r="F3570" s="4">
        <f>DATE(2021,3,5+INT(ROWS($1:610)/5))</f>
        <v>44382</v>
      </c>
      <c r="G3570" s="1" t="s">
        <v>167</v>
      </c>
      <c r="H3570">
        <v>-9</v>
      </c>
      <c r="I3570" s="5">
        <f>IF(G3570="nákup",VLOOKUP(E3570,Tabuľka6[#All],13,FALSE),IF(G3570="predaj",VLOOKUP(E3570,Tabuľka6[#All],12,FALSE),"zadany neplatny typ transakie"))</f>
        <v>14.38</v>
      </c>
      <c r="J3570">
        <f t="shared" si="55"/>
        <v>129.42000000000002</v>
      </c>
      <c r="K3570">
        <f>SUMIF($E$7:E3570,E3570,$H$7:H3570)</f>
        <v>154</v>
      </c>
    </row>
    <row r="3571" spans="4:11" x14ac:dyDescent="0.3">
      <c r="D3571">
        <v>3565</v>
      </c>
      <c r="E3571">
        <v>12</v>
      </c>
      <c r="F3571" s="4">
        <f>DATE(2021,3,5+INT(ROWS($1:611)/5))</f>
        <v>44382</v>
      </c>
      <c r="G3571" s="1" t="s">
        <v>167</v>
      </c>
      <c r="H3571">
        <v>-6</v>
      </c>
      <c r="I3571" s="5">
        <f>IF(G3571="nákup",VLOOKUP(E3571,Tabuľka6[#All],13,FALSE),IF(G3571="predaj",VLOOKUP(E3571,Tabuľka6[#All],12,FALSE),"zadany neplatny typ transakie"))</f>
        <v>13.25</v>
      </c>
      <c r="J3571">
        <f t="shared" si="55"/>
        <v>79.5</v>
      </c>
      <c r="K3571">
        <f>SUMIF($E$7:E3571,E3571,$H$7:H3571)</f>
        <v>173</v>
      </c>
    </row>
    <row r="3572" spans="4:11" x14ac:dyDescent="0.3">
      <c r="D3572">
        <v>3566</v>
      </c>
      <c r="E3572">
        <v>18</v>
      </c>
      <c r="F3572" s="4">
        <f>DATE(2021,3,5+INT(ROWS($1:612)/5))</f>
        <v>44382</v>
      </c>
      <c r="G3572" s="1" t="s">
        <v>167</v>
      </c>
      <c r="H3572">
        <v>-4</v>
      </c>
      <c r="I3572" s="5">
        <f>IF(G3572="nákup",VLOOKUP(E3572,Tabuľka6[#All],13,FALSE),IF(G3572="predaj",VLOOKUP(E3572,Tabuľka6[#All],12,FALSE),"zadany neplatny typ transakie"))</f>
        <v>13.99</v>
      </c>
      <c r="J3572">
        <f t="shared" si="55"/>
        <v>55.96</v>
      </c>
      <c r="K3572">
        <f>SUMIF($E$7:E3572,E3572,$H$7:H3572)</f>
        <v>58</v>
      </c>
    </row>
    <row r="3573" spans="4:11" x14ac:dyDescent="0.3">
      <c r="D3573">
        <v>3567</v>
      </c>
      <c r="E3573">
        <v>2</v>
      </c>
      <c r="F3573" s="4">
        <f>DATE(2021,3,5+INT(ROWS($1:613)/5))</f>
        <v>44382</v>
      </c>
      <c r="G3573" s="1" t="s">
        <v>167</v>
      </c>
      <c r="H3573">
        <v>-6</v>
      </c>
      <c r="I3573" s="5">
        <f>IF(G3573="nákup",VLOOKUP(E3573,Tabuľka6[#All],13,FALSE),IF(G3573="predaj",VLOOKUP(E3573,Tabuľka6[#All],12,FALSE),"zadany neplatny typ transakie"))</f>
        <v>16.11</v>
      </c>
      <c r="J3573">
        <f t="shared" si="55"/>
        <v>96.66</v>
      </c>
      <c r="K3573">
        <f>SUMIF($E$7:E3573,E3573,$H$7:H3573)</f>
        <v>164</v>
      </c>
    </row>
    <row r="3574" spans="4:11" x14ac:dyDescent="0.3">
      <c r="D3574">
        <v>3568</v>
      </c>
      <c r="E3574">
        <v>22</v>
      </c>
      <c r="F3574" s="4">
        <f>DATE(2021,3,5+INT(ROWS($1:614)/5))</f>
        <v>44382</v>
      </c>
      <c r="G3574" s="1" t="s">
        <v>166</v>
      </c>
      <c r="H3574">
        <v>9</v>
      </c>
      <c r="I3574" s="5">
        <f>IF(G3574="nákup",VLOOKUP(E3574,Tabuľka6[#All],13,FALSE),IF(G3574="predaj",VLOOKUP(E3574,Tabuľka6[#All],12,FALSE),"zadany neplatny typ transakie"))</f>
        <v>12.56</v>
      </c>
      <c r="J3574">
        <f t="shared" si="55"/>
        <v>113.04</v>
      </c>
      <c r="K3574">
        <f>SUMIF($E$7:E3574,E3574,$H$7:H3574)</f>
        <v>33</v>
      </c>
    </row>
    <row r="3575" spans="4:11" x14ac:dyDescent="0.3">
      <c r="D3575">
        <v>3569</v>
      </c>
      <c r="E3575">
        <v>24</v>
      </c>
      <c r="F3575" s="4">
        <f>DATE(2021,3,5+INT(ROWS($1:615)/5))</f>
        <v>44383</v>
      </c>
      <c r="G3575" s="1" t="s">
        <v>167</v>
      </c>
      <c r="H3575">
        <v>-8</v>
      </c>
      <c r="I3575" s="5">
        <f>IF(G3575="nákup",VLOOKUP(E3575,Tabuľka6[#All],13,FALSE),IF(G3575="predaj",VLOOKUP(E3575,Tabuľka6[#All],12,FALSE),"zadany neplatny typ transakie"))</f>
        <v>18.98</v>
      </c>
      <c r="J3575">
        <f t="shared" si="55"/>
        <v>151.84</v>
      </c>
      <c r="K3575">
        <f>SUMIF($E$7:E3575,E3575,$H$7:H3575)</f>
        <v>215</v>
      </c>
    </row>
    <row r="3576" spans="4:11" x14ac:dyDescent="0.3">
      <c r="D3576">
        <v>3570</v>
      </c>
      <c r="E3576">
        <v>30</v>
      </c>
      <c r="F3576" s="4">
        <f>DATE(2021,3,5+INT(ROWS($1:616)/5))</f>
        <v>44383</v>
      </c>
      <c r="G3576" s="1" t="s">
        <v>167</v>
      </c>
      <c r="H3576">
        <v>-10</v>
      </c>
      <c r="I3576" s="5">
        <f>IF(G3576="nákup",VLOOKUP(E3576,Tabuľka6[#All],13,FALSE),IF(G3576="predaj",VLOOKUP(E3576,Tabuľka6[#All],12,FALSE),"zadany neplatny typ transakie"))</f>
        <v>11.5</v>
      </c>
      <c r="J3576">
        <f t="shared" si="55"/>
        <v>115</v>
      </c>
      <c r="K3576">
        <f>SUMIF($E$7:E3576,E3576,$H$7:H3576)</f>
        <v>183</v>
      </c>
    </row>
    <row r="3577" spans="4:11" x14ac:dyDescent="0.3">
      <c r="D3577">
        <v>3571</v>
      </c>
      <c r="E3577">
        <v>29</v>
      </c>
      <c r="F3577" s="4">
        <f>DATE(2021,3,5+INT(ROWS($1:617)/5))</f>
        <v>44383</v>
      </c>
      <c r="G3577" s="1" t="s">
        <v>167</v>
      </c>
      <c r="H3577">
        <v>-8</v>
      </c>
      <c r="I3577" s="5">
        <f>IF(G3577="nákup",VLOOKUP(E3577,Tabuľka6[#All],13,FALSE),IF(G3577="predaj",VLOOKUP(E3577,Tabuľka6[#All],12,FALSE),"zadany neplatny typ transakie"))</f>
        <v>24.99</v>
      </c>
      <c r="J3577">
        <f t="shared" si="55"/>
        <v>199.92</v>
      </c>
      <c r="K3577">
        <f>SUMIF($E$7:E3577,E3577,$H$7:H3577)</f>
        <v>352</v>
      </c>
    </row>
    <row r="3578" spans="4:11" x14ac:dyDescent="0.3">
      <c r="D3578">
        <v>3572</v>
      </c>
      <c r="E3578">
        <v>4</v>
      </c>
      <c r="F3578" s="4">
        <f>DATE(2021,3,5+INT(ROWS($1:618)/5))</f>
        <v>44383</v>
      </c>
      <c r="G3578" s="1" t="s">
        <v>167</v>
      </c>
      <c r="H3578">
        <v>-10</v>
      </c>
      <c r="I3578" s="5">
        <f>IF(G3578="nákup",VLOOKUP(E3578,Tabuľka6[#All],13,FALSE),IF(G3578="predaj",VLOOKUP(E3578,Tabuľka6[#All],12,FALSE),"zadany neplatny typ transakie"))</f>
        <v>16</v>
      </c>
      <c r="J3578">
        <f t="shared" si="55"/>
        <v>160</v>
      </c>
      <c r="K3578">
        <f>SUMIF($E$7:E3578,E3578,$H$7:H3578)</f>
        <v>194</v>
      </c>
    </row>
    <row r="3579" spans="4:11" x14ac:dyDescent="0.3">
      <c r="D3579">
        <v>3573</v>
      </c>
      <c r="E3579">
        <v>1</v>
      </c>
      <c r="F3579" s="4">
        <f>DATE(2021,3,5+INT(ROWS($1:619)/5))</f>
        <v>44383</v>
      </c>
      <c r="G3579" s="1" t="s">
        <v>167</v>
      </c>
      <c r="H3579">
        <v>-9</v>
      </c>
      <c r="I3579" s="5">
        <f>IF(G3579="nákup",VLOOKUP(E3579,Tabuľka6[#All],13,FALSE),IF(G3579="predaj",VLOOKUP(E3579,Tabuľka6[#All],12,FALSE),"zadany neplatny typ transakie"))</f>
        <v>11.9</v>
      </c>
      <c r="J3579">
        <f t="shared" si="55"/>
        <v>107.10000000000001</v>
      </c>
      <c r="K3579">
        <f>SUMIF($E$7:E3579,E3579,$H$7:H3579)</f>
        <v>133</v>
      </c>
    </row>
    <row r="3580" spans="4:11" x14ac:dyDescent="0.3">
      <c r="D3580">
        <v>3574</v>
      </c>
      <c r="E3580">
        <v>3</v>
      </c>
      <c r="F3580" s="4">
        <f>DATE(2021,3,5+INT(ROWS($1:620)/5))</f>
        <v>44384</v>
      </c>
      <c r="G3580" s="1" t="s">
        <v>167</v>
      </c>
      <c r="H3580">
        <v>-4</v>
      </c>
      <c r="I3580" s="5">
        <f>IF(G3580="nákup",VLOOKUP(E3580,Tabuľka6[#All],13,FALSE),IF(G3580="predaj",VLOOKUP(E3580,Tabuľka6[#All],12,FALSE),"zadany neplatny typ transakie"))</f>
        <v>9.64</v>
      </c>
      <c r="J3580">
        <f t="shared" si="55"/>
        <v>38.56</v>
      </c>
      <c r="K3580">
        <f>SUMIF($E$7:E3580,E3580,$H$7:H3580)</f>
        <v>239</v>
      </c>
    </row>
    <row r="3581" spans="4:11" x14ac:dyDescent="0.3">
      <c r="D3581">
        <v>3575</v>
      </c>
      <c r="E3581">
        <v>13</v>
      </c>
      <c r="F3581" s="4">
        <f>DATE(2021,3,5+INT(ROWS($1:621)/5))</f>
        <v>44384</v>
      </c>
      <c r="G3581" s="1" t="s">
        <v>167</v>
      </c>
      <c r="H3581">
        <v>-2</v>
      </c>
      <c r="I3581" s="5">
        <f>IF(G3581="nákup",VLOOKUP(E3581,Tabuľka6[#All],13,FALSE),IF(G3581="predaj",VLOOKUP(E3581,Tabuľka6[#All],12,FALSE),"zadany neplatny typ transakie"))</f>
        <v>14.95</v>
      </c>
      <c r="J3581">
        <f t="shared" si="55"/>
        <v>29.9</v>
      </c>
      <c r="K3581">
        <f>SUMIF($E$7:E3581,E3581,$H$7:H3581)</f>
        <v>28</v>
      </c>
    </row>
    <row r="3582" spans="4:11" x14ac:dyDescent="0.3">
      <c r="D3582">
        <v>3576</v>
      </c>
      <c r="E3582">
        <v>12</v>
      </c>
      <c r="F3582" s="4">
        <f>DATE(2021,3,5+INT(ROWS($1:622)/5))</f>
        <v>44384</v>
      </c>
      <c r="G3582" s="1" t="s">
        <v>167</v>
      </c>
      <c r="H3582">
        <v>-8</v>
      </c>
      <c r="I3582" s="5">
        <f>IF(G3582="nákup",VLOOKUP(E3582,Tabuľka6[#All],13,FALSE),IF(G3582="predaj",VLOOKUP(E3582,Tabuľka6[#All],12,FALSE),"zadany neplatny typ transakie"))</f>
        <v>13.25</v>
      </c>
      <c r="J3582">
        <f t="shared" si="55"/>
        <v>106</v>
      </c>
      <c r="K3582">
        <f>SUMIF($E$7:E3582,E3582,$H$7:H3582)</f>
        <v>165</v>
      </c>
    </row>
    <row r="3583" spans="4:11" x14ac:dyDescent="0.3">
      <c r="D3583">
        <v>3577</v>
      </c>
      <c r="E3583">
        <v>30</v>
      </c>
      <c r="F3583" s="4">
        <f>DATE(2021,3,5+INT(ROWS($1:623)/5))</f>
        <v>44384</v>
      </c>
      <c r="G3583" s="1" t="s">
        <v>167</v>
      </c>
      <c r="H3583">
        <v>-8</v>
      </c>
      <c r="I3583" s="5">
        <f>IF(G3583="nákup",VLOOKUP(E3583,Tabuľka6[#All],13,FALSE),IF(G3583="predaj",VLOOKUP(E3583,Tabuľka6[#All],12,FALSE),"zadany neplatny typ transakie"))</f>
        <v>11.5</v>
      </c>
      <c r="J3583">
        <f t="shared" si="55"/>
        <v>92</v>
      </c>
      <c r="K3583">
        <f>SUMIF($E$7:E3583,E3583,$H$7:H3583)</f>
        <v>175</v>
      </c>
    </row>
    <row r="3584" spans="4:11" x14ac:dyDescent="0.3">
      <c r="D3584">
        <v>3578</v>
      </c>
      <c r="E3584">
        <v>13</v>
      </c>
      <c r="F3584" s="4">
        <f>DATE(2021,3,5+INT(ROWS($1:624)/5))</f>
        <v>44384</v>
      </c>
      <c r="G3584" s="1" t="s">
        <v>167</v>
      </c>
      <c r="H3584">
        <v>-2</v>
      </c>
      <c r="I3584" s="5">
        <f>IF(G3584="nákup",VLOOKUP(E3584,Tabuľka6[#All],13,FALSE),IF(G3584="predaj",VLOOKUP(E3584,Tabuľka6[#All],12,FALSE),"zadany neplatny typ transakie"))</f>
        <v>14.95</v>
      </c>
      <c r="J3584">
        <f t="shared" si="55"/>
        <v>29.9</v>
      </c>
      <c r="K3584">
        <f>SUMIF($E$7:E3584,E3584,$H$7:H3584)</f>
        <v>26</v>
      </c>
    </row>
    <row r="3585" spans="4:11" x14ac:dyDescent="0.3">
      <c r="D3585">
        <v>3579</v>
      </c>
      <c r="E3585">
        <v>30</v>
      </c>
      <c r="F3585" s="4">
        <f>DATE(2021,3,5+INT(ROWS($1:625)/5))</f>
        <v>44385</v>
      </c>
      <c r="G3585" s="1" t="s">
        <v>167</v>
      </c>
      <c r="H3585">
        <v>-7</v>
      </c>
      <c r="I3585" s="5">
        <f>IF(G3585="nákup",VLOOKUP(E3585,Tabuľka6[#All],13,FALSE),IF(G3585="predaj",VLOOKUP(E3585,Tabuľka6[#All],12,FALSE),"zadany neplatny typ transakie"))</f>
        <v>11.5</v>
      </c>
      <c r="J3585">
        <f t="shared" si="55"/>
        <v>80.5</v>
      </c>
      <c r="K3585">
        <f>SUMIF($E$7:E3585,E3585,$H$7:H3585)</f>
        <v>168</v>
      </c>
    </row>
    <row r="3586" spans="4:11" x14ac:dyDescent="0.3">
      <c r="D3586">
        <v>3580</v>
      </c>
      <c r="E3586">
        <v>9</v>
      </c>
      <c r="F3586" s="4">
        <f>DATE(2021,3,5+INT(ROWS($1:626)/5))</f>
        <v>44385</v>
      </c>
      <c r="G3586" s="1" t="s">
        <v>167</v>
      </c>
      <c r="H3586">
        <v>-5</v>
      </c>
      <c r="I3586" s="5">
        <f>IF(G3586="nákup",VLOOKUP(E3586,Tabuľka6[#All],13,FALSE),IF(G3586="predaj",VLOOKUP(E3586,Tabuľka6[#All],12,FALSE),"zadany neplatny typ transakie"))</f>
        <v>41</v>
      </c>
      <c r="J3586">
        <f t="shared" si="55"/>
        <v>205</v>
      </c>
      <c r="K3586">
        <f>SUMIF($E$7:E3586,E3586,$H$7:H3586)</f>
        <v>71</v>
      </c>
    </row>
    <row r="3587" spans="4:11" x14ac:dyDescent="0.3">
      <c r="D3587">
        <v>3581</v>
      </c>
      <c r="E3587">
        <v>4</v>
      </c>
      <c r="F3587" s="4">
        <f>DATE(2021,3,5+INT(ROWS($1:627)/5))</f>
        <v>44385</v>
      </c>
      <c r="G3587" s="1" t="s">
        <v>167</v>
      </c>
      <c r="H3587">
        <v>-7</v>
      </c>
      <c r="I3587" s="5">
        <f>IF(G3587="nákup",VLOOKUP(E3587,Tabuľka6[#All],13,FALSE),IF(G3587="predaj",VLOOKUP(E3587,Tabuľka6[#All],12,FALSE),"zadany neplatny typ transakie"))</f>
        <v>16</v>
      </c>
      <c r="J3587">
        <f t="shared" si="55"/>
        <v>112</v>
      </c>
      <c r="K3587">
        <f>SUMIF($E$7:E3587,E3587,$H$7:H3587)</f>
        <v>187</v>
      </c>
    </row>
    <row r="3588" spans="4:11" x14ac:dyDescent="0.3">
      <c r="D3588">
        <v>3582</v>
      </c>
      <c r="E3588">
        <v>19</v>
      </c>
      <c r="F3588" s="4">
        <f>DATE(2021,3,5+INT(ROWS($1:628)/5))</f>
        <v>44385</v>
      </c>
      <c r="G3588" s="1" t="s">
        <v>167</v>
      </c>
      <c r="H3588">
        <v>-6</v>
      </c>
      <c r="I3588" s="5">
        <f>IF(G3588="nákup",VLOOKUP(E3588,Tabuľka6[#All],13,FALSE),IF(G3588="predaj",VLOOKUP(E3588,Tabuľka6[#All],12,FALSE),"zadany neplatny typ transakie"))</f>
        <v>14.17</v>
      </c>
      <c r="J3588">
        <f t="shared" si="55"/>
        <v>85.02</v>
      </c>
      <c r="K3588">
        <f>SUMIF($E$7:E3588,E3588,$H$7:H3588)</f>
        <v>168</v>
      </c>
    </row>
    <row r="3589" spans="4:11" x14ac:dyDescent="0.3">
      <c r="D3589">
        <v>3583</v>
      </c>
      <c r="E3589">
        <v>11</v>
      </c>
      <c r="F3589" s="4">
        <f>DATE(2021,3,5+INT(ROWS($1:629)/5))</f>
        <v>44385</v>
      </c>
      <c r="G3589" s="1" t="s">
        <v>167</v>
      </c>
      <c r="H3589">
        <v>-3</v>
      </c>
      <c r="I3589" s="5">
        <f>IF(G3589="nákup",VLOOKUP(E3589,Tabuľka6[#All],13,FALSE),IF(G3589="predaj",VLOOKUP(E3589,Tabuľka6[#All],12,FALSE),"zadany neplatny typ transakie"))</f>
        <v>5</v>
      </c>
      <c r="J3589">
        <f t="shared" si="55"/>
        <v>15</v>
      </c>
      <c r="K3589">
        <f>SUMIF($E$7:E3589,E3589,$H$7:H3589)</f>
        <v>93</v>
      </c>
    </row>
    <row r="3590" spans="4:11" x14ac:dyDescent="0.3">
      <c r="D3590">
        <v>3584</v>
      </c>
      <c r="E3590">
        <v>20</v>
      </c>
      <c r="F3590" s="4">
        <f>DATE(2021,3,5+INT(ROWS($1:630)/5))</f>
        <v>44386</v>
      </c>
      <c r="G3590" s="1" t="s">
        <v>167</v>
      </c>
      <c r="H3590">
        <v>-4</v>
      </c>
      <c r="I3590" s="5">
        <f>IF(G3590="nákup",VLOOKUP(E3590,Tabuľka6[#All],13,FALSE),IF(G3590="predaj",VLOOKUP(E3590,Tabuľka6[#All],12,FALSE),"zadany neplatny typ transakie"))</f>
        <v>10.050000000000001</v>
      </c>
      <c r="J3590">
        <f t="shared" si="55"/>
        <v>40.200000000000003</v>
      </c>
      <c r="K3590">
        <f>SUMIF($E$7:E3590,E3590,$H$7:H3590)</f>
        <v>9</v>
      </c>
    </row>
    <row r="3591" spans="4:11" x14ac:dyDescent="0.3">
      <c r="D3591">
        <v>3585</v>
      </c>
      <c r="E3591">
        <v>10</v>
      </c>
      <c r="F3591" s="4">
        <f>DATE(2021,3,5+INT(ROWS($1:631)/5))</f>
        <v>44386</v>
      </c>
      <c r="G3591" s="1" t="s">
        <v>167</v>
      </c>
      <c r="H3591">
        <v>-10</v>
      </c>
      <c r="I3591" s="5">
        <f>IF(G3591="nákup",VLOOKUP(E3591,Tabuľka6[#All],13,FALSE),IF(G3591="predaj",VLOOKUP(E3591,Tabuľka6[#All],12,FALSE),"zadany neplatny typ transakie"))</f>
        <v>18.5</v>
      </c>
      <c r="J3591">
        <f t="shared" si="55"/>
        <v>185</v>
      </c>
      <c r="K3591">
        <f>SUMIF($E$7:E3591,E3591,$H$7:H3591)</f>
        <v>39</v>
      </c>
    </row>
    <row r="3592" spans="4:11" x14ac:dyDescent="0.3">
      <c r="D3592">
        <v>3586</v>
      </c>
      <c r="E3592">
        <v>2</v>
      </c>
      <c r="F3592" s="4">
        <f>DATE(2021,3,5+INT(ROWS($1:632)/5))</f>
        <v>44386</v>
      </c>
      <c r="G3592" s="1" t="s">
        <v>167</v>
      </c>
      <c r="H3592">
        <v>-7</v>
      </c>
      <c r="I3592" s="5">
        <f>IF(G3592="nákup",VLOOKUP(E3592,Tabuľka6[#All],13,FALSE),IF(G3592="predaj",VLOOKUP(E3592,Tabuľka6[#All],12,FALSE),"zadany neplatny typ transakie"))</f>
        <v>16.11</v>
      </c>
      <c r="J3592">
        <f t="shared" ref="J3592:J3655" si="56">ABS(H3592*I3592)</f>
        <v>112.77</v>
      </c>
      <c r="K3592">
        <f>SUMIF($E$7:E3592,E3592,$H$7:H3592)</f>
        <v>157</v>
      </c>
    </row>
    <row r="3593" spans="4:11" x14ac:dyDescent="0.3">
      <c r="D3593">
        <v>3587</v>
      </c>
      <c r="E3593">
        <v>13</v>
      </c>
      <c r="F3593" s="4">
        <f>DATE(2021,3,5+INT(ROWS($1:633)/5))</f>
        <v>44386</v>
      </c>
      <c r="G3593" s="1" t="s">
        <v>167</v>
      </c>
      <c r="H3593">
        <v>-10</v>
      </c>
      <c r="I3593" s="5">
        <f>IF(G3593="nákup",VLOOKUP(E3593,Tabuľka6[#All],13,FALSE),IF(G3593="predaj",VLOOKUP(E3593,Tabuľka6[#All],12,FALSE),"zadany neplatny typ transakie"))</f>
        <v>14.95</v>
      </c>
      <c r="J3593">
        <f t="shared" si="56"/>
        <v>149.5</v>
      </c>
      <c r="K3593">
        <f>SUMIF($E$7:E3593,E3593,$H$7:H3593)</f>
        <v>16</v>
      </c>
    </row>
    <row r="3594" spans="4:11" x14ac:dyDescent="0.3">
      <c r="D3594">
        <v>3588</v>
      </c>
      <c r="E3594">
        <v>21</v>
      </c>
      <c r="F3594" s="4">
        <f>DATE(2021,3,5+INT(ROWS($1:634)/5))</f>
        <v>44386</v>
      </c>
      <c r="G3594" s="1" t="s">
        <v>167</v>
      </c>
      <c r="H3594">
        <v>-6</v>
      </c>
      <c r="I3594" s="5">
        <f>IF(G3594="nákup",VLOOKUP(E3594,Tabuľka6[#All],13,FALSE),IF(G3594="predaj",VLOOKUP(E3594,Tabuľka6[#All],12,FALSE),"zadany neplatny typ transakie"))</f>
        <v>22.5</v>
      </c>
      <c r="J3594">
        <f t="shared" si="56"/>
        <v>135</v>
      </c>
      <c r="K3594">
        <f>SUMIF($E$7:E3594,E3594,$H$7:H3594)</f>
        <v>117</v>
      </c>
    </row>
    <row r="3595" spans="4:11" x14ac:dyDescent="0.3">
      <c r="D3595">
        <v>3589</v>
      </c>
      <c r="E3595">
        <v>29</v>
      </c>
      <c r="F3595" s="4">
        <f>DATE(2021,3,5+INT(ROWS($1:635)/5))</f>
        <v>44387</v>
      </c>
      <c r="G3595" s="1" t="s">
        <v>167</v>
      </c>
      <c r="H3595">
        <v>-10</v>
      </c>
      <c r="I3595" s="5">
        <f>IF(G3595="nákup",VLOOKUP(E3595,Tabuľka6[#All],13,FALSE),IF(G3595="predaj",VLOOKUP(E3595,Tabuľka6[#All],12,FALSE),"zadany neplatny typ transakie"))</f>
        <v>24.99</v>
      </c>
      <c r="J3595">
        <f t="shared" si="56"/>
        <v>249.89999999999998</v>
      </c>
      <c r="K3595">
        <f>SUMIF($E$7:E3595,E3595,$H$7:H3595)</f>
        <v>342</v>
      </c>
    </row>
    <row r="3596" spans="4:11" x14ac:dyDescent="0.3">
      <c r="D3596">
        <v>3590</v>
      </c>
      <c r="E3596">
        <v>5</v>
      </c>
      <c r="F3596" s="4">
        <f>DATE(2021,3,5+INT(ROWS($1:636)/5))</f>
        <v>44387</v>
      </c>
      <c r="G3596" s="1" t="s">
        <v>167</v>
      </c>
      <c r="H3596">
        <v>-4</v>
      </c>
      <c r="I3596" s="5">
        <f>IF(G3596="nákup",VLOOKUP(E3596,Tabuľka6[#All],13,FALSE),IF(G3596="predaj",VLOOKUP(E3596,Tabuľka6[#All],12,FALSE),"zadany neplatny typ transakie"))</f>
        <v>15.56</v>
      </c>
      <c r="J3596">
        <f t="shared" si="56"/>
        <v>62.24</v>
      </c>
      <c r="K3596">
        <f>SUMIF($E$7:E3596,E3596,$H$7:H3596)</f>
        <v>179</v>
      </c>
    </row>
    <row r="3597" spans="4:11" x14ac:dyDescent="0.3">
      <c r="D3597">
        <v>3591</v>
      </c>
      <c r="E3597">
        <v>19</v>
      </c>
      <c r="F3597" s="4">
        <f>DATE(2021,3,5+INT(ROWS($1:637)/5))</f>
        <v>44387</v>
      </c>
      <c r="G3597" s="1" t="s">
        <v>167</v>
      </c>
      <c r="H3597">
        <v>-7</v>
      </c>
      <c r="I3597" s="5">
        <f>IF(G3597="nákup",VLOOKUP(E3597,Tabuľka6[#All],13,FALSE),IF(G3597="predaj",VLOOKUP(E3597,Tabuľka6[#All],12,FALSE),"zadany neplatny typ transakie"))</f>
        <v>14.17</v>
      </c>
      <c r="J3597">
        <f t="shared" si="56"/>
        <v>99.19</v>
      </c>
      <c r="K3597">
        <f>SUMIF($E$7:E3597,E3597,$H$7:H3597)</f>
        <v>161</v>
      </c>
    </row>
    <row r="3598" spans="4:11" x14ac:dyDescent="0.3">
      <c r="D3598">
        <v>3592</v>
      </c>
      <c r="E3598">
        <v>1</v>
      </c>
      <c r="F3598" s="4">
        <f>DATE(2021,3,5+INT(ROWS($1:638)/5))</f>
        <v>44387</v>
      </c>
      <c r="G3598" s="1" t="s">
        <v>167</v>
      </c>
      <c r="H3598">
        <v>-3</v>
      </c>
      <c r="I3598" s="5">
        <f>IF(G3598="nákup",VLOOKUP(E3598,Tabuľka6[#All],13,FALSE),IF(G3598="predaj",VLOOKUP(E3598,Tabuľka6[#All],12,FALSE),"zadany neplatny typ transakie"))</f>
        <v>11.9</v>
      </c>
      <c r="J3598">
        <f t="shared" si="56"/>
        <v>35.700000000000003</v>
      </c>
      <c r="K3598">
        <f>SUMIF($E$7:E3598,E3598,$H$7:H3598)</f>
        <v>130</v>
      </c>
    </row>
    <row r="3599" spans="4:11" x14ac:dyDescent="0.3">
      <c r="D3599">
        <v>3593</v>
      </c>
      <c r="E3599">
        <v>3</v>
      </c>
      <c r="F3599" s="4">
        <f>DATE(2021,3,5+INT(ROWS($1:639)/5))</f>
        <v>44387</v>
      </c>
      <c r="G3599" s="1" t="s">
        <v>167</v>
      </c>
      <c r="H3599">
        <v>-1</v>
      </c>
      <c r="I3599" s="5">
        <f>IF(G3599="nákup",VLOOKUP(E3599,Tabuľka6[#All],13,FALSE),IF(G3599="predaj",VLOOKUP(E3599,Tabuľka6[#All],12,FALSE),"zadany neplatny typ transakie"))</f>
        <v>9.64</v>
      </c>
      <c r="J3599">
        <f t="shared" si="56"/>
        <v>9.64</v>
      </c>
      <c r="K3599">
        <f>SUMIF($E$7:E3599,E3599,$H$7:H3599)</f>
        <v>238</v>
      </c>
    </row>
    <row r="3600" spans="4:11" x14ac:dyDescent="0.3">
      <c r="D3600">
        <v>3594</v>
      </c>
      <c r="E3600">
        <v>17</v>
      </c>
      <c r="F3600" s="4">
        <f>DATE(2021,3,5+INT(ROWS($1:640)/5))</f>
        <v>44388</v>
      </c>
      <c r="G3600" s="1" t="s">
        <v>167</v>
      </c>
      <c r="H3600">
        <v>-9</v>
      </c>
      <c r="I3600" s="5">
        <f>IF(G3600="nákup",VLOOKUP(E3600,Tabuľka6[#All],13,FALSE),IF(G3600="predaj",VLOOKUP(E3600,Tabuľka6[#All],12,FALSE),"zadany neplatny typ transakie"))</f>
        <v>14.46</v>
      </c>
      <c r="J3600">
        <f t="shared" si="56"/>
        <v>130.14000000000001</v>
      </c>
      <c r="K3600">
        <f>SUMIF($E$7:E3600,E3600,$H$7:H3600)</f>
        <v>27</v>
      </c>
    </row>
    <row r="3601" spans="4:11" x14ac:dyDescent="0.3">
      <c r="D3601">
        <v>3595</v>
      </c>
      <c r="E3601">
        <v>5</v>
      </c>
      <c r="F3601" s="4">
        <f>DATE(2021,3,5+INT(ROWS($1:641)/5))</f>
        <v>44388</v>
      </c>
      <c r="G3601" s="1" t="s">
        <v>167</v>
      </c>
      <c r="H3601">
        <v>-6</v>
      </c>
      <c r="I3601" s="5">
        <f>IF(G3601="nákup",VLOOKUP(E3601,Tabuľka6[#All],13,FALSE),IF(G3601="predaj",VLOOKUP(E3601,Tabuľka6[#All],12,FALSE),"zadany neplatny typ transakie"))</f>
        <v>15.56</v>
      </c>
      <c r="J3601">
        <f t="shared" si="56"/>
        <v>93.36</v>
      </c>
      <c r="K3601">
        <f>SUMIF($E$7:E3601,E3601,$H$7:H3601)</f>
        <v>173</v>
      </c>
    </row>
    <row r="3602" spans="4:11" x14ac:dyDescent="0.3">
      <c r="D3602">
        <v>3596</v>
      </c>
      <c r="E3602">
        <v>1</v>
      </c>
      <c r="F3602" s="4">
        <f>DATE(2021,3,5+INT(ROWS($1:642)/5))</f>
        <v>44388</v>
      </c>
      <c r="G3602" s="1" t="s">
        <v>167</v>
      </c>
      <c r="H3602">
        <v>-6</v>
      </c>
      <c r="I3602" s="5">
        <f>IF(G3602="nákup",VLOOKUP(E3602,Tabuľka6[#All],13,FALSE),IF(G3602="predaj",VLOOKUP(E3602,Tabuľka6[#All],12,FALSE),"zadany neplatny typ transakie"))</f>
        <v>11.9</v>
      </c>
      <c r="J3602">
        <f t="shared" si="56"/>
        <v>71.400000000000006</v>
      </c>
      <c r="K3602">
        <f>SUMIF($E$7:E3602,E3602,$H$7:H3602)</f>
        <v>124</v>
      </c>
    </row>
    <row r="3603" spans="4:11" x14ac:dyDescent="0.3">
      <c r="D3603">
        <v>3597</v>
      </c>
      <c r="E3603">
        <v>2</v>
      </c>
      <c r="F3603" s="4">
        <f>DATE(2021,3,5+INT(ROWS($1:643)/5))</f>
        <v>44388</v>
      </c>
      <c r="G3603" s="1" t="s">
        <v>167</v>
      </c>
      <c r="H3603">
        <v>-5</v>
      </c>
      <c r="I3603" s="5">
        <f>IF(G3603="nákup",VLOOKUP(E3603,Tabuľka6[#All],13,FALSE),IF(G3603="predaj",VLOOKUP(E3603,Tabuľka6[#All],12,FALSE),"zadany neplatny typ transakie"))</f>
        <v>16.11</v>
      </c>
      <c r="J3603">
        <f t="shared" si="56"/>
        <v>80.55</v>
      </c>
      <c r="K3603">
        <f>SUMIF($E$7:E3603,E3603,$H$7:H3603)</f>
        <v>152</v>
      </c>
    </row>
    <row r="3604" spans="4:11" x14ac:dyDescent="0.3">
      <c r="D3604">
        <v>3598</v>
      </c>
      <c r="E3604">
        <v>21</v>
      </c>
      <c r="F3604" s="4">
        <f>DATE(2021,3,5+INT(ROWS($1:644)/5))</f>
        <v>44388</v>
      </c>
      <c r="G3604" s="1" t="s">
        <v>167</v>
      </c>
      <c r="H3604">
        <v>-3</v>
      </c>
      <c r="I3604" s="5">
        <f>IF(G3604="nákup",VLOOKUP(E3604,Tabuľka6[#All],13,FALSE),IF(G3604="predaj",VLOOKUP(E3604,Tabuľka6[#All],12,FALSE),"zadany neplatny typ transakie"))</f>
        <v>22.5</v>
      </c>
      <c r="J3604">
        <f t="shared" si="56"/>
        <v>67.5</v>
      </c>
      <c r="K3604">
        <f>SUMIF($E$7:E3604,E3604,$H$7:H3604)</f>
        <v>114</v>
      </c>
    </row>
    <row r="3605" spans="4:11" x14ac:dyDescent="0.3">
      <c r="D3605">
        <v>3599</v>
      </c>
      <c r="E3605">
        <v>29</v>
      </c>
      <c r="F3605" s="4">
        <f>DATE(2021,3,5+INT(ROWS($1:645)/5))</f>
        <v>44389</v>
      </c>
      <c r="G3605" s="1" t="s">
        <v>167</v>
      </c>
      <c r="H3605">
        <v>-7</v>
      </c>
      <c r="I3605" s="5">
        <f>IF(G3605="nákup",VLOOKUP(E3605,Tabuľka6[#All],13,FALSE),IF(G3605="predaj",VLOOKUP(E3605,Tabuľka6[#All],12,FALSE),"zadany neplatny typ transakie"))</f>
        <v>24.99</v>
      </c>
      <c r="J3605">
        <f t="shared" si="56"/>
        <v>174.92999999999998</v>
      </c>
      <c r="K3605">
        <f>SUMIF($E$7:E3605,E3605,$H$7:H3605)</f>
        <v>335</v>
      </c>
    </row>
    <row r="3606" spans="4:11" x14ac:dyDescent="0.3">
      <c r="D3606">
        <v>3600</v>
      </c>
      <c r="E3606">
        <v>23</v>
      </c>
      <c r="F3606" s="4">
        <f>DATE(2021,3,5+INT(ROWS($1:646)/5))</f>
        <v>44389</v>
      </c>
      <c r="G3606" s="1" t="s">
        <v>167</v>
      </c>
      <c r="H3606">
        <v>-3</v>
      </c>
      <c r="I3606" s="5">
        <f>IF(G3606="nákup",VLOOKUP(E3606,Tabuľka6[#All],13,FALSE),IF(G3606="predaj",VLOOKUP(E3606,Tabuľka6[#All],12,FALSE),"zadany neplatny typ transakie"))</f>
        <v>22.55</v>
      </c>
      <c r="J3606">
        <f t="shared" si="56"/>
        <v>67.650000000000006</v>
      </c>
      <c r="K3606">
        <f>SUMIF($E$7:E3606,E3606,$H$7:H3606)</f>
        <v>129</v>
      </c>
    </row>
    <row r="3607" spans="4:11" x14ac:dyDescent="0.3">
      <c r="D3607">
        <v>3601</v>
      </c>
      <c r="E3607">
        <v>14</v>
      </c>
      <c r="F3607" s="4">
        <f>DATE(2021,3,5+INT(ROWS($1:647)/5))</f>
        <v>44389</v>
      </c>
      <c r="G3607" s="1" t="s">
        <v>167</v>
      </c>
      <c r="H3607">
        <v>-9</v>
      </c>
      <c r="I3607" s="5">
        <f>IF(G3607="nákup",VLOOKUP(E3607,Tabuľka6[#All],13,FALSE),IF(G3607="predaj",VLOOKUP(E3607,Tabuľka6[#All],12,FALSE),"zadany neplatny typ transakie"))</f>
        <v>7.8</v>
      </c>
      <c r="J3607">
        <f t="shared" si="56"/>
        <v>70.2</v>
      </c>
      <c r="K3607">
        <f>SUMIF($E$7:E3607,E3607,$H$7:H3607)</f>
        <v>24</v>
      </c>
    </row>
    <row r="3608" spans="4:11" x14ac:dyDescent="0.3">
      <c r="D3608">
        <v>3602</v>
      </c>
      <c r="E3608">
        <v>30</v>
      </c>
      <c r="F3608" s="4">
        <f>DATE(2021,3,5+INT(ROWS($1:648)/5))</f>
        <v>44389</v>
      </c>
      <c r="G3608" s="1" t="s">
        <v>167</v>
      </c>
      <c r="H3608">
        <v>-6</v>
      </c>
      <c r="I3608" s="5">
        <f>IF(G3608="nákup",VLOOKUP(E3608,Tabuľka6[#All],13,FALSE),IF(G3608="predaj",VLOOKUP(E3608,Tabuľka6[#All],12,FALSE),"zadany neplatny typ transakie"))</f>
        <v>11.5</v>
      </c>
      <c r="J3608">
        <f t="shared" si="56"/>
        <v>69</v>
      </c>
      <c r="K3608">
        <f>SUMIF($E$7:E3608,E3608,$H$7:H3608)</f>
        <v>162</v>
      </c>
    </row>
    <row r="3609" spans="4:11" x14ac:dyDescent="0.3">
      <c r="D3609">
        <v>3603</v>
      </c>
      <c r="E3609">
        <v>30</v>
      </c>
      <c r="F3609" s="4">
        <f>DATE(2021,3,5+INT(ROWS($1:649)/5))</f>
        <v>44389</v>
      </c>
      <c r="G3609" s="1" t="s">
        <v>167</v>
      </c>
      <c r="H3609">
        <v>-6</v>
      </c>
      <c r="I3609" s="5">
        <f>IF(G3609="nákup",VLOOKUP(E3609,Tabuľka6[#All],13,FALSE),IF(G3609="predaj",VLOOKUP(E3609,Tabuľka6[#All],12,FALSE),"zadany neplatny typ transakie"))</f>
        <v>11.5</v>
      </c>
      <c r="J3609">
        <f t="shared" si="56"/>
        <v>69</v>
      </c>
      <c r="K3609">
        <f>SUMIF($E$7:E3609,E3609,$H$7:H3609)</f>
        <v>156</v>
      </c>
    </row>
    <row r="3610" spans="4:11" x14ac:dyDescent="0.3">
      <c r="D3610">
        <v>3604</v>
      </c>
      <c r="E3610">
        <v>1</v>
      </c>
      <c r="F3610" s="4">
        <f>DATE(2021,3,5+INT(ROWS($1:650)/5))</f>
        <v>44390</v>
      </c>
      <c r="G3610" s="1" t="s">
        <v>167</v>
      </c>
      <c r="H3610">
        <v>-1</v>
      </c>
      <c r="I3610" s="5">
        <f>IF(G3610="nákup",VLOOKUP(E3610,Tabuľka6[#All],13,FALSE),IF(G3610="predaj",VLOOKUP(E3610,Tabuľka6[#All],12,FALSE),"zadany neplatny typ transakie"))</f>
        <v>11.9</v>
      </c>
      <c r="J3610">
        <f t="shared" si="56"/>
        <v>11.9</v>
      </c>
      <c r="K3610">
        <f>SUMIF($E$7:E3610,E3610,$H$7:H3610)</f>
        <v>123</v>
      </c>
    </row>
    <row r="3611" spans="4:11" x14ac:dyDescent="0.3">
      <c r="D3611">
        <v>3605</v>
      </c>
      <c r="E3611">
        <v>14</v>
      </c>
      <c r="F3611" s="4">
        <f>DATE(2021,3,5+INT(ROWS($1:651)/5))</f>
        <v>44390</v>
      </c>
      <c r="G3611" s="1" t="s">
        <v>167</v>
      </c>
      <c r="H3611">
        <v>-1</v>
      </c>
      <c r="I3611" s="5">
        <f>IF(G3611="nákup",VLOOKUP(E3611,Tabuľka6[#All],13,FALSE),IF(G3611="predaj",VLOOKUP(E3611,Tabuľka6[#All],12,FALSE),"zadany neplatny typ transakie"))</f>
        <v>7.8</v>
      </c>
      <c r="J3611">
        <f t="shared" si="56"/>
        <v>7.8</v>
      </c>
      <c r="K3611">
        <f>SUMIF($E$7:E3611,E3611,$H$7:H3611)</f>
        <v>23</v>
      </c>
    </row>
    <row r="3612" spans="4:11" x14ac:dyDescent="0.3">
      <c r="D3612">
        <v>3606</v>
      </c>
      <c r="E3612">
        <v>21</v>
      </c>
      <c r="F3612" s="4">
        <f>DATE(2021,3,5+INT(ROWS($1:652)/5))</f>
        <v>44390</v>
      </c>
      <c r="G3612" s="1" t="s">
        <v>167</v>
      </c>
      <c r="H3612">
        <v>-3</v>
      </c>
      <c r="I3612" s="5">
        <f>IF(G3612="nákup",VLOOKUP(E3612,Tabuľka6[#All],13,FALSE),IF(G3612="predaj",VLOOKUP(E3612,Tabuľka6[#All],12,FALSE),"zadany neplatny typ transakie"))</f>
        <v>22.5</v>
      </c>
      <c r="J3612">
        <f t="shared" si="56"/>
        <v>67.5</v>
      </c>
      <c r="K3612">
        <f>SUMIF($E$7:E3612,E3612,$H$7:H3612)</f>
        <v>111</v>
      </c>
    </row>
    <row r="3613" spans="4:11" x14ac:dyDescent="0.3">
      <c r="D3613">
        <v>3607</v>
      </c>
      <c r="E3613">
        <v>26</v>
      </c>
      <c r="F3613" s="4">
        <f>DATE(2021,3,5+INT(ROWS($1:653)/5))</f>
        <v>44390</v>
      </c>
      <c r="G3613" s="1" t="s">
        <v>167</v>
      </c>
      <c r="H3613">
        <v>-10</v>
      </c>
      <c r="I3613" s="5">
        <f>IF(G3613="nákup",VLOOKUP(E3613,Tabuľka6[#All],13,FALSE),IF(G3613="predaj",VLOOKUP(E3613,Tabuľka6[#All],12,FALSE),"zadany neplatny typ transakie"))</f>
        <v>12.85</v>
      </c>
      <c r="J3613">
        <f t="shared" si="56"/>
        <v>128.5</v>
      </c>
      <c r="K3613">
        <f>SUMIF($E$7:E3613,E3613,$H$7:H3613)</f>
        <v>22</v>
      </c>
    </row>
    <row r="3614" spans="4:11" x14ac:dyDescent="0.3">
      <c r="D3614">
        <v>3608</v>
      </c>
      <c r="E3614">
        <v>29</v>
      </c>
      <c r="F3614" s="4">
        <f>DATE(2021,3,5+INT(ROWS($1:654)/5))</f>
        <v>44390</v>
      </c>
      <c r="G3614" s="1" t="s">
        <v>167</v>
      </c>
      <c r="H3614">
        <v>-1</v>
      </c>
      <c r="I3614" s="5">
        <f>IF(G3614="nákup",VLOOKUP(E3614,Tabuľka6[#All],13,FALSE),IF(G3614="predaj",VLOOKUP(E3614,Tabuľka6[#All],12,FALSE),"zadany neplatny typ transakie"))</f>
        <v>24.99</v>
      </c>
      <c r="J3614">
        <f t="shared" si="56"/>
        <v>24.99</v>
      </c>
      <c r="K3614">
        <f>SUMIF($E$7:E3614,E3614,$H$7:H3614)</f>
        <v>334</v>
      </c>
    </row>
    <row r="3615" spans="4:11" x14ac:dyDescent="0.3">
      <c r="D3615">
        <v>3609</v>
      </c>
      <c r="E3615">
        <v>7</v>
      </c>
      <c r="F3615" s="4">
        <f>DATE(2021,3,5+INT(ROWS($1:655)/5))</f>
        <v>44391</v>
      </c>
      <c r="G3615" s="1" t="s">
        <v>167</v>
      </c>
      <c r="H3615">
        <v>-6</v>
      </c>
      <c r="I3615" s="5">
        <f>IF(G3615="nákup",VLOOKUP(E3615,Tabuľka6[#All],13,FALSE),IF(G3615="predaj",VLOOKUP(E3615,Tabuľka6[#All],12,FALSE),"zadany neplatny typ transakie"))</f>
        <v>14.75</v>
      </c>
      <c r="J3615">
        <f t="shared" si="56"/>
        <v>88.5</v>
      </c>
      <c r="K3615">
        <f>SUMIF($E$7:E3615,E3615,$H$7:H3615)</f>
        <v>48</v>
      </c>
    </row>
    <row r="3616" spans="4:11" x14ac:dyDescent="0.3">
      <c r="D3616">
        <v>3610</v>
      </c>
      <c r="E3616">
        <v>14</v>
      </c>
      <c r="F3616" s="4">
        <f>DATE(2021,3,5+INT(ROWS($1:656)/5))</f>
        <v>44391</v>
      </c>
      <c r="G3616" s="1" t="s">
        <v>167</v>
      </c>
      <c r="H3616">
        <v>-9</v>
      </c>
      <c r="I3616" s="5">
        <f>IF(G3616="nákup",VLOOKUP(E3616,Tabuľka6[#All],13,FALSE),IF(G3616="predaj",VLOOKUP(E3616,Tabuľka6[#All],12,FALSE),"zadany neplatny typ transakie"))</f>
        <v>7.8</v>
      </c>
      <c r="J3616">
        <f t="shared" si="56"/>
        <v>70.2</v>
      </c>
      <c r="K3616">
        <f>SUMIF($E$7:E3616,E3616,$H$7:H3616)</f>
        <v>14</v>
      </c>
    </row>
    <row r="3617" spans="4:11" x14ac:dyDescent="0.3">
      <c r="D3617">
        <v>3611</v>
      </c>
      <c r="E3617">
        <v>10</v>
      </c>
      <c r="F3617" s="4">
        <f>DATE(2021,3,5+INT(ROWS($1:657)/5))</f>
        <v>44391</v>
      </c>
      <c r="G3617" s="1" t="s">
        <v>166</v>
      </c>
      <c r="H3617">
        <v>20</v>
      </c>
      <c r="I3617" s="5">
        <f>IF(G3617="nákup",VLOOKUP(E3617,Tabuľka6[#All],13,FALSE),IF(G3617="predaj",VLOOKUP(E3617,Tabuľka6[#All],12,FALSE),"zadany neplatny typ transakie"))</f>
        <v>11.89</v>
      </c>
      <c r="J3617">
        <f t="shared" si="56"/>
        <v>237.8</v>
      </c>
      <c r="K3617">
        <f>SUMIF($E$7:E3617,E3617,$H$7:H3617)</f>
        <v>59</v>
      </c>
    </row>
    <row r="3618" spans="4:11" x14ac:dyDescent="0.3">
      <c r="D3618">
        <v>3612</v>
      </c>
      <c r="E3618">
        <v>21</v>
      </c>
      <c r="F3618" s="4">
        <f>DATE(2021,3,5+INT(ROWS($1:658)/5))</f>
        <v>44391</v>
      </c>
      <c r="G3618" s="1" t="s">
        <v>167</v>
      </c>
      <c r="H3618">
        <v>-6</v>
      </c>
      <c r="I3618" s="5">
        <f>IF(G3618="nákup",VLOOKUP(E3618,Tabuľka6[#All],13,FALSE),IF(G3618="predaj",VLOOKUP(E3618,Tabuľka6[#All],12,FALSE),"zadany neplatny typ transakie"))</f>
        <v>22.5</v>
      </c>
      <c r="J3618">
        <f t="shared" si="56"/>
        <v>135</v>
      </c>
      <c r="K3618">
        <f>SUMIF($E$7:E3618,E3618,$H$7:H3618)</f>
        <v>105</v>
      </c>
    </row>
    <row r="3619" spans="4:11" x14ac:dyDescent="0.3">
      <c r="D3619">
        <v>3613</v>
      </c>
      <c r="E3619">
        <v>15</v>
      </c>
      <c r="F3619" s="4">
        <f>DATE(2021,3,5+INT(ROWS($1:659)/5))</f>
        <v>44391</v>
      </c>
      <c r="G3619" s="1" t="s">
        <v>167</v>
      </c>
      <c r="H3619">
        <v>-3</v>
      </c>
      <c r="I3619" s="5">
        <f>IF(G3619="nákup",VLOOKUP(E3619,Tabuľka6[#All],13,FALSE),IF(G3619="predaj",VLOOKUP(E3619,Tabuľka6[#All],12,FALSE),"zadany neplatny typ transakie"))</f>
        <v>9.65</v>
      </c>
      <c r="J3619">
        <f t="shared" si="56"/>
        <v>28.950000000000003</v>
      </c>
      <c r="K3619">
        <f>SUMIF($E$7:E3619,E3619,$H$7:H3619)</f>
        <v>277</v>
      </c>
    </row>
    <row r="3620" spans="4:11" x14ac:dyDescent="0.3">
      <c r="D3620">
        <v>3614</v>
      </c>
      <c r="E3620">
        <v>27</v>
      </c>
      <c r="F3620" s="4">
        <f>DATE(2021,3,5+INT(ROWS($1:660)/5))</f>
        <v>44392</v>
      </c>
      <c r="G3620" s="1" t="s">
        <v>167</v>
      </c>
      <c r="H3620">
        <v>-7</v>
      </c>
      <c r="I3620" s="5">
        <f>IF(G3620="nákup",VLOOKUP(E3620,Tabuľka6[#All],13,FALSE),IF(G3620="predaj",VLOOKUP(E3620,Tabuľka6[#All],12,FALSE),"zadany neplatny typ transakie"))</f>
        <v>16.36</v>
      </c>
      <c r="J3620">
        <f t="shared" si="56"/>
        <v>114.52</v>
      </c>
      <c r="K3620">
        <f>SUMIF($E$7:E3620,E3620,$H$7:H3620)</f>
        <v>111</v>
      </c>
    </row>
    <row r="3621" spans="4:11" x14ac:dyDescent="0.3">
      <c r="D3621">
        <v>3615</v>
      </c>
      <c r="E3621">
        <v>24</v>
      </c>
      <c r="F3621" s="4">
        <f>DATE(2021,3,5+INT(ROWS($1:661)/5))</f>
        <v>44392</v>
      </c>
      <c r="G3621" s="1" t="s">
        <v>167</v>
      </c>
      <c r="H3621">
        <v>-4</v>
      </c>
      <c r="I3621" s="5">
        <f>IF(G3621="nákup",VLOOKUP(E3621,Tabuľka6[#All],13,FALSE),IF(G3621="predaj",VLOOKUP(E3621,Tabuľka6[#All],12,FALSE),"zadany neplatny typ transakie"))</f>
        <v>18.98</v>
      </c>
      <c r="J3621">
        <f t="shared" si="56"/>
        <v>75.92</v>
      </c>
      <c r="K3621">
        <f>SUMIF($E$7:E3621,E3621,$H$7:H3621)</f>
        <v>211</v>
      </c>
    </row>
    <row r="3622" spans="4:11" x14ac:dyDescent="0.3">
      <c r="D3622">
        <v>3616</v>
      </c>
      <c r="E3622">
        <v>6</v>
      </c>
      <c r="F3622" s="4">
        <f>DATE(2021,3,5+INT(ROWS($1:662)/5))</f>
        <v>44392</v>
      </c>
      <c r="G3622" s="1" t="s">
        <v>167</v>
      </c>
      <c r="H3622">
        <v>-2</v>
      </c>
      <c r="I3622" s="5">
        <f>IF(G3622="nákup",VLOOKUP(E3622,Tabuľka6[#All],13,FALSE),IF(G3622="predaj",VLOOKUP(E3622,Tabuľka6[#All],12,FALSE),"zadany neplatny typ transakie"))</f>
        <v>13.24</v>
      </c>
      <c r="J3622">
        <f t="shared" si="56"/>
        <v>26.48</v>
      </c>
      <c r="K3622">
        <f>SUMIF($E$7:E3622,E3622,$H$7:H3622)</f>
        <v>140</v>
      </c>
    </row>
    <row r="3623" spans="4:11" x14ac:dyDescent="0.3">
      <c r="D3623">
        <v>3617</v>
      </c>
      <c r="E3623">
        <v>7</v>
      </c>
      <c r="F3623" s="4">
        <f>DATE(2021,3,5+INT(ROWS($1:663)/5))</f>
        <v>44392</v>
      </c>
      <c r="G3623" s="1" t="s">
        <v>167</v>
      </c>
      <c r="H3623">
        <v>-3</v>
      </c>
      <c r="I3623" s="5">
        <f>IF(G3623="nákup",VLOOKUP(E3623,Tabuľka6[#All],13,FALSE),IF(G3623="predaj",VLOOKUP(E3623,Tabuľka6[#All],12,FALSE),"zadany neplatny typ transakie"))</f>
        <v>14.75</v>
      </c>
      <c r="J3623">
        <f t="shared" si="56"/>
        <v>44.25</v>
      </c>
      <c r="K3623">
        <f>SUMIF($E$7:E3623,E3623,$H$7:H3623)</f>
        <v>45</v>
      </c>
    </row>
    <row r="3624" spans="4:11" x14ac:dyDescent="0.3">
      <c r="D3624">
        <v>3618</v>
      </c>
      <c r="E3624">
        <v>4</v>
      </c>
      <c r="F3624" s="4">
        <f>DATE(2021,3,5+INT(ROWS($1:664)/5))</f>
        <v>44392</v>
      </c>
      <c r="G3624" s="1" t="s">
        <v>167</v>
      </c>
      <c r="H3624">
        <v>-8</v>
      </c>
      <c r="I3624" s="5">
        <f>IF(G3624="nákup",VLOOKUP(E3624,Tabuľka6[#All],13,FALSE),IF(G3624="predaj",VLOOKUP(E3624,Tabuľka6[#All],12,FALSE),"zadany neplatny typ transakie"))</f>
        <v>16</v>
      </c>
      <c r="J3624">
        <f t="shared" si="56"/>
        <v>128</v>
      </c>
      <c r="K3624">
        <f>SUMIF($E$7:E3624,E3624,$H$7:H3624)</f>
        <v>179</v>
      </c>
    </row>
    <row r="3625" spans="4:11" x14ac:dyDescent="0.3">
      <c r="D3625">
        <v>3619</v>
      </c>
      <c r="E3625">
        <v>21</v>
      </c>
      <c r="F3625" s="4">
        <f>DATE(2021,3,5+INT(ROWS($1:665)/5))</f>
        <v>44393</v>
      </c>
      <c r="G3625" s="1" t="s">
        <v>167</v>
      </c>
      <c r="H3625">
        <v>-7</v>
      </c>
      <c r="I3625" s="5">
        <f>IF(G3625="nákup",VLOOKUP(E3625,Tabuľka6[#All],13,FALSE),IF(G3625="predaj",VLOOKUP(E3625,Tabuľka6[#All],12,FALSE),"zadany neplatny typ transakie"))</f>
        <v>22.5</v>
      </c>
      <c r="J3625">
        <f t="shared" si="56"/>
        <v>157.5</v>
      </c>
      <c r="K3625">
        <f>SUMIF($E$7:E3625,E3625,$H$7:H3625)</f>
        <v>98</v>
      </c>
    </row>
    <row r="3626" spans="4:11" x14ac:dyDescent="0.3">
      <c r="D3626">
        <v>3620</v>
      </c>
      <c r="E3626">
        <v>13</v>
      </c>
      <c r="F3626" s="4">
        <f>DATE(2021,3,5+INT(ROWS($1:666)/5))</f>
        <v>44393</v>
      </c>
      <c r="G3626" s="1" t="s">
        <v>167</v>
      </c>
      <c r="H3626">
        <v>-6</v>
      </c>
      <c r="I3626" s="5">
        <f>IF(G3626="nákup",VLOOKUP(E3626,Tabuľka6[#All],13,FALSE),IF(G3626="predaj",VLOOKUP(E3626,Tabuľka6[#All],12,FALSE),"zadany neplatny typ transakie"))</f>
        <v>14.95</v>
      </c>
      <c r="J3626">
        <f t="shared" si="56"/>
        <v>89.699999999999989</v>
      </c>
      <c r="K3626">
        <f>SUMIF($E$7:E3626,E3626,$H$7:H3626)</f>
        <v>10</v>
      </c>
    </row>
    <row r="3627" spans="4:11" x14ac:dyDescent="0.3">
      <c r="D3627">
        <v>3621</v>
      </c>
      <c r="E3627">
        <v>8</v>
      </c>
      <c r="F3627" s="4">
        <f>DATE(2021,3,5+INT(ROWS($1:667)/5))</f>
        <v>44393</v>
      </c>
      <c r="G3627" s="1" t="s">
        <v>167</v>
      </c>
      <c r="H3627">
        <v>-3</v>
      </c>
      <c r="I3627" s="5">
        <f>IF(G3627="nákup",VLOOKUP(E3627,Tabuľka6[#All],13,FALSE),IF(G3627="predaj",VLOOKUP(E3627,Tabuľka6[#All],12,FALSE),"zadany neplatny typ transakie"))</f>
        <v>17.89</v>
      </c>
      <c r="J3627">
        <f t="shared" si="56"/>
        <v>53.67</v>
      </c>
      <c r="K3627">
        <f>SUMIF($E$7:E3627,E3627,$H$7:H3627)</f>
        <v>187</v>
      </c>
    </row>
    <row r="3628" spans="4:11" x14ac:dyDescent="0.3">
      <c r="D3628">
        <v>3622</v>
      </c>
      <c r="E3628">
        <v>18</v>
      </c>
      <c r="F3628" s="4">
        <f>DATE(2021,3,5+INT(ROWS($1:668)/5))</f>
        <v>44393</v>
      </c>
      <c r="G3628" s="1" t="s">
        <v>167</v>
      </c>
      <c r="H3628">
        <v>-10</v>
      </c>
      <c r="I3628" s="5">
        <f>IF(G3628="nákup",VLOOKUP(E3628,Tabuľka6[#All],13,FALSE),IF(G3628="predaj",VLOOKUP(E3628,Tabuľka6[#All],12,FALSE),"zadany neplatny typ transakie"))</f>
        <v>13.99</v>
      </c>
      <c r="J3628">
        <f t="shared" si="56"/>
        <v>139.9</v>
      </c>
      <c r="K3628">
        <f>SUMIF($E$7:E3628,E3628,$H$7:H3628)</f>
        <v>48</v>
      </c>
    </row>
    <row r="3629" spans="4:11" x14ac:dyDescent="0.3">
      <c r="D3629">
        <v>3623</v>
      </c>
      <c r="E3629">
        <v>18</v>
      </c>
      <c r="F3629" s="4">
        <f>DATE(2021,3,5+INT(ROWS($1:669)/5))</f>
        <v>44393</v>
      </c>
      <c r="G3629" s="1" t="s">
        <v>167</v>
      </c>
      <c r="H3629">
        <v>-1</v>
      </c>
      <c r="I3629" s="5">
        <f>IF(G3629="nákup",VLOOKUP(E3629,Tabuľka6[#All],13,FALSE),IF(G3629="predaj",VLOOKUP(E3629,Tabuľka6[#All],12,FALSE),"zadany neplatny typ transakie"))</f>
        <v>13.99</v>
      </c>
      <c r="J3629">
        <f t="shared" si="56"/>
        <v>13.99</v>
      </c>
      <c r="K3629">
        <f>SUMIF($E$7:E3629,E3629,$H$7:H3629)</f>
        <v>47</v>
      </c>
    </row>
    <row r="3630" spans="4:11" x14ac:dyDescent="0.3">
      <c r="D3630">
        <v>3624</v>
      </c>
      <c r="E3630">
        <v>10</v>
      </c>
      <c r="F3630" s="4">
        <f>DATE(2021,3,5+INT(ROWS($1:670)/5))</f>
        <v>44394</v>
      </c>
      <c r="G3630" s="1" t="s">
        <v>167</v>
      </c>
      <c r="H3630">
        <v>-6</v>
      </c>
      <c r="I3630" s="5">
        <f>IF(G3630="nákup",VLOOKUP(E3630,Tabuľka6[#All],13,FALSE),IF(G3630="predaj",VLOOKUP(E3630,Tabuľka6[#All],12,FALSE),"zadany neplatny typ transakie"))</f>
        <v>18.5</v>
      </c>
      <c r="J3630">
        <f t="shared" si="56"/>
        <v>111</v>
      </c>
      <c r="K3630">
        <f>SUMIF($E$7:E3630,E3630,$H$7:H3630)</f>
        <v>53</v>
      </c>
    </row>
    <row r="3631" spans="4:11" x14ac:dyDescent="0.3">
      <c r="D3631">
        <v>3625</v>
      </c>
      <c r="E3631">
        <v>17</v>
      </c>
      <c r="F3631" s="4">
        <f>DATE(2021,3,5+INT(ROWS($1:671)/5))</f>
        <v>44394</v>
      </c>
      <c r="G3631" s="1" t="s">
        <v>167</v>
      </c>
      <c r="H3631">
        <v>-4</v>
      </c>
      <c r="I3631" s="5">
        <f>IF(G3631="nákup",VLOOKUP(E3631,Tabuľka6[#All],13,FALSE),IF(G3631="predaj",VLOOKUP(E3631,Tabuľka6[#All],12,FALSE),"zadany neplatny typ transakie"))</f>
        <v>14.46</v>
      </c>
      <c r="J3631">
        <f t="shared" si="56"/>
        <v>57.84</v>
      </c>
      <c r="K3631">
        <f>SUMIF($E$7:E3631,E3631,$H$7:H3631)</f>
        <v>23</v>
      </c>
    </row>
    <row r="3632" spans="4:11" x14ac:dyDescent="0.3">
      <c r="D3632">
        <v>3626</v>
      </c>
      <c r="E3632">
        <v>25</v>
      </c>
      <c r="F3632" s="4">
        <f>DATE(2021,3,5+INT(ROWS($1:672)/5))</f>
        <v>44394</v>
      </c>
      <c r="G3632" s="1" t="s">
        <v>167</v>
      </c>
      <c r="H3632">
        <v>-2</v>
      </c>
      <c r="I3632" s="5">
        <f>IF(G3632="nákup",VLOOKUP(E3632,Tabuľka6[#All],13,FALSE),IF(G3632="predaj",VLOOKUP(E3632,Tabuľka6[#All],12,FALSE),"zadany neplatny typ transakie"))</f>
        <v>14.95</v>
      </c>
      <c r="J3632">
        <f t="shared" si="56"/>
        <v>29.9</v>
      </c>
      <c r="K3632">
        <f>SUMIF($E$7:E3632,E3632,$H$7:H3632)</f>
        <v>168</v>
      </c>
    </row>
    <row r="3633" spans="4:11" x14ac:dyDescent="0.3">
      <c r="D3633">
        <v>3627</v>
      </c>
      <c r="E3633">
        <v>23</v>
      </c>
      <c r="F3633" s="4">
        <f>DATE(2021,3,5+INT(ROWS($1:673)/5))</f>
        <v>44394</v>
      </c>
      <c r="G3633" s="1" t="s">
        <v>167</v>
      </c>
      <c r="H3633">
        <v>-8</v>
      </c>
      <c r="I3633" s="5">
        <f>IF(G3633="nákup",VLOOKUP(E3633,Tabuľka6[#All],13,FALSE),IF(G3633="predaj",VLOOKUP(E3633,Tabuľka6[#All],12,FALSE),"zadany neplatny typ transakie"))</f>
        <v>22.55</v>
      </c>
      <c r="J3633">
        <f t="shared" si="56"/>
        <v>180.4</v>
      </c>
      <c r="K3633">
        <f>SUMIF($E$7:E3633,E3633,$H$7:H3633)</f>
        <v>121</v>
      </c>
    </row>
    <row r="3634" spans="4:11" x14ac:dyDescent="0.3">
      <c r="D3634">
        <v>3628</v>
      </c>
      <c r="E3634">
        <v>5</v>
      </c>
      <c r="F3634" s="4">
        <f>DATE(2021,3,5+INT(ROWS($1:674)/5))</f>
        <v>44394</v>
      </c>
      <c r="G3634" s="1" t="s">
        <v>167</v>
      </c>
      <c r="H3634">
        <v>-2</v>
      </c>
      <c r="I3634" s="5">
        <f>IF(G3634="nákup",VLOOKUP(E3634,Tabuľka6[#All],13,FALSE),IF(G3634="predaj",VLOOKUP(E3634,Tabuľka6[#All],12,FALSE),"zadany neplatny typ transakie"))</f>
        <v>15.56</v>
      </c>
      <c r="J3634">
        <f t="shared" si="56"/>
        <v>31.12</v>
      </c>
      <c r="K3634">
        <f>SUMIF($E$7:E3634,E3634,$H$7:H3634)</f>
        <v>171</v>
      </c>
    </row>
    <row r="3635" spans="4:11" x14ac:dyDescent="0.3">
      <c r="D3635">
        <v>3629</v>
      </c>
      <c r="E3635">
        <v>5</v>
      </c>
      <c r="F3635" s="4">
        <f>DATE(2021,3,5+INT(ROWS($1:675)/5))</f>
        <v>44395</v>
      </c>
      <c r="G3635" s="1" t="s">
        <v>167</v>
      </c>
      <c r="H3635">
        <v>-4</v>
      </c>
      <c r="I3635" s="5">
        <f>IF(G3635="nákup",VLOOKUP(E3635,Tabuľka6[#All],13,FALSE),IF(G3635="predaj",VLOOKUP(E3635,Tabuľka6[#All],12,FALSE),"zadany neplatny typ transakie"))</f>
        <v>15.56</v>
      </c>
      <c r="J3635">
        <f t="shared" si="56"/>
        <v>62.24</v>
      </c>
      <c r="K3635">
        <f>SUMIF($E$7:E3635,E3635,$H$7:H3635)</f>
        <v>167</v>
      </c>
    </row>
    <row r="3636" spans="4:11" x14ac:dyDescent="0.3">
      <c r="D3636">
        <v>3630</v>
      </c>
      <c r="E3636">
        <v>6</v>
      </c>
      <c r="F3636" s="4">
        <f>DATE(2021,3,5+INT(ROWS($1:676)/5))</f>
        <v>44395</v>
      </c>
      <c r="G3636" s="1" t="s">
        <v>167</v>
      </c>
      <c r="H3636">
        <v>-8</v>
      </c>
      <c r="I3636" s="5">
        <f>IF(G3636="nákup",VLOOKUP(E3636,Tabuľka6[#All],13,FALSE),IF(G3636="predaj",VLOOKUP(E3636,Tabuľka6[#All],12,FALSE),"zadany neplatny typ transakie"))</f>
        <v>13.24</v>
      </c>
      <c r="J3636">
        <f t="shared" si="56"/>
        <v>105.92</v>
      </c>
      <c r="K3636">
        <f>SUMIF($E$7:E3636,E3636,$H$7:H3636)</f>
        <v>132</v>
      </c>
    </row>
    <row r="3637" spans="4:11" x14ac:dyDescent="0.3">
      <c r="D3637">
        <v>3631</v>
      </c>
      <c r="E3637">
        <v>18</v>
      </c>
      <c r="F3637" s="4">
        <f>DATE(2021,3,5+INT(ROWS($1:677)/5))</f>
        <v>44395</v>
      </c>
      <c r="G3637" s="1" t="s">
        <v>167</v>
      </c>
      <c r="H3637">
        <v>-5</v>
      </c>
      <c r="I3637" s="5">
        <f>IF(G3637="nákup",VLOOKUP(E3637,Tabuľka6[#All],13,FALSE),IF(G3637="predaj",VLOOKUP(E3637,Tabuľka6[#All],12,FALSE),"zadany neplatny typ transakie"))</f>
        <v>13.99</v>
      </c>
      <c r="J3637">
        <f t="shared" si="56"/>
        <v>69.95</v>
      </c>
      <c r="K3637">
        <f>SUMIF($E$7:E3637,E3637,$H$7:H3637)</f>
        <v>42</v>
      </c>
    </row>
    <row r="3638" spans="4:11" x14ac:dyDescent="0.3">
      <c r="D3638">
        <v>3632</v>
      </c>
      <c r="E3638">
        <v>9</v>
      </c>
      <c r="F3638" s="4">
        <f>DATE(2021,3,5+INT(ROWS($1:678)/5))</f>
        <v>44395</v>
      </c>
      <c r="G3638" s="1" t="s">
        <v>167</v>
      </c>
      <c r="H3638">
        <v>-1</v>
      </c>
      <c r="I3638" s="5">
        <f>IF(G3638="nákup",VLOOKUP(E3638,Tabuľka6[#All],13,FALSE),IF(G3638="predaj",VLOOKUP(E3638,Tabuľka6[#All],12,FALSE),"zadany neplatny typ transakie"))</f>
        <v>41</v>
      </c>
      <c r="J3638">
        <f t="shared" si="56"/>
        <v>41</v>
      </c>
      <c r="K3638">
        <f>SUMIF($E$7:E3638,E3638,$H$7:H3638)</f>
        <v>70</v>
      </c>
    </row>
    <row r="3639" spans="4:11" x14ac:dyDescent="0.3">
      <c r="D3639">
        <v>3633</v>
      </c>
      <c r="E3639">
        <v>19</v>
      </c>
      <c r="F3639" s="4">
        <f>DATE(2021,3,5+INT(ROWS($1:679)/5))</f>
        <v>44395</v>
      </c>
      <c r="G3639" s="1" t="s">
        <v>167</v>
      </c>
      <c r="H3639">
        <v>-8</v>
      </c>
      <c r="I3639" s="5">
        <f>IF(G3639="nákup",VLOOKUP(E3639,Tabuľka6[#All],13,FALSE),IF(G3639="predaj",VLOOKUP(E3639,Tabuľka6[#All],12,FALSE),"zadany neplatny typ transakie"))</f>
        <v>14.17</v>
      </c>
      <c r="J3639">
        <f t="shared" si="56"/>
        <v>113.36</v>
      </c>
      <c r="K3639">
        <f>SUMIF($E$7:E3639,E3639,$H$7:H3639)</f>
        <v>153</v>
      </c>
    </row>
    <row r="3640" spans="4:11" x14ac:dyDescent="0.3">
      <c r="D3640">
        <v>3634</v>
      </c>
      <c r="E3640">
        <v>19</v>
      </c>
      <c r="F3640" s="4">
        <f>DATE(2021,3,5+INT(ROWS($1:680)/5))</f>
        <v>44396</v>
      </c>
      <c r="G3640" s="1" t="s">
        <v>167</v>
      </c>
      <c r="H3640">
        <v>-4</v>
      </c>
      <c r="I3640" s="5">
        <f>IF(G3640="nákup",VLOOKUP(E3640,Tabuľka6[#All],13,FALSE),IF(G3640="predaj",VLOOKUP(E3640,Tabuľka6[#All],12,FALSE),"zadany neplatny typ transakie"))</f>
        <v>14.17</v>
      </c>
      <c r="J3640">
        <f t="shared" si="56"/>
        <v>56.68</v>
      </c>
      <c r="K3640">
        <f>SUMIF($E$7:E3640,E3640,$H$7:H3640)</f>
        <v>149</v>
      </c>
    </row>
    <row r="3641" spans="4:11" x14ac:dyDescent="0.3">
      <c r="D3641">
        <v>3635</v>
      </c>
      <c r="E3641">
        <v>30</v>
      </c>
      <c r="F3641" s="4">
        <f>DATE(2021,3,5+INT(ROWS($1:681)/5))</f>
        <v>44396</v>
      </c>
      <c r="G3641" s="1" t="s">
        <v>167</v>
      </c>
      <c r="H3641">
        <v>-7</v>
      </c>
      <c r="I3641" s="5">
        <f>IF(G3641="nákup",VLOOKUP(E3641,Tabuľka6[#All],13,FALSE),IF(G3641="predaj",VLOOKUP(E3641,Tabuľka6[#All],12,FALSE),"zadany neplatny typ transakie"))</f>
        <v>11.5</v>
      </c>
      <c r="J3641">
        <f t="shared" si="56"/>
        <v>80.5</v>
      </c>
      <c r="K3641">
        <f>SUMIF($E$7:E3641,E3641,$H$7:H3641)</f>
        <v>149</v>
      </c>
    </row>
    <row r="3642" spans="4:11" x14ac:dyDescent="0.3">
      <c r="D3642">
        <v>3636</v>
      </c>
      <c r="E3642">
        <v>8</v>
      </c>
      <c r="F3642" s="4">
        <f>DATE(2021,3,5+INT(ROWS($1:682)/5))</f>
        <v>44396</v>
      </c>
      <c r="G3642" s="1" t="s">
        <v>167</v>
      </c>
      <c r="H3642">
        <v>-9</v>
      </c>
      <c r="I3642" s="5">
        <f>IF(G3642="nákup",VLOOKUP(E3642,Tabuľka6[#All],13,FALSE),IF(G3642="predaj",VLOOKUP(E3642,Tabuľka6[#All],12,FALSE),"zadany neplatny typ transakie"))</f>
        <v>17.89</v>
      </c>
      <c r="J3642">
        <f t="shared" si="56"/>
        <v>161.01</v>
      </c>
      <c r="K3642">
        <f>SUMIF($E$7:E3642,E3642,$H$7:H3642)</f>
        <v>178</v>
      </c>
    </row>
    <row r="3643" spans="4:11" x14ac:dyDescent="0.3">
      <c r="D3643">
        <v>3637</v>
      </c>
      <c r="E3643">
        <v>7</v>
      </c>
      <c r="F3643" s="4">
        <f>DATE(2021,3,5+INT(ROWS($1:683)/5))</f>
        <v>44396</v>
      </c>
      <c r="G3643" s="1" t="s">
        <v>167</v>
      </c>
      <c r="H3643">
        <v>-2</v>
      </c>
      <c r="I3643" s="5">
        <f>IF(G3643="nákup",VLOOKUP(E3643,Tabuľka6[#All],13,FALSE),IF(G3643="predaj",VLOOKUP(E3643,Tabuľka6[#All],12,FALSE),"zadany neplatny typ transakie"))</f>
        <v>14.75</v>
      </c>
      <c r="J3643">
        <f t="shared" si="56"/>
        <v>29.5</v>
      </c>
      <c r="K3643">
        <f>SUMIF($E$7:E3643,E3643,$H$7:H3643)</f>
        <v>43</v>
      </c>
    </row>
    <row r="3644" spans="4:11" x14ac:dyDescent="0.3">
      <c r="D3644">
        <v>3638</v>
      </c>
      <c r="E3644">
        <v>6</v>
      </c>
      <c r="F3644" s="4">
        <f>DATE(2021,3,5+INT(ROWS($1:684)/5))</f>
        <v>44396</v>
      </c>
      <c r="G3644" s="1" t="s">
        <v>167</v>
      </c>
      <c r="H3644">
        <v>-4</v>
      </c>
      <c r="I3644" s="5">
        <f>IF(G3644="nákup",VLOOKUP(E3644,Tabuľka6[#All],13,FALSE),IF(G3644="predaj",VLOOKUP(E3644,Tabuľka6[#All],12,FALSE),"zadany neplatny typ transakie"))</f>
        <v>13.24</v>
      </c>
      <c r="J3644">
        <f t="shared" si="56"/>
        <v>52.96</v>
      </c>
      <c r="K3644">
        <f>SUMIF($E$7:E3644,E3644,$H$7:H3644)</f>
        <v>128</v>
      </c>
    </row>
    <row r="3645" spans="4:11" x14ac:dyDescent="0.3">
      <c r="D3645">
        <v>3639</v>
      </c>
      <c r="E3645">
        <v>1</v>
      </c>
      <c r="F3645" s="4">
        <f>DATE(2021,3,5+INT(ROWS($1:685)/5))</f>
        <v>44397</v>
      </c>
      <c r="G3645" s="1" t="s">
        <v>167</v>
      </c>
      <c r="H3645">
        <v>-7</v>
      </c>
      <c r="I3645" s="5">
        <f>IF(G3645="nákup",VLOOKUP(E3645,Tabuľka6[#All],13,FALSE),IF(G3645="predaj",VLOOKUP(E3645,Tabuľka6[#All],12,FALSE),"zadany neplatny typ transakie"))</f>
        <v>11.9</v>
      </c>
      <c r="J3645">
        <f t="shared" si="56"/>
        <v>83.3</v>
      </c>
      <c r="K3645">
        <f>SUMIF($E$7:E3645,E3645,$H$7:H3645)</f>
        <v>116</v>
      </c>
    </row>
    <row r="3646" spans="4:11" x14ac:dyDescent="0.3">
      <c r="D3646">
        <v>3640</v>
      </c>
      <c r="E3646">
        <v>29</v>
      </c>
      <c r="F3646" s="4">
        <f>DATE(2021,3,5+INT(ROWS($1:686)/5))</f>
        <v>44397</v>
      </c>
      <c r="G3646" s="1" t="s">
        <v>167</v>
      </c>
      <c r="H3646">
        <v>-9</v>
      </c>
      <c r="I3646" s="5">
        <f>IF(G3646="nákup",VLOOKUP(E3646,Tabuľka6[#All],13,FALSE),IF(G3646="predaj",VLOOKUP(E3646,Tabuľka6[#All],12,FALSE),"zadany neplatny typ transakie"))</f>
        <v>24.99</v>
      </c>
      <c r="J3646">
        <f t="shared" si="56"/>
        <v>224.91</v>
      </c>
      <c r="K3646">
        <f>SUMIF($E$7:E3646,E3646,$H$7:H3646)</f>
        <v>325</v>
      </c>
    </row>
    <row r="3647" spans="4:11" x14ac:dyDescent="0.3">
      <c r="D3647">
        <v>3641</v>
      </c>
      <c r="E3647">
        <v>4</v>
      </c>
      <c r="F3647" s="4">
        <f>DATE(2021,3,5+INT(ROWS($1:687)/5))</f>
        <v>44397</v>
      </c>
      <c r="G3647" s="1" t="s">
        <v>167</v>
      </c>
      <c r="H3647">
        <v>-4</v>
      </c>
      <c r="I3647" s="5">
        <f>IF(G3647="nákup",VLOOKUP(E3647,Tabuľka6[#All],13,FALSE),IF(G3647="predaj",VLOOKUP(E3647,Tabuľka6[#All],12,FALSE),"zadany neplatny typ transakie"))</f>
        <v>16</v>
      </c>
      <c r="J3647">
        <f t="shared" si="56"/>
        <v>64</v>
      </c>
      <c r="K3647">
        <f>SUMIF($E$7:E3647,E3647,$H$7:H3647)</f>
        <v>175</v>
      </c>
    </row>
    <row r="3648" spans="4:11" x14ac:dyDescent="0.3">
      <c r="D3648">
        <v>3642</v>
      </c>
      <c r="E3648">
        <v>20</v>
      </c>
      <c r="F3648" s="4">
        <f>DATE(2021,3,5+INT(ROWS($1:688)/5))</f>
        <v>44397</v>
      </c>
      <c r="G3648" s="1" t="s">
        <v>167</v>
      </c>
      <c r="H3648">
        <v>-2</v>
      </c>
      <c r="I3648" s="5">
        <f>IF(G3648="nákup",VLOOKUP(E3648,Tabuľka6[#All],13,FALSE),IF(G3648="predaj",VLOOKUP(E3648,Tabuľka6[#All],12,FALSE),"zadany neplatny typ transakie"))</f>
        <v>10.050000000000001</v>
      </c>
      <c r="J3648">
        <f t="shared" si="56"/>
        <v>20.100000000000001</v>
      </c>
      <c r="K3648">
        <f>SUMIF($E$7:E3648,E3648,$H$7:H3648)</f>
        <v>7</v>
      </c>
    </row>
    <row r="3649" spans="4:11" x14ac:dyDescent="0.3">
      <c r="D3649">
        <v>3643</v>
      </c>
      <c r="E3649">
        <v>11</v>
      </c>
      <c r="F3649" s="4">
        <f>DATE(2021,3,5+INT(ROWS($1:689)/5))</f>
        <v>44397</v>
      </c>
      <c r="G3649" s="1" t="s">
        <v>167</v>
      </c>
      <c r="H3649">
        <v>-2</v>
      </c>
      <c r="I3649" s="5">
        <f>IF(G3649="nákup",VLOOKUP(E3649,Tabuľka6[#All],13,FALSE),IF(G3649="predaj",VLOOKUP(E3649,Tabuľka6[#All],12,FALSE),"zadany neplatny typ transakie"))</f>
        <v>5</v>
      </c>
      <c r="J3649">
        <f t="shared" si="56"/>
        <v>10</v>
      </c>
      <c r="K3649">
        <f>SUMIF($E$7:E3649,E3649,$H$7:H3649)</f>
        <v>91</v>
      </c>
    </row>
    <row r="3650" spans="4:11" x14ac:dyDescent="0.3">
      <c r="D3650">
        <v>3644</v>
      </c>
      <c r="E3650">
        <v>28</v>
      </c>
      <c r="F3650" s="4">
        <f>DATE(2021,3,5+INT(ROWS($1:690)/5))</f>
        <v>44398</v>
      </c>
      <c r="G3650" s="1" t="s">
        <v>167</v>
      </c>
      <c r="H3650">
        <v>-6</v>
      </c>
      <c r="I3650" s="5">
        <f>IF(G3650="nákup",VLOOKUP(E3650,Tabuľka6[#All],13,FALSE),IF(G3650="predaj",VLOOKUP(E3650,Tabuľka6[#All],12,FALSE),"zadany neplatny typ transakie"))</f>
        <v>14.38</v>
      </c>
      <c r="J3650">
        <f t="shared" si="56"/>
        <v>86.28</v>
      </c>
      <c r="K3650">
        <f>SUMIF($E$7:E3650,E3650,$H$7:H3650)</f>
        <v>148</v>
      </c>
    </row>
    <row r="3651" spans="4:11" x14ac:dyDescent="0.3">
      <c r="D3651">
        <v>3645</v>
      </c>
      <c r="E3651">
        <v>4</v>
      </c>
      <c r="F3651" s="4">
        <f>DATE(2021,3,5+INT(ROWS($1:691)/5))</f>
        <v>44398</v>
      </c>
      <c r="G3651" s="1" t="s">
        <v>167</v>
      </c>
      <c r="H3651">
        <v>-2</v>
      </c>
      <c r="I3651" s="5">
        <f>IF(G3651="nákup",VLOOKUP(E3651,Tabuľka6[#All],13,FALSE),IF(G3651="predaj",VLOOKUP(E3651,Tabuľka6[#All],12,FALSE),"zadany neplatny typ transakie"))</f>
        <v>16</v>
      </c>
      <c r="J3651">
        <f t="shared" si="56"/>
        <v>32</v>
      </c>
      <c r="K3651">
        <f>SUMIF($E$7:E3651,E3651,$H$7:H3651)</f>
        <v>173</v>
      </c>
    </row>
    <row r="3652" spans="4:11" x14ac:dyDescent="0.3">
      <c r="D3652">
        <v>3646</v>
      </c>
      <c r="E3652">
        <v>6</v>
      </c>
      <c r="F3652" s="4">
        <f>DATE(2021,3,5+INT(ROWS($1:692)/5))</f>
        <v>44398</v>
      </c>
      <c r="G3652" s="1" t="s">
        <v>167</v>
      </c>
      <c r="H3652">
        <v>-9</v>
      </c>
      <c r="I3652" s="5">
        <f>IF(G3652="nákup",VLOOKUP(E3652,Tabuľka6[#All],13,FALSE),IF(G3652="predaj",VLOOKUP(E3652,Tabuľka6[#All],12,FALSE),"zadany neplatny typ transakie"))</f>
        <v>13.24</v>
      </c>
      <c r="J3652">
        <f t="shared" si="56"/>
        <v>119.16</v>
      </c>
      <c r="K3652">
        <f>SUMIF($E$7:E3652,E3652,$H$7:H3652)</f>
        <v>119</v>
      </c>
    </row>
    <row r="3653" spans="4:11" x14ac:dyDescent="0.3">
      <c r="D3653">
        <v>3647</v>
      </c>
      <c r="E3653">
        <v>10</v>
      </c>
      <c r="F3653" s="4">
        <f>DATE(2021,3,5+INT(ROWS($1:693)/5))</f>
        <v>44398</v>
      </c>
      <c r="G3653" s="1" t="s">
        <v>167</v>
      </c>
      <c r="H3653">
        <v>-10</v>
      </c>
      <c r="I3653" s="5">
        <f>IF(G3653="nákup",VLOOKUP(E3653,Tabuľka6[#All],13,FALSE),IF(G3653="predaj",VLOOKUP(E3653,Tabuľka6[#All],12,FALSE),"zadany neplatny typ transakie"))</f>
        <v>18.5</v>
      </c>
      <c r="J3653">
        <f t="shared" si="56"/>
        <v>185</v>
      </c>
      <c r="K3653">
        <f>SUMIF($E$7:E3653,E3653,$H$7:H3653)</f>
        <v>43</v>
      </c>
    </row>
    <row r="3654" spans="4:11" x14ac:dyDescent="0.3">
      <c r="D3654">
        <v>3648</v>
      </c>
      <c r="E3654">
        <v>7</v>
      </c>
      <c r="F3654" s="4">
        <f>DATE(2021,3,5+INT(ROWS($1:694)/5))</f>
        <v>44398</v>
      </c>
      <c r="G3654" s="1" t="s">
        <v>167</v>
      </c>
      <c r="H3654">
        <v>-4</v>
      </c>
      <c r="I3654" s="5">
        <f>IF(G3654="nákup",VLOOKUP(E3654,Tabuľka6[#All],13,FALSE),IF(G3654="predaj",VLOOKUP(E3654,Tabuľka6[#All],12,FALSE),"zadany neplatny typ transakie"))</f>
        <v>14.75</v>
      </c>
      <c r="J3654">
        <f t="shared" si="56"/>
        <v>59</v>
      </c>
      <c r="K3654">
        <f>SUMIF($E$7:E3654,E3654,$H$7:H3654)</f>
        <v>39</v>
      </c>
    </row>
    <row r="3655" spans="4:11" x14ac:dyDescent="0.3">
      <c r="D3655">
        <v>3649</v>
      </c>
      <c r="E3655">
        <v>26</v>
      </c>
      <c r="F3655" s="4">
        <f>DATE(2021,3,5+INT(ROWS($1:695)/5))</f>
        <v>44399</v>
      </c>
      <c r="G3655" s="1" t="s">
        <v>167</v>
      </c>
      <c r="H3655">
        <v>-1</v>
      </c>
      <c r="I3655" s="5">
        <f>IF(G3655="nákup",VLOOKUP(E3655,Tabuľka6[#All],13,FALSE),IF(G3655="predaj",VLOOKUP(E3655,Tabuľka6[#All],12,FALSE),"zadany neplatny typ transakie"))</f>
        <v>12.85</v>
      </c>
      <c r="J3655">
        <f t="shared" si="56"/>
        <v>12.85</v>
      </c>
      <c r="K3655">
        <f>SUMIF($E$7:E3655,E3655,$H$7:H3655)</f>
        <v>21</v>
      </c>
    </row>
    <row r="3656" spans="4:11" x14ac:dyDescent="0.3">
      <c r="D3656">
        <v>3650</v>
      </c>
      <c r="E3656">
        <v>22</v>
      </c>
      <c r="F3656" s="4">
        <f>DATE(2021,3,5+INT(ROWS($1:696)/5))</f>
        <v>44399</v>
      </c>
      <c r="G3656" s="1" t="s">
        <v>167</v>
      </c>
      <c r="H3656">
        <v>-3</v>
      </c>
      <c r="I3656" s="5">
        <f>IF(G3656="nákup",VLOOKUP(E3656,Tabuľka6[#All],13,FALSE),IF(G3656="predaj",VLOOKUP(E3656,Tabuľka6[#All],12,FALSE),"zadany neplatny typ transakie"))</f>
        <v>22.58</v>
      </c>
      <c r="J3656">
        <f t="shared" ref="J3656:J3719" si="57">ABS(H3656*I3656)</f>
        <v>67.739999999999995</v>
      </c>
      <c r="K3656">
        <f>SUMIF($E$7:E3656,E3656,$H$7:H3656)</f>
        <v>30</v>
      </c>
    </row>
    <row r="3657" spans="4:11" x14ac:dyDescent="0.3">
      <c r="D3657">
        <v>3651</v>
      </c>
      <c r="E3657">
        <v>24</v>
      </c>
      <c r="F3657" s="4">
        <f>DATE(2021,3,5+INT(ROWS($1:697)/5))</f>
        <v>44399</v>
      </c>
      <c r="G3657" s="1" t="s">
        <v>166</v>
      </c>
      <c r="H3657">
        <v>37</v>
      </c>
      <c r="I3657" s="5" t="str">
        <f>IF(G3657="nákup",VLOOKUP(E3657,Tabuľka6[#All],13,FALSE),IF(G3657="predaj",VLOOKUP(E3657,Tabuľka6[#All],12,FALSE),"zadany neplatny typ transakie"))</f>
        <v>8,78</v>
      </c>
      <c r="J3657">
        <f t="shared" si="57"/>
        <v>324.85999999999996</v>
      </c>
      <c r="K3657">
        <f>SUMIF($E$7:E3657,E3657,$H$7:H3657)</f>
        <v>248</v>
      </c>
    </row>
    <row r="3658" spans="4:11" x14ac:dyDescent="0.3">
      <c r="D3658">
        <v>3652</v>
      </c>
      <c r="E3658">
        <v>17</v>
      </c>
      <c r="F3658" s="4">
        <f>DATE(2021,3,5+INT(ROWS($1:698)/5))</f>
        <v>44399</v>
      </c>
      <c r="G3658" s="1" t="s">
        <v>166</v>
      </c>
      <c r="H3658">
        <v>20</v>
      </c>
      <c r="I3658" s="5">
        <f>IF(G3658="nákup",VLOOKUP(E3658,Tabuľka6[#All],13,FALSE),IF(G3658="predaj",VLOOKUP(E3658,Tabuľka6[#All],12,FALSE),"zadany neplatny typ transakie"))</f>
        <v>7.58</v>
      </c>
      <c r="J3658">
        <f t="shared" si="57"/>
        <v>151.6</v>
      </c>
      <c r="K3658">
        <f>SUMIF($E$7:E3658,E3658,$H$7:H3658)</f>
        <v>43</v>
      </c>
    </row>
    <row r="3659" spans="4:11" x14ac:dyDescent="0.3">
      <c r="D3659">
        <v>3653</v>
      </c>
      <c r="E3659">
        <v>5</v>
      </c>
      <c r="F3659" s="4">
        <f>DATE(2021,3,5+INT(ROWS($1:699)/5))</f>
        <v>44399</v>
      </c>
      <c r="G3659" s="1" t="s">
        <v>166</v>
      </c>
      <c r="H3659">
        <v>28</v>
      </c>
      <c r="I3659" s="5">
        <f>IF(G3659="nákup",VLOOKUP(E3659,Tabuľka6[#All],13,FALSE),IF(G3659="predaj",VLOOKUP(E3659,Tabuľka6[#All],12,FALSE),"zadany neplatny typ transakie"))</f>
        <v>8.2899999999999991</v>
      </c>
      <c r="J3659">
        <f t="shared" si="57"/>
        <v>232.11999999999998</v>
      </c>
      <c r="K3659">
        <f>SUMIF($E$7:E3659,E3659,$H$7:H3659)</f>
        <v>195</v>
      </c>
    </row>
    <row r="3660" spans="4:11" x14ac:dyDescent="0.3">
      <c r="D3660">
        <v>3654</v>
      </c>
      <c r="E3660">
        <v>11</v>
      </c>
      <c r="F3660" s="4">
        <f>DATE(2021,3,5+INT(ROWS($1:700)/5))</f>
        <v>44400</v>
      </c>
      <c r="G3660" s="1" t="s">
        <v>166</v>
      </c>
      <c r="H3660">
        <v>46</v>
      </c>
      <c r="I3660" s="5">
        <f>IF(G3660="nákup",VLOOKUP(E3660,Tabuľka6[#All],13,FALSE),IF(G3660="predaj",VLOOKUP(E3660,Tabuľka6[#All],12,FALSE),"zadany neplatny typ transakie"))</f>
        <v>3.26</v>
      </c>
      <c r="J3660">
        <f t="shared" si="57"/>
        <v>149.95999999999998</v>
      </c>
      <c r="K3660">
        <f>SUMIF($E$7:E3660,E3660,$H$7:H3660)</f>
        <v>137</v>
      </c>
    </row>
    <row r="3661" spans="4:11" x14ac:dyDescent="0.3">
      <c r="D3661">
        <v>3655</v>
      </c>
      <c r="E3661">
        <v>28</v>
      </c>
      <c r="F3661" s="4">
        <f>DATE(2021,3,5+INT(ROWS($1:701)/5))</f>
        <v>44400</v>
      </c>
      <c r="G3661" s="1" t="s">
        <v>166</v>
      </c>
      <c r="H3661">
        <v>40</v>
      </c>
      <c r="I3661" s="5">
        <f>IF(G3661="nákup",VLOOKUP(E3661,Tabuľka6[#All],13,FALSE),IF(G3661="predaj",VLOOKUP(E3661,Tabuľka6[#All],12,FALSE),"zadany neplatny typ transakie"))</f>
        <v>6.9</v>
      </c>
      <c r="J3661">
        <f t="shared" si="57"/>
        <v>276</v>
      </c>
      <c r="K3661">
        <f>SUMIF($E$7:E3661,E3661,$H$7:H3661)</f>
        <v>188</v>
      </c>
    </row>
    <row r="3662" spans="4:11" x14ac:dyDescent="0.3">
      <c r="D3662">
        <v>3656</v>
      </c>
      <c r="E3662">
        <v>17</v>
      </c>
      <c r="F3662" s="4">
        <f>DATE(2021,3,5+INT(ROWS($1:702)/5))</f>
        <v>44400</v>
      </c>
      <c r="G3662" s="1" t="s">
        <v>166</v>
      </c>
      <c r="H3662">
        <v>25</v>
      </c>
      <c r="I3662" s="5">
        <f>IF(G3662="nákup",VLOOKUP(E3662,Tabuľka6[#All],13,FALSE),IF(G3662="predaj",VLOOKUP(E3662,Tabuľka6[#All],12,FALSE),"zadany neplatny typ transakie"))</f>
        <v>7.58</v>
      </c>
      <c r="J3662">
        <f t="shared" si="57"/>
        <v>189.5</v>
      </c>
      <c r="K3662">
        <f>SUMIF($E$7:E3662,E3662,$H$7:H3662)</f>
        <v>68</v>
      </c>
    </row>
    <row r="3663" spans="4:11" x14ac:dyDescent="0.3">
      <c r="D3663">
        <v>3657</v>
      </c>
      <c r="E3663">
        <v>13</v>
      </c>
      <c r="F3663" s="4">
        <f>DATE(2021,3,5+INT(ROWS($1:703)/5))</f>
        <v>44400</v>
      </c>
      <c r="G3663" s="1" t="s">
        <v>166</v>
      </c>
      <c r="H3663">
        <v>27</v>
      </c>
      <c r="I3663" s="5">
        <f>IF(G3663="nákup",VLOOKUP(E3663,Tabuľka6[#All],13,FALSE),IF(G3663="predaj",VLOOKUP(E3663,Tabuľka6[#All],12,FALSE),"zadany neplatny typ transakie"))</f>
        <v>8.89</v>
      </c>
      <c r="J3663">
        <f t="shared" si="57"/>
        <v>240.03000000000003</v>
      </c>
      <c r="K3663">
        <f>SUMIF($E$7:E3663,E3663,$H$7:H3663)</f>
        <v>37</v>
      </c>
    </row>
    <row r="3664" spans="4:11" x14ac:dyDescent="0.3">
      <c r="D3664">
        <v>3658</v>
      </c>
      <c r="E3664">
        <v>20</v>
      </c>
      <c r="F3664" s="4">
        <f>DATE(2021,3,5+INT(ROWS($1:704)/5))</f>
        <v>44400</v>
      </c>
      <c r="G3664" s="1" t="s">
        <v>166</v>
      </c>
      <c r="H3664">
        <v>39</v>
      </c>
      <c r="I3664" s="5">
        <f>IF(G3664="nákup",VLOOKUP(E3664,Tabuľka6[#All],13,FALSE),IF(G3664="predaj",VLOOKUP(E3664,Tabuľka6[#All],12,FALSE),"zadany neplatny typ transakie"))</f>
        <v>6.29</v>
      </c>
      <c r="J3664">
        <f t="shared" si="57"/>
        <v>245.31</v>
      </c>
      <c r="K3664">
        <f>SUMIF($E$7:E3664,E3664,$H$7:H3664)</f>
        <v>46</v>
      </c>
    </row>
    <row r="3665" spans="4:11" x14ac:dyDescent="0.3">
      <c r="D3665">
        <v>3659</v>
      </c>
      <c r="E3665">
        <v>24</v>
      </c>
      <c r="F3665" s="4">
        <f>DATE(2021,3,5+INT(ROWS($1:705)/5))</f>
        <v>44401</v>
      </c>
      <c r="G3665" s="1" t="s">
        <v>166</v>
      </c>
      <c r="H3665">
        <v>37</v>
      </c>
      <c r="I3665" s="5" t="str">
        <f>IF(G3665="nákup",VLOOKUP(E3665,Tabuľka6[#All],13,FALSE),IF(G3665="predaj",VLOOKUP(E3665,Tabuľka6[#All],12,FALSE),"zadany neplatny typ transakie"))</f>
        <v>8,78</v>
      </c>
      <c r="J3665">
        <f t="shared" si="57"/>
        <v>324.85999999999996</v>
      </c>
      <c r="K3665">
        <f>SUMIF($E$7:E3665,E3665,$H$7:H3665)</f>
        <v>285</v>
      </c>
    </row>
    <row r="3666" spans="4:11" x14ac:dyDescent="0.3">
      <c r="D3666">
        <v>3660</v>
      </c>
      <c r="E3666">
        <v>22</v>
      </c>
      <c r="F3666" s="4">
        <f>DATE(2021,3,5+INT(ROWS($1:706)/5))</f>
        <v>44401</v>
      </c>
      <c r="G3666" s="1" t="s">
        <v>166</v>
      </c>
      <c r="H3666">
        <v>22</v>
      </c>
      <c r="I3666" s="5">
        <f>IF(G3666="nákup",VLOOKUP(E3666,Tabuľka6[#All],13,FALSE),IF(G3666="predaj",VLOOKUP(E3666,Tabuľka6[#All],12,FALSE),"zadany neplatny typ transakie"))</f>
        <v>12.56</v>
      </c>
      <c r="J3666">
        <f t="shared" si="57"/>
        <v>276.32</v>
      </c>
      <c r="K3666">
        <f>SUMIF($E$7:E3666,E3666,$H$7:H3666)</f>
        <v>52</v>
      </c>
    </row>
    <row r="3667" spans="4:11" x14ac:dyDescent="0.3">
      <c r="D3667">
        <v>3661</v>
      </c>
      <c r="E3667">
        <v>25</v>
      </c>
      <c r="F3667" s="4">
        <f>DATE(2021,3,5+INT(ROWS($1:707)/5))</f>
        <v>44401</v>
      </c>
      <c r="G3667" s="1" t="s">
        <v>166</v>
      </c>
      <c r="H3667">
        <v>34</v>
      </c>
      <c r="I3667" s="5" t="str">
        <f>IF(G3667="nákup",VLOOKUP(E3667,Tabuľka6[#All],13,FALSE),IF(G3667="predaj",VLOOKUP(E3667,Tabuľka6[#All],12,FALSE),"zadany neplatny typ transakie"))</f>
        <v>6,65</v>
      </c>
      <c r="J3667">
        <f t="shared" si="57"/>
        <v>226.10000000000002</v>
      </c>
      <c r="K3667">
        <f>SUMIF($E$7:E3667,E3667,$H$7:H3667)</f>
        <v>202</v>
      </c>
    </row>
    <row r="3668" spans="4:11" x14ac:dyDescent="0.3">
      <c r="D3668">
        <v>3662</v>
      </c>
      <c r="E3668">
        <v>3</v>
      </c>
      <c r="F3668" s="4">
        <f>DATE(2021,3,5+INT(ROWS($1:708)/5))</f>
        <v>44401</v>
      </c>
      <c r="G3668" s="1" t="s">
        <v>166</v>
      </c>
      <c r="H3668">
        <v>29</v>
      </c>
      <c r="I3668" s="5">
        <f>IF(G3668="nákup",VLOOKUP(E3668,Tabuľka6[#All],13,FALSE),IF(G3668="predaj",VLOOKUP(E3668,Tabuľka6[#All],12,FALSE),"zadany neplatny typ transakie"))</f>
        <v>6.24</v>
      </c>
      <c r="J3668">
        <f t="shared" si="57"/>
        <v>180.96</v>
      </c>
      <c r="K3668">
        <f>SUMIF($E$7:E3668,E3668,$H$7:H3668)</f>
        <v>267</v>
      </c>
    </row>
    <row r="3669" spans="4:11" x14ac:dyDescent="0.3">
      <c r="D3669">
        <v>3663</v>
      </c>
      <c r="E3669">
        <v>30</v>
      </c>
      <c r="F3669" s="4">
        <f>DATE(2021,3,5+INT(ROWS($1:709)/5))</f>
        <v>44401</v>
      </c>
      <c r="G3669" s="1" t="s">
        <v>166</v>
      </c>
      <c r="H3669">
        <v>31</v>
      </c>
      <c r="I3669" s="5" t="str">
        <f>IF(G3669="nákup",VLOOKUP(E3669,Tabuľka6[#All],13,FALSE),IF(G3669="predaj",VLOOKUP(E3669,Tabuľka6[#All],12,FALSE),"zadany neplatny typ transakie"))</f>
        <v>4,36</v>
      </c>
      <c r="J3669">
        <f t="shared" si="57"/>
        <v>135.16</v>
      </c>
      <c r="K3669">
        <f>SUMIF($E$7:E3669,E3669,$H$7:H3669)</f>
        <v>180</v>
      </c>
    </row>
    <row r="3670" spans="4:11" x14ac:dyDescent="0.3">
      <c r="D3670">
        <v>3664</v>
      </c>
      <c r="E3670">
        <v>24</v>
      </c>
      <c r="F3670" s="4">
        <f>DATE(2021,3,5+INT(ROWS($1:710)/5))</f>
        <v>44402</v>
      </c>
      <c r="G3670" s="1" t="s">
        <v>167</v>
      </c>
      <c r="H3670">
        <v>-50</v>
      </c>
      <c r="I3670" s="5">
        <f>IF(G3670="nákup",VLOOKUP(E3670,Tabuľka6[#All],13,FALSE),IF(G3670="predaj",VLOOKUP(E3670,Tabuľka6[#All],12,FALSE),"zadany neplatny typ transakie"))</f>
        <v>18.98</v>
      </c>
      <c r="J3670">
        <f t="shared" si="57"/>
        <v>949</v>
      </c>
      <c r="K3670">
        <f>SUMIF($E$7:E3670,E3670,$H$7:H3670)</f>
        <v>235</v>
      </c>
    </row>
    <row r="3671" spans="4:11" x14ac:dyDescent="0.3">
      <c r="D3671">
        <v>3665</v>
      </c>
      <c r="E3671">
        <v>19</v>
      </c>
      <c r="F3671" s="4">
        <f>DATE(2021,3,5+INT(ROWS($1:711)/5))</f>
        <v>44402</v>
      </c>
      <c r="G3671" s="1" t="s">
        <v>166</v>
      </c>
      <c r="H3671">
        <v>23</v>
      </c>
      <c r="I3671" s="5">
        <f>IF(G3671="nákup",VLOOKUP(E3671,Tabuľka6[#All],13,FALSE),IF(G3671="predaj",VLOOKUP(E3671,Tabuľka6[#All],12,FALSE),"zadany neplatny typ transakie"))</f>
        <v>9.16</v>
      </c>
      <c r="J3671">
        <f t="shared" si="57"/>
        <v>210.68</v>
      </c>
      <c r="K3671">
        <f>SUMIF($E$7:E3671,E3671,$H$7:H3671)</f>
        <v>172</v>
      </c>
    </row>
    <row r="3672" spans="4:11" x14ac:dyDescent="0.3">
      <c r="D3672">
        <v>3666</v>
      </c>
      <c r="E3672">
        <v>15</v>
      </c>
      <c r="F3672" s="4">
        <f>DATE(2021,3,5+INT(ROWS($1:712)/5))</f>
        <v>44402</v>
      </c>
      <c r="G3672" s="1" t="s">
        <v>166</v>
      </c>
      <c r="H3672">
        <v>20</v>
      </c>
      <c r="I3672" s="5">
        <f>IF(G3672="nákup",VLOOKUP(E3672,Tabuľka6[#All],13,FALSE),IF(G3672="predaj",VLOOKUP(E3672,Tabuľka6[#All],12,FALSE),"zadany neplatny typ transakie"))</f>
        <v>4.5</v>
      </c>
      <c r="J3672">
        <f t="shared" si="57"/>
        <v>90</v>
      </c>
      <c r="K3672">
        <f>SUMIF($E$7:E3672,E3672,$H$7:H3672)</f>
        <v>297</v>
      </c>
    </row>
    <row r="3673" spans="4:11" x14ac:dyDescent="0.3">
      <c r="D3673">
        <v>3667</v>
      </c>
      <c r="E3673">
        <v>15</v>
      </c>
      <c r="F3673" s="4">
        <f>DATE(2021,3,5+INT(ROWS($1:713)/5))</f>
        <v>44402</v>
      </c>
      <c r="G3673" s="1" t="s">
        <v>167</v>
      </c>
      <c r="H3673">
        <v>-48</v>
      </c>
      <c r="I3673" s="5">
        <f>IF(G3673="nákup",VLOOKUP(E3673,Tabuľka6[#All],13,FALSE),IF(G3673="predaj",VLOOKUP(E3673,Tabuľka6[#All],12,FALSE),"zadany neplatny typ transakie"))</f>
        <v>9.65</v>
      </c>
      <c r="J3673">
        <f t="shared" si="57"/>
        <v>463.20000000000005</v>
      </c>
      <c r="K3673">
        <f>SUMIF($E$7:E3673,E3673,$H$7:H3673)</f>
        <v>249</v>
      </c>
    </row>
    <row r="3674" spans="4:11" x14ac:dyDescent="0.3">
      <c r="D3674">
        <v>3668</v>
      </c>
      <c r="E3674">
        <v>6</v>
      </c>
      <c r="F3674" s="4">
        <f>DATE(2021,3,5+INT(ROWS($1:714)/5))</f>
        <v>44402</v>
      </c>
      <c r="G3674" s="1" t="s">
        <v>167</v>
      </c>
      <c r="H3674">
        <v>-1</v>
      </c>
      <c r="I3674" s="5">
        <f>IF(G3674="nákup",VLOOKUP(E3674,Tabuľka6[#All],13,FALSE),IF(G3674="predaj",VLOOKUP(E3674,Tabuľka6[#All],12,FALSE),"zadany neplatny typ transakie"))</f>
        <v>13.24</v>
      </c>
      <c r="J3674">
        <f t="shared" si="57"/>
        <v>13.24</v>
      </c>
      <c r="K3674">
        <f>SUMIF($E$7:E3674,E3674,$H$7:H3674)</f>
        <v>118</v>
      </c>
    </row>
    <row r="3675" spans="4:11" x14ac:dyDescent="0.3">
      <c r="D3675">
        <v>3669</v>
      </c>
      <c r="E3675">
        <v>30</v>
      </c>
      <c r="F3675" s="4">
        <f>DATE(2021,3,5+INT(ROWS($1:715)/5))</f>
        <v>44403</v>
      </c>
      <c r="G3675" s="1" t="s">
        <v>167</v>
      </c>
      <c r="H3675">
        <v>-5</v>
      </c>
      <c r="I3675" s="5">
        <f>IF(G3675="nákup",VLOOKUP(E3675,Tabuľka6[#All],13,FALSE),IF(G3675="predaj",VLOOKUP(E3675,Tabuľka6[#All],12,FALSE),"zadany neplatny typ transakie"))</f>
        <v>11.5</v>
      </c>
      <c r="J3675">
        <f t="shared" si="57"/>
        <v>57.5</v>
      </c>
      <c r="K3675">
        <f>SUMIF($E$7:E3675,E3675,$H$7:H3675)</f>
        <v>175</v>
      </c>
    </row>
    <row r="3676" spans="4:11" x14ac:dyDescent="0.3">
      <c r="D3676">
        <v>3670</v>
      </c>
      <c r="E3676">
        <v>1</v>
      </c>
      <c r="F3676" s="4">
        <f>DATE(2021,3,5+INT(ROWS($1:716)/5))</f>
        <v>44403</v>
      </c>
      <c r="G3676" s="1" t="s">
        <v>167</v>
      </c>
      <c r="H3676">
        <v>-5</v>
      </c>
      <c r="I3676" s="5">
        <f>IF(G3676="nákup",VLOOKUP(E3676,Tabuľka6[#All],13,FALSE),IF(G3676="predaj",VLOOKUP(E3676,Tabuľka6[#All],12,FALSE),"zadany neplatny typ transakie"))</f>
        <v>11.9</v>
      </c>
      <c r="J3676">
        <f t="shared" si="57"/>
        <v>59.5</v>
      </c>
      <c r="K3676">
        <f>SUMIF($E$7:E3676,E3676,$H$7:H3676)</f>
        <v>111</v>
      </c>
    </row>
    <row r="3677" spans="4:11" x14ac:dyDescent="0.3">
      <c r="D3677">
        <v>3671</v>
      </c>
      <c r="E3677">
        <v>19</v>
      </c>
      <c r="F3677" s="4">
        <f>DATE(2021,3,5+INT(ROWS($1:717)/5))</f>
        <v>44403</v>
      </c>
      <c r="G3677" s="1" t="s">
        <v>167</v>
      </c>
      <c r="H3677">
        <v>-6</v>
      </c>
      <c r="I3677" s="5">
        <f>IF(G3677="nákup",VLOOKUP(E3677,Tabuľka6[#All],13,FALSE),IF(G3677="predaj",VLOOKUP(E3677,Tabuľka6[#All],12,FALSE),"zadany neplatny typ transakie"))</f>
        <v>14.17</v>
      </c>
      <c r="J3677">
        <f t="shared" si="57"/>
        <v>85.02</v>
      </c>
      <c r="K3677">
        <f>SUMIF($E$7:E3677,E3677,$H$7:H3677)</f>
        <v>166</v>
      </c>
    </row>
    <row r="3678" spans="4:11" x14ac:dyDescent="0.3">
      <c r="D3678">
        <v>3672</v>
      </c>
      <c r="E3678">
        <v>18</v>
      </c>
      <c r="F3678" s="4">
        <f>DATE(2021,3,5+INT(ROWS($1:718)/5))</f>
        <v>44403</v>
      </c>
      <c r="G3678" s="1" t="s">
        <v>167</v>
      </c>
      <c r="H3678">
        <v>-6</v>
      </c>
      <c r="I3678" s="5">
        <f>IF(G3678="nákup",VLOOKUP(E3678,Tabuľka6[#All],13,FALSE),IF(G3678="predaj",VLOOKUP(E3678,Tabuľka6[#All],12,FALSE),"zadany neplatny typ transakie"))</f>
        <v>13.99</v>
      </c>
      <c r="J3678">
        <f t="shared" si="57"/>
        <v>83.94</v>
      </c>
      <c r="K3678">
        <f>SUMIF($E$7:E3678,E3678,$H$7:H3678)</f>
        <v>36</v>
      </c>
    </row>
    <row r="3679" spans="4:11" x14ac:dyDescent="0.3">
      <c r="D3679">
        <v>3673</v>
      </c>
      <c r="E3679">
        <v>29</v>
      </c>
      <c r="F3679" s="4">
        <f>DATE(2021,3,5+INT(ROWS($1:719)/5))</f>
        <v>44403</v>
      </c>
      <c r="G3679" s="1" t="s">
        <v>167</v>
      </c>
      <c r="H3679">
        <v>-3</v>
      </c>
      <c r="I3679" s="5">
        <f>IF(G3679="nákup",VLOOKUP(E3679,Tabuľka6[#All],13,FALSE),IF(G3679="predaj",VLOOKUP(E3679,Tabuľka6[#All],12,FALSE),"zadany neplatny typ transakie"))</f>
        <v>24.99</v>
      </c>
      <c r="J3679">
        <f t="shared" si="57"/>
        <v>74.97</v>
      </c>
      <c r="K3679">
        <f>SUMIF($E$7:E3679,E3679,$H$7:H3679)</f>
        <v>322</v>
      </c>
    </row>
    <row r="3680" spans="4:11" x14ac:dyDescent="0.3">
      <c r="D3680">
        <v>3674</v>
      </c>
      <c r="E3680">
        <v>16</v>
      </c>
      <c r="F3680" s="4">
        <f>DATE(2021,3,5+INT(ROWS($1:720)/5))</f>
        <v>44404</v>
      </c>
      <c r="G3680" s="1" t="s">
        <v>167</v>
      </c>
      <c r="H3680">
        <v>-5</v>
      </c>
      <c r="I3680" s="5">
        <f>IF(G3680="nákup",VLOOKUP(E3680,Tabuľka6[#All],13,FALSE),IF(G3680="predaj",VLOOKUP(E3680,Tabuľka6[#All],12,FALSE),"zadany neplatny typ transakie"))</f>
        <v>14.49</v>
      </c>
      <c r="J3680">
        <f t="shared" si="57"/>
        <v>72.45</v>
      </c>
      <c r="K3680">
        <f>SUMIF($E$7:E3680,E3680,$H$7:H3680)</f>
        <v>298</v>
      </c>
    </row>
    <row r="3681" spans="4:11" x14ac:dyDescent="0.3">
      <c r="D3681">
        <v>3675</v>
      </c>
      <c r="E3681">
        <v>20</v>
      </c>
      <c r="F3681" s="4">
        <f>DATE(2021,3,5+INT(ROWS($1:721)/5))</f>
        <v>44404</v>
      </c>
      <c r="G3681" s="1" t="s">
        <v>167</v>
      </c>
      <c r="H3681">
        <v>-1</v>
      </c>
      <c r="I3681" s="5">
        <f>IF(G3681="nákup",VLOOKUP(E3681,Tabuľka6[#All],13,FALSE),IF(G3681="predaj",VLOOKUP(E3681,Tabuľka6[#All],12,FALSE),"zadany neplatny typ transakie"))</f>
        <v>10.050000000000001</v>
      </c>
      <c r="J3681">
        <f t="shared" si="57"/>
        <v>10.050000000000001</v>
      </c>
      <c r="K3681">
        <f>SUMIF($E$7:E3681,E3681,$H$7:H3681)</f>
        <v>45</v>
      </c>
    </row>
    <row r="3682" spans="4:11" x14ac:dyDescent="0.3">
      <c r="D3682">
        <v>3676</v>
      </c>
      <c r="E3682">
        <v>18</v>
      </c>
      <c r="F3682" s="4">
        <f>DATE(2021,3,5+INT(ROWS($1:722)/5))</f>
        <v>44404</v>
      </c>
      <c r="G3682" s="1" t="s">
        <v>167</v>
      </c>
      <c r="H3682">
        <v>-8</v>
      </c>
      <c r="I3682" s="5">
        <f>IF(G3682="nákup",VLOOKUP(E3682,Tabuľka6[#All],13,FALSE),IF(G3682="predaj",VLOOKUP(E3682,Tabuľka6[#All],12,FALSE),"zadany neplatny typ transakie"))</f>
        <v>13.99</v>
      </c>
      <c r="J3682">
        <f t="shared" si="57"/>
        <v>111.92</v>
      </c>
      <c r="K3682">
        <f>SUMIF($E$7:E3682,E3682,$H$7:H3682)</f>
        <v>28</v>
      </c>
    </row>
    <row r="3683" spans="4:11" x14ac:dyDescent="0.3">
      <c r="D3683">
        <v>3677</v>
      </c>
      <c r="E3683">
        <v>20</v>
      </c>
      <c r="F3683" s="4">
        <f>DATE(2021,7,27+INT(ROWS($1:1)/3))</f>
        <v>44404</v>
      </c>
      <c r="G3683" s="1" t="s">
        <v>167</v>
      </c>
      <c r="H3683">
        <v>-5</v>
      </c>
      <c r="I3683" s="5">
        <f>IF(G3683="nákup",VLOOKUP(E3683,Tabuľka6[#All],13,FALSE),IF(G3683="predaj",VLOOKUP(E3683,Tabuľka6[#All],12,FALSE),"zadany neplatny typ transakie"))</f>
        <v>10.050000000000001</v>
      </c>
      <c r="J3683">
        <f t="shared" si="57"/>
        <v>50.25</v>
      </c>
      <c r="K3683">
        <f>SUMIF($E$7:E3683,E3683,$H$7:H3683)</f>
        <v>40</v>
      </c>
    </row>
    <row r="3684" spans="4:11" x14ac:dyDescent="0.3">
      <c r="D3684">
        <v>3678</v>
      </c>
      <c r="E3684">
        <v>18</v>
      </c>
      <c r="F3684" s="4">
        <f>DATE(2021,7,27+INT(ROWS($1:2)/3))</f>
        <v>44404</v>
      </c>
      <c r="G3684" s="1" t="s">
        <v>167</v>
      </c>
      <c r="H3684">
        <v>-7</v>
      </c>
      <c r="I3684" s="5">
        <f>IF(G3684="nákup",VLOOKUP(E3684,Tabuľka6[#All],13,FALSE),IF(G3684="predaj",VLOOKUP(E3684,Tabuľka6[#All],12,FALSE),"zadany neplatny typ transakie"))</f>
        <v>13.99</v>
      </c>
      <c r="J3684">
        <f t="shared" si="57"/>
        <v>97.93</v>
      </c>
      <c r="K3684">
        <f>SUMIF($E$7:E3684,E3684,$H$7:H3684)</f>
        <v>21</v>
      </c>
    </row>
    <row r="3685" spans="4:11" x14ac:dyDescent="0.3">
      <c r="D3685">
        <v>3679</v>
      </c>
      <c r="E3685">
        <v>5</v>
      </c>
      <c r="F3685" s="4">
        <f>DATE(2021,7,27+INT(ROWS($1:3)/3))</f>
        <v>44405</v>
      </c>
      <c r="G3685" s="1" t="s">
        <v>167</v>
      </c>
      <c r="H3685">
        <v>-3</v>
      </c>
      <c r="I3685" s="5">
        <f>IF(G3685="nákup",VLOOKUP(E3685,Tabuľka6[#All],13,FALSE),IF(G3685="predaj",VLOOKUP(E3685,Tabuľka6[#All],12,FALSE),"zadany neplatny typ transakie"))</f>
        <v>15.56</v>
      </c>
      <c r="J3685">
        <f t="shared" si="57"/>
        <v>46.68</v>
      </c>
      <c r="K3685">
        <f>SUMIF($E$7:E3685,E3685,$H$7:H3685)</f>
        <v>192</v>
      </c>
    </row>
    <row r="3686" spans="4:11" x14ac:dyDescent="0.3">
      <c r="D3686">
        <v>3680</v>
      </c>
      <c r="E3686">
        <v>4</v>
      </c>
      <c r="F3686" s="4">
        <f>DATE(2021,7,27+INT(ROWS($1:4)/3))</f>
        <v>44405</v>
      </c>
      <c r="G3686" s="1" t="s">
        <v>167</v>
      </c>
      <c r="H3686">
        <v>-7</v>
      </c>
      <c r="I3686" s="5">
        <f>IF(G3686="nákup",VLOOKUP(E3686,Tabuľka6[#All],13,FALSE),IF(G3686="predaj",VLOOKUP(E3686,Tabuľka6[#All],12,FALSE),"zadany neplatny typ transakie"))</f>
        <v>16</v>
      </c>
      <c r="J3686">
        <f t="shared" si="57"/>
        <v>112</v>
      </c>
      <c r="K3686">
        <f>SUMIF($E$7:E3686,E3686,$H$7:H3686)</f>
        <v>166</v>
      </c>
    </row>
    <row r="3687" spans="4:11" x14ac:dyDescent="0.3">
      <c r="D3687">
        <v>3681</v>
      </c>
      <c r="E3687">
        <v>17</v>
      </c>
      <c r="F3687" s="4">
        <f>DATE(2021,7,27+INT(ROWS($1:5)/3))</f>
        <v>44405</v>
      </c>
      <c r="G3687" s="1" t="s">
        <v>167</v>
      </c>
      <c r="H3687">
        <v>-7</v>
      </c>
      <c r="I3687" s="5">
        <f>IF(G3687="nákup",VLOOKUP(E3687,Tabuľka6[#All],13,FALSE),IF(G3687="predaj",VLOOKUP(E3687,Tabuľka6[#All],12,FALSE),"zadany neplatny typ transakie"))</f>
        <v>14.46</v>
      </c>
      <c r="J3687">
        <f t="shared" si="57"/>
        <v>101.22</v>
      </c>
      <c r="K3687">
        <f>SUMIF($E$7:E3687,E3687,$H$7:H3687)</f>
        <v>61</v>
      </c>
    </row>
    <row r="3688" spans="4:11" x14ac:dyDescent="0.3">
      <c r="D3688">
        <v>3682</v>
      </c>
      <c r="E3688">
        <v>6</v>
      </c>
      <c r="F3688" s="4">
        <f>DATE(2021,7,27+INT(ROWS($1:6)/3))</f>
        <v>44406</v>
      </c>
      <c r="G3688" s="1" t="s">
        <v>167</v>
      </c>
      <c r="H3688">
        <v>-9</v>
      </c>
      <c r="I3688" s="5">
        <f>IF(G3688="nákup",VLOOKUP(E3688,Tabuľka6[#All],13,FALSE),IF(G3688="predaj",VLOOKUP(E3688,Tabuľka6[#All],12,FALSE),"zadany neplatny typ transakie"))</f>
        <v>13.24</v>
      </c>
      <c r="J3688">
        <f t="shared" si="57"/>
        <v>119.16</v>
      </c>
      <c r="K3688">
        <f>SUMIF($E$7:E3688,E3688,$H$7:H3688)</f>
        <v>109</v>
      </c>
    </row>
    <row r="3689" spans="4:11" x14ac:dyDescent="0.3">
      <c r="D3689">
        <v>3683</v>
      </c>
      <c r="E3689">
        <v>1</v>
      </c>
      <c r="F3689" s="4">
        <f>DATE(2021,7,27+INT(ROWS($1:7)/3))</f>
        <v>44406</v>
      </c>
      <c r="G3689" s="1" t="s">
        <v>167</v>
      </c>
      <c r="H3689">
        <v>-4</v>
      </c>
      <c r="I3689" s="5">
        <f>IF(G3689="nákup",VLOOKUP(E3689,Tabuľka6[#All],13,FALSE),IF(G3689="predaj",VLOOKUP(E3689,Tabuľka6[#All],12,FALSE),"zadany neplatny typ transakie"))</f>
        <v>11.9</v>
      </c>
      <c r="J3689">
        <f t="shared" si="57"/>
        <v>47.6</v>
      </c>
      <c r="K3689">
        <f>SUMIF($E$7:E3689,E3689,$H$7:H3689)</f>
        <v>107</v>
      </c>
    </row>
    <row r="3690" spans="4:11" x14ac:dyDescent="0.3">
      <c r="D3690">
        <v>3684</v>
      </c>
      <c r="E3690">
        <v>5</v>
      </c>
      <c r="F3690" s="4">
        <f>DATE(2021,7,27+INT(ROWS($1:8)/3))</f>
        <v>44406</v>
      </c>
      <c r="G3690" s="1" t="s">
        <v>167</v>
      </c>
      <c r="H3690">
        <v>-1</v>
      </c>
      <c r="I3690" s="5">
        <f>IF(G3690="nákup",VLOOKUP(E3690,Tabuľka6[#All],13,FALSE),IF(G3690="predaj",VLOOKUP(E3690,Tabuľka6[#All],12,FALSE),"zadany neplatny typ transakie"))</f>
        <v>15.56</v>
      </c>
      <c r="J3690">
        <f t="shared" si="57"/>
        <v>15.56</v>
      </c>
      <c r="K3690">
        <f>SUMIF($E$7:E3690,E3690,$H$7:H3690)</f>
        <v>191</v>
      </c>
    </row>
    <row r="3691" spans="4:11" x14ac:dyDescent="0.3">
      <c r="D3691">
        <v>3685</v>
      </c>
      <c r="E3691">
        <v>20</v>
      </c>
      <c r="F3691" s="4">
        <f>DATE(2021,7,27+INT(ROWS($1:9)/3))</f>
        <v>44407</v>
      </c>
      <c r="G3691" s="1" t="s">
        <v>167</v>
      </c>
      <c r="H3691">
        <v>-8</v>
      </c>
      <c r="I3691" s="5">
        <f>IF(G3691="nákup",VLOOKUP(E3691,Tabuľka6[#All],13,FALSE),IF(G3691="predaj",VLOOKUP(E3691,Tabuľka6[#All],12,FALSE),"zadany neplatny typ transakie"))</f>
        <v>10.050000000000001</v>
      </c>
      <c r="J3691">
        <f t="shared" si="57"/>
        <v>80.400000000000006</v>
      </c>
      <c r="K3691">
        <f>SUMIF($E$7:E3691,E3691,$H$7:H3691)</f>
        <v>32</v>
      </c>
    </row>
    <row r="3692" spans="4:11" x14ac:dyDescent="0.3">
      <c r="D3692">
        <v>3686</v>
      </c>
      <c r="E3692">
        <v>11</v>
      </c>
      <c r="F3692" s="4">
        <f>DATE(2021,7,27+INT(ROWS($1:10)/3))</f>
        <v>44407</v>
      </c>
      <c r="G3692" s="1" t="s">
        <v>167</v>
      </c>
      <c r="H3692">
        <v>-2</v>
      </c>
      <c r="I3692" s="5">
        <f>IF(G3692="nákup",VLOOKUP(E3692,Tabuľka6[#All],13,FALSE),IF(G3692="predaj",VLOOKUP(E3692,Tabuľka6[#All],12,FALSE),"zadany neplatny typ transakie"))</f>
        <v>5</v>
      </c>
      <c r="J3692">
        <f t="shared" si="57"/>
        <v>10</v>
      </c>
      <c r="K3692">
        <f>SUMIF($E$7:E3692,E3692,$H$7:H3692)</f>
        <v>135</v>
      </c>
    </row>
    <row r="3693" spans="4:11" x14ac:dyDescent="0.3">
      <c r="D3693">
        <v>3687</v>
      </c>
      <c r="E3693">
        <v>15</v>
      </c>
      <c r="F3693" s="4">
        <f>DATE(2021,7,27+INT(ROWS($1:11)/3))</f>
        <v>44407</v>
      </c>
      <c r="G3693" s="1" t="s">
        <v>167</v>
      </c>
      <c r="H3693">
        <v>-5</v>
      </c>
      <c r="I3693" s="5">
        <f>IF(G3693="nákup",VLOOKUP(E3693,Tabuľka6[#All],13,FALSE),IF(G3693="predaj",VLOOKUP(E3693,Tabuľka6[#All],12,FALSE),"zadany neplatny typ transakie"))</f>
        <v>9.65</v>
      </c>
      <c r="J3693">
        <f t="shared" si="57"/>
        <v>48.25</v>
      </c>
      <c r="K3693">
        <f>SUMIF($E$7:E3693,E3693,$H$7:H3693)</f>
        <v>244</v>
      </c>
    </row>
    <row r="3694" spans="4:11" x14ac:dyDescent="0.3">
      <c r="D3694">
        <v>3688</v>
      </c>
      <c r="E3694">
        <v>29</v>
      </c>
      <c r="F3694" s="4">
        <f>DATE(2021,7,27+INT(ROWS($1:12)/3))</f>
        <v>44408</v>
      </c>
      <c r="G3694" s="1" t="s">
        <v>167</v>
      </c>
      <c r="H3694">
        <v>-4</v>
      </c>
      <c r="I3694" s="5">
        <f>IF(G3694="nákup",VLOOKUP(E3694,Tabuľka6[#All],13,FALSE),IF(G3694="predaj",VLOOKUP(E3694,Tabuľka6[#All],12,FALSE),"zadany neplatny typ transakie"))</f>
        <v>24.99</v>
      </c>
      <c r="J3694">
        <f t="shared" si="57"/>
        <v>99.96</v>
      </c>
      <c r="K3694">
        <f>SUMIF($E$7:E3694,E3694,$H$7:H3694)</f>
        <v>318</v>
      </c>
    </row>
    <row r="3695" spans="4:11" x14ac:dyDescent="0.3">
      <c r="D3695">
        <v>3689</v>
      </c>
      <c r="E3695">
        <v>11</v>
      </c>
      <c r="F3695" s="4">
        <f>DATE(2021,7,27+INT(ROWS($1:13)/3))</f>
        <v>44408</v>
      </c>
      <c r="G3695" s="1" t="s">
        <v>167</v>
      </c>
      <c r="H3695">
        <v>-9</v>
      </c>
      <c r="I3695" s="5">
        <f>IF(G3695="nákup",VLOOKUP(E3695,Tabuľka6[#All],13,FALSE),IF(G3695="predaj",VLOOKUP(E3695,Tabuľka6[#All],12,FALSE),"zadany neplatny typ transakie"))</f>
        <v>5</v>
      </c>
      <c r="J3695">
        <f t="shared" si="57"/>
        <v>45</v>
      </c>
      <c r="K3695">
        <f>SUMIF($E$7:E3695,E3695,$H$7:H3695)</f>
        <v>126</v>
      </c>
    </row>
    <row r="3696" spans="4:11" x14ac:dyDescent="0.3">
      <c r="D3696">
        <v>3690</v>
      </c>
      <c r="E3696">
        <v>21</v>
      </c>
      <c r="F3696" s="4">
        <f>DATE(2021,7,27+INT(ROWS($1:14)/3))</f>
        <v>44408</v>
      </c>
      <c r="G3696" s="1" t="s">
        <v>167</v>
      </c>
      <c r="H3696">
        <v>-2</v>
      </c>
      <c r="I3696" s="5">
        <f>IF(G3696="nákup",VLOOKUP(E3696,Tabuľka6[#All],13,FALSE),IF(G3696="predaj",VLOOKUP(E3696,Tabuľka6[#All],12,FALSE),"zadany neplatny typ transakie"))</f>
        <v>22.5</v>
      </c>
      <c r="J3696">
        <f t="shared" si="57"/>
        <v>45</v>
      </c>
      <c r="K3696">
        <f>SUMIF($E$7:E3696,E3696,$H$7:H3696)</f>
        <v>96</v>
      </c>
    </row>
    <row r="3697" spans="4:11" x14ac:dyDescent="0.3">
      <c r="D3697">
        <v>3691</v>
      </c>
      <c r="E3697">
        <v>16</v>
      </c>
      <c r="F3697" s="4">
        <f>DATE(2021,7,27+INT(ROWS($1:15)/3))</f>
        <v>44409</v>
      </c>
      <c r="G3697" s="1" t="s">
        <v>167</v>
      </c>
      <c r="H3697">
        <v>-3</v>
      </c>
      <c r="I3697" s="5">
        <f>IF(G3697="nákup",VLOOKUP(E3697,Tabuľka6[#All],13,FALSE),IF(G3697="predaj",VLOOKUP(E3697,Tabuľka6[#All],12,FALSE),"zadany neplatny typ transakie"))</f>
        <v>14.49</v>
      </c>
      <c r="J3697">
        <f t="shared" si="57"/>
        <v>43.47</v>
      </c>
      <c r="K3697">
        <f>SUMIF($E$7:E3697,E3697,$H$7:H3697)</f>
        <v>295</v>
      </c>
    </row>
    <row r="3698" spans="4:11" x14ac:dyDescent="0.3">
      <c r="D3698">
        <v>3692</v>
      </c>
      <c r="E3698">
        <v>7</v>
      </c>
      <c r="F3698" s="4">
        <f>DATE(2021,7,27+INT(ROWS($1:16)/3))</f>
        <v>44409</v>
      </c>
      <c r="G3698" s="1" t="s">
        <v>167</v>
      </c>
      <c r="H3698">
        <v>-3</v>
      </c>
      <c r="I3698" s="5">
        <f>IF(G3698="nákup",VLOOKUP(E3698,Tabuľka6[#All],13,FALSE),IF(G3698="predaj",VLOOKUP(E3698,Tabuľka6[#All],12,FALSE),"zadany neplatny typ transakie"))</f>
        <v>14.75</v>
      </c>
      <c r="J3698">
        <f t="shared" si="57"/>
        <v>44.25</v>
      </c>
      <c r="K3698">
        <f>SUMIF($E$7:E3698,E3698,$H$7:H3698)</f>
        <v>36</v>
      </c>
    </row>
    <row r="3699" spans="4:11" x14ac:dyDescent="0.3">
      <c r="D3699">
        <v>3693</v>
      </c>
      <c r="E3699">
        <v>6</v>
      </c>
      <c r="F3699" s="4">
        <f>DATE(2021,7,27+INT(ROWS($1:17)/3))</f>
        <v>44409</v>
      </c>
      <c r="G3699" s="1" t="s">
        <v>167</v>
      </c>
      <c r="H3699">
        <v>-7</v>
      </c>
      <c r="I3699" s="5">
        <f>IF(G3699="nákup",VLOOKUP(E3699,Tabuľka6[#All],13,FALSE),IF(G3699="predaj",VLOOKUP(E3699,Tabuľka6[#All],12,FALSE),"zadany neplatny typ transakie"))</f>
        <v>13.24</v>
      </c>
      <c r="J3699">
        <f t="shared" si="57"/>
        <v>92.68</v>
      </c>
      <c r="K3699">
        <f>SUMIF($E$7:E3699,E3699,$H$7:H3699)</f>
        <v>102</v>
      </c>
    </row>
    <row r="3700" spans="4:11" x14ac:dyDescent="0.3">
      <c r="D3700">
        <v>3694</v>
      </c>
      <c r="E3700">
        <v>2</v>
      </c>
      <c r="F3700" s="4">
        <f>DATE(2021,7,27+INT(ROWS($1:18)/3))</f>
        <v>44410</v>
      </c>
      <c r="G3700" s="1" t="s">
        <v>167</v>
      </c>
      <c r="H3700">
        <v>-5</v>
      </c>
      <c r="I3700" s="5">
        <f>IF(G3700="nákup",VLOOKUP(E3700,Tabuľka6[#All],13,FALSE),IF(G3700="predaj",VLOOKUP(E3700,Tabuľka6[#All],12,FALSE),"zadany neplatny typ transakie"))</f>
        <v>16.11</v>
      </c>
      <c r="J3700">
        <f t="shared" si="57"/>
        <v>80.55</v>
      </c>
      <c r="K3700">
        <f>SUMIF($E$7:E3700,E3700,$H$7:H3700)</f>
        <v>147</v>
      </c>
    </row>
    <row r="3701" spans="4:11" x14ac:dyDescent="0.3">
      <c r="D3701">
        <v>3695</v>
      </c>
      <c r="E3701">
        <v>25</v>
      </c>
      <c r="F3701" s="4">
        <f>DATE(2021,7,27+INT(ROWS($1:19)/3))</f>
        <v>44410</v>
      </c>
      <c r="G3701" s="1" t="s">
        <v>167</v>
      </c>
      <c r="H3701">
        <v>-9</v>
      </c>
      <c r="I3701" s="5">
        <f>IF(G3701="nákup",VLOOKUP(E3701,Tabuľka6[#All],13,FALSE),IF(G3701="predaj",VLOOKUP(E3701,Tabuľka6[#All],12,FALSE),"zadany neplatny typ transakie"))</f>
        <v>14.95</v>
      </c>
      <c r="J3701">
        <f t="shared" si="57"/>
        <v>134.54999999999998</v>
      </c>
      <c r="K3701">
        <f>SUMIF($E$7:E3701,E3701,$H$7:H3701)</f>
        <v>193</v>
      </c>
    </row>
    <row r="3702" spans="4:11" x14ac:dyDescent="0.3">
      <c r="D3702">
        <v>3696</v>
      </c>
      <c r="E3702">
        <v>14</v>
      </c>
      <c r="F3702" s="4">
        <f>DATE(2021,7,27+INT(ROWS($1:20)/3))</f>
        <v>44410</v>
      </c>
      <c r="G3702" s="1" t="s">
        <v>167</v>
      </c>
      <c r="H3702">
        <v>-6</v>
      </c>
      <c r="I3702" s="5">
        <f>IF(G3702="nákup",VLOOKUP(E3702,Tabuľka6[#All],13,FALSE),IF(G3702="predaj",VLOOKUP(E3702,Tabuľka6[#All],12,FALSE),"zadany neplatny typ transakie"))</f>
        <v>7.8</v>
      </c>
      <c r="J3702">
        <f t="shared" si="57"/>
        <v>46.8</v>
      </c>
      <c r="K3702">
        <f>SUMIF($E$7:E3702,E3702,$H$7:H3702)</f>
        <v>8</v>
      </c>
    </row>
    <row r="3703" spans="4:11" x14ac:dyDescent="0.3">
      <c r="D3703">
        <v>3697</v>
      </c>
      <c r="E3703">
        <v>7</v>
      </c>
      <c r="F3703" s="4">
        <f>DATE(2021,7,27+INT(ROWS($1:21)/3))</f>
        <v>44411</v>
      </c>
      <c r="G3703" s="1" t="s">
        <v>167</v>
      </c>
      <c r="H3703">
        <v>-7</v>
      </c>
      <c r="I3703" s="5">
        <f>IF(G3703="nákup",VLOOKUP(E3703,Tabuľka6[#All],13,FALSE),IF(G3703="predaj",VLOOKUP(E3703,Tabuľka6[#All],12,FALSE),"zadany neplatny typ transakie"))</f>
        <v>14.75</v>
      </c>
      <c r="J3703">
        <f t="shared" si="57"/>
        <v>103.25</v>
      </c>
      <c r="K3703">
        <f>SUMIF($E$7:E3703,E3703,$H$7:H3703)</f>
        <v>29</v>
      </c>
    </row>
    <row r="3704" spans="4:11" x14ac:dyDescent="0.3">
      <c r="D3704">
        <v>3698</v>
      </c>
      <c r="E3704">
        <v>16</v>
      </c>
      <c r="F3704" s="4">
        <f>DATE(2021,7,27+INT(ROWS($1:22)/3))</f>
        <v>44411</v>
      </c>
      <c r="G3704" s="1" t="s">
        <v>167</v>
      </c>
      <c r="H3704">
        <v>-9</v>
      </c>
      <c r="I3704" s="5">
        <f>IF(G3704="nákup",VLOOKUP(E3704,Tabuľka6[#All],13,FALSE),IF(G3704="predaj",VLOOKUP(E3704,Tabuľka6[#All],12,FALSE),"zadany neplatny typ transakie"))</f>
        <v>14.49</v>
      </c>
      <c r="J3704">
        <f t="shared" si="57"/>
        <v>130.41</v>
      </c>
      <c r="K3704">
        <f>SUMIF($E$7:E3704,E3704,$H$7:H3704)</f>
        <v>286</v>
      </c>
    </row>
    <row r="3705" spans="4:11" x14ac:dyDescent="0.3">
      <c r="D3705">
        <v>3699</v>
      </c>
      <c r="E3705">
        <v>11</v>
      </c>
      <c r="F3705" s="4">
        <f>DATE(2021,7,27+INT(ROWS($1:23)/3))</f>
        <v>44411</v>
      </c>
      <c r="G3705" s="1" t="s">
        <v>167</v>
      </c>
      <c r="H3705">
        <v>-6</v>
      </c>
      <c r="I3705" s="5">
        <f>IF(G3705="nákup",VLOOKUP(E3705,Tabuľka6[#All],13,FALSE),IF(G3705="predaj",VLOOKUP(E3705,Tabuľka6[#All],12,FALSE),"zadany neplatny typ transakie"))</f>
        <v>5</v>
      </c>
      <c r="J3705">
        <f t="shared" si="57"/>
        <v>30</v>
      </c>
      <c r="K3705">
        <f>SUMIF($E$7:E3705,E3705,$H$7:H3705)</f>
        <v>120</v>
      </c>
    </row>
    <row r="3706" spans="4:11" x14ac:dyDescent="0.3">
      <c r="D3706">
        <v>3700</v>
      </c>
      <c r="E3706">
        <v>23</v>
      </c>
      <c r="F3706" s="4">
        <f>DATE(2021,7,27+INT(ROWS($1:24)/3))</f>
        <v>44412</v>
      </c>
      <c r="G3706" s="1" t="s">
        <v>167</v>
      </c>
      <c r="H3706">
        <v>-8</v>
      </c>
      <c r="I3706" s="5">
        <f>IF(G3706="nákup",VLOOKUP(E3706,Tabuľka6[#All],13,FALSE),IF(G3706="predaj",VLOOKUP(E3706,Tabuľka6[#All],12,FALSE),"zadany neplatny typ transakie"))</f>
        <v>22.55</v>
      </c>
      <c r="J3706">
        <f t="shared" si="57"/>
        <v>180.4</v>
      </c>
      <c r="K3706">
        <f>SUMIF($E$7:E3706,E3706,$H$7:H3706)</f>
        <v>113</v>
      </c>
    </row>
    <row r="3707" spans="4:11" x14ac:dyDescent="0.3">
      <c r="D3707">
        <v>3701</v>
      </c>
      <c r="E3707">
        <v>7</v>
      </c>
      <c r="F3707" s="4">
        <f>DATE(2021,7,27+INT(ROWS($1:25)/3))</f>
        <v>44412</v>
      </c>
      <c r="G3707" s="1" t="s">
        <v>167</v>
      </c>
      <c r="H3707">
        <v>-5</v>
      </c>
      <c r="I3707" s="5">
        <f>IF(G3707="nákup",VLOOKUP(E3707,Tabuľka6[#All],13,FALSE),IF(G3707="predaj",VLOOKUP(E3707,Tabuľka6[#All],12,FALSE),"zadany neplatny typ transakie"))</f>
        <v>14.75</v>
      </c>
      <c r="J3707">
        <f t="shared" si="57"/>
        <v>73.75</v>
      </c>
      <c r="K3707">
        <f>SUMIF($E$7:E3707,E3707,$H$7:H3707)</f>
        <v>24</v>
      </c>
    </row>
    <row r="3708" spans="4:11" x14ac:dyDescent="0.3">
      <c r="D3708">
        <v>3702</v>
      </c>
      <c r="E3708">
        <v>5</v>
      </c>
      <c r="F3708" s="4">
        <f>DATE(2021,7,27+INT(ROWS($1:26)/3))</f>
        <v>44412</v>
      </c>
      <c r="G3708" s="1" t="s">
        <v>167</v>
      </c>
      <c r="H3708">
        <v>-9</v>
      </c>
      <c r="I3708" s="5">
        <f>IF(G3708="nákup",VLOOKUP(E3708,Tabuľka6[#All],13,FALSE),IF(G3708="predaj",VLOOKUP(E3708,Tabuľka6[#All],12,FALSE),"zadany neplatny typ transakie"))</f>
        <v>15.56</v>
      </c>
      <c r="J3708">
        <f t="shared" si="57"/>
        <v>140.04</v>
      </c>
      <c r="K3708">
        <f>SUMIF($E$7:E3708,E3708,$H$7:H3708)</f>
        <v>182</v>
      </c>
    </row>
    <row r="3709" spans="4:11" x14ac:dyDescent="0.3">
      <c r="D3709">
        <v>3703</v>
      </c>
      <c r="E3709">
        <v>30</v>
      </c>
      <c r="F3709" s="4">
        <f>DATE(2021,7,27+INT(ROWS($1:27)/3))</f>
        <v>44413</v>
      </c>
      <c r="G3709" s="1" t="s">
        <v>167</v>
      </c>
      <c r="H3709">
        <v>-2</v>
      </c>
      <c r="I3709" s="5">
        <f>IF(G3709="nákup",VLOOKUP(E3709,Tabuľka6[#All],13,FALSE),IF(G3709="predaj",VLOOKUP(E3709,Tabuľka6[#All],12,FALSE),"zadany neplatny typ transakie"))</f>
        <v>11.5</v>
      </c>
      <c r="J3709">
        <f t="shared" si="57"/>
        <v>23</v>
      </c>
      <c r="K3709">
        <f>SUMIF($E$7:E3709,E3709,$H$7:H3709)</f>
        <v>173</v>
      </c>
    </row>
    <row r="3710" spans="4:11" x14ac:dyDescent="0.3">
      <c r="D3710">
        <v>3704</v>
      </c>
      <c r="E3710">
        <v>23</v>
      </c>
      <c r="F3710" s="4">
        <f>DATE(2021,7,27+INT(ROWS($1:28)/3))</f>
        <v>44413</v>
      </c>
      <c r="G3710" s="1" t="s">
        <v>167</v>
      </c>
      <c r="H3710">
        <v>-3</v>
      </c>
      <c r="I3710" s="5">
        <f>IF(G3710="nákup",VLOOKUP(E3710,Tabuľka6[#All],13,FALSE),IF(G3710="predaj",VLOOKUP(E3710,Tabuľka6[#All],12,FALSE),"zadany neplatny typ transakie"))</f>
        <v>22.55</v>
      </c>
      <c r="J3710">
        <f t="shared" si="57"/>
        <v>67.650000000000006</v>
      </c>
      <c r="K3710">
        <f>SUMIF($E$7:E3710,E3710,$H$7:H3710)</f>
        <v>110</v>
      </c>
    </row>
    <row r="3711" spans="4:11" x14ac:dyDescent="0.3">
      <c r="D3711">
        <v>3705</v>
      </c>
      <c r="E3711">
        <v>29</v>
      </c>
      <c r="F3711" s="4">
        <f>DATE(2021,7,27+INT(ROWS($1:29)/3))</f>
        <v>44413</v>
      </c>
      <c r="G3711" s="1" t="s">
        <v>167</v>
      </c>
      <c r="H3711">
        <v>-4</v>
      </c>
      <c r="I3711" s="5">
        <f>IF(G3711="nákup",VLOOKUP(E3711,Tabuľka6[#All],13,FALSE),IF(G3711="predaj",VLOOKUP(E3711,Tabuľka6[#All],12,FALSE),"zadany neplatny typ transakie"))</f>
        <v>24.99</v>
      </c>
      <c r="J3711">
        <f t="shared" si="57"/>
        <v>99.96</v>
      </c>
      <c r="K3711">
        <f>SUMIF($E$7:E3711,E3711,$H$7:H3711)</f>
        <v>314</v>
      </c>
    </row>
    <row r="3712" spans="4:11" x14ac:dyDescent="0.3">
      <c r="D3712">
        <v>3706</v>
      </c>
      <c r="E3712">
        <v>18</v>
      </c>
      <c r="F3712" s="4">
        <f>DATE(2021,7,27+INT(ROWS($1:30)/3))</f>
        <v>44414</v>
      </c>
      <c r="G3712" s="1" t="s">
        <v>167</v>
      </c>
      <c r="H3712">
        <v>-9</v>
      </c>
      <c r="I3712" s="5">
        <f>IF(G3712="nákup",VLOOKUP(E3712,Tabuľka6[#All],13,FALSE),IF(G3712="predaj",VLOOKUP(E3712,Tabuľka6[#All],12,FALSE),"zadany neplatny typ transakie"))</f>
        <v>13.99</v>
      </c>
      <c r="J3712">
        <f t="shared" si="57"/>
        <v>125.91</v>
      </c>
      <c r="K3712">
        <f>SUMIF($E$7:E3712,E3712,$H$7:H3712)</f>
        <v>12</v>
      </c>
    </row>
    <row r="3713" spans="4:11" x14ac:dyDescent="0.3">
      <c r="D3713">
        <v>3707</v>
      </c>
      <c r="E3713">
        <v>29</v>
      </c>
      <c r="F3713" s="4">
        <f>DATE(2021,7,27+INT(ROWS($1:31)/3))</f>
        <v>44414</v>
      </c>
      <c r="G3713" s="1" t="s">
        <v>167</v>
      </c>
      <c r="H3713">
        <v>-2</v>
      </c>
      <c r="I3713" s="5">
        <f>IF(G3713="nákup",VLOOKUP(E3713,Tabuľka6[#All],13,FALSE),IF(G3713="predaj",VLOOKUP(E3713,Tabuľka6[#All],12,FALSE),"zadany neplatny typ transakie"))</f>
        <v>24.99</v>
      </c>
      <c r="J3713">
        <f t="shared" si="57"/>
        <v>49.98</v>
      </c>
      <c r="K3713">
        <f>SUMIF($E$7:E3713,E3713,$H$7:H3713)</f>
        <v>312</v>
      </c>
    </row>
    <row r="3714" spans="4:11" x14ac:dyDescent="0.3">
      <c r="D3714">
        <v>3708</v>
      </c>
      <c r="E3714">
        <v>2</v>
      </c>
      <c r="F3714" s="4">
        <f>DATE(2021,7,27+INT(ROWS($1:32)/3))</f>
        <v>44414</v>
      </c>
      <c r="G3714" s="1" t="s">
        <v>167</v>
      </c>
      <c r="H3714">
        <v>-9</v>
      </c>
      <c r="I3714" s="5">
        <f>IF(G3714="nákup",VLOOKUP(E3714,Tabuľka6[#All],13,FALSE),IF(G3714="predaj",VLOOKUP(E3714,Tabuľka6[#All],12,FALSE),"zadany neplatny typ transakie"))</f>
        <v>16.11</v>
      </c>
      <c r="J3714">
        <f t="shared" si="57"/>
        <v>144.99</v>
      </c>
      <c r="K3714">
        <f>SUMIF($E$7:E3714,E3714,$H$7:H3714)</f>
        <v>138</v>
      </c>
    </row>
    <row r="3715" spans="4:11" x14ac:dyDescent="0.3">
      <c r="D3715">
        <v>3709</v>
      </c>
      <c r="E3715">
        <v>12</v>
      </c>
      <c r="F3715" s="4">
        <f>DATE(2021,7,27+INT(ROWS($1:33)/3))</f>
        <v>44415</v>
      </c>
      <c r="G3715" s="1" t="s">
        <v>167</v>
      </c>
      <c r="H3715">
        <v>-3</v>
      </c>
      <c r="I3715" s="5">
        <f>IF(G3715="nákup",VLOOKUP(E3715,Tabuľka6[#All],13,FALSE),IF(G3715="predaj",VLOOKUP(E3715,Tabuľka6[#All],12,FALSE),"zadany neplatny typ transakie"))</f>
        <v>13.25</v>
      </c>
      <c r="J3715">
        <f t="shared" si="57"/>
        <v>39.75</v>
      </c>
      <c r="K3715">
        <f>SUMIF($E$7:E3715,E3715,$H$7:H3715)</f>
        <v>162</v>
      </c>
    </row>
    <row r="3716" spans="4:11" x14ac:dyDescent="0.3">
      <c r="D3716">
        <v>3710</v>
      </c>
      <c r="E3716">
        <v>4</v>
      </c>
      <c r="F3716" s="4">
        <f>DATE(2021,7,27+INT(ROWS($1:34)/3))</f>
        <v>44415</v>
      </c>
      <c r="G3716" s="1" t="s">
        <v>167</v>
      </c>
      <c r="H3716">
        <v>-7</v>
      </c>
      <c r="I3716" s="5">
        <f>IF(G3716="nákup",VLOOKUP(E3716,Tabuľka6[#All],13,FALSE),IF(G3716="predaj",VLOOKUP(E3716,Tabuľka6[#All],12,FALSE),"zadany neplatny typ transakie"))</f>
        <v>16</v>
      </c>
      <c r="J3716">
        <f t="shared" si="57"/>
        <v>112</v>
      </c>
      <c r="K3716">
        <f>SUMIF($E$7:E3716,E3716,$H$7:H3716)</f>
        <v>159</v>
      </c>
    </row>
    <row r="3717" spans="4:11" x14ac:dyDescent="0.3">
      <c r="D3717">
        <v>3711</v>
      </c>
      <c r="E3717">
        <v>29</v>
      </c>
      <c r="F3717" s="4">
        <f>DATE(2021,7,27+INT(ROWS($1:35)/3))</f>
        <v>44415</v>
      </c>
      <c r="G3717" s="1" t="s">
        <v>167</v>
      </c>
      <c r="H3717">
        <v>-5</v>
      </c>
      <c r="I3717" s="5">
        <f>IF(G3717="nákup",VLOOKUP(E3717,Tabuľka6[#All],13,FALSE),IF(G3717="predaj",VLOOKUP(E3717,Tabuľka6[#All],12,FALSE),"zadany neplatny typ transakie"))</f>
        <v>24.99</v>
      </c>
      <c r="J3717">
        <f t="shared" si="57"/>
        <v>124.94999999999999</v>
      </c>
      <c r="K3717">
        <f>SUMIF($E$7:E3717,E3717,$H$7:H3717)</f>
        <v>307</v>
      </c>
    </row>
    <row r="3718" spans="4:11" x14ac:dyDescent="0.3">
      <c r="D3718">
        <v>3712</v>
      </c>
      <c r="E3718">
        <v>22</v>
      </c>
      <c r="F3718" s="4">
        <f>DATE(2021,7,27+INT(ROWS($1:36)/3))</f>
        <v>44416</v>
      </c>
      <c r="G3718" s="1" t="s">
        <v>167</v>
      </c>
      <c r="H3718">
        <v>-6</v>
      </c>
      <c r="I3718" s="5">
        <f>IF(G3718="nákup",VLOOKUP(E3718,Tabuľka6[#All],13,FALSE),IF(G3718="predaj",VLOOKUP(E3718,Tabuľka6[#All],12,FALSE),"zadany neplatny typ transakie"))</f>
        <v>22.58</v>
      </c>
      <c r="J3718">
        <f t="shared" si="57"/>
        <v>135.47999999999999</v>
      </c>
      <c r="K3718">
        <f>SUMIF($E$7:E3718,E3718,$H$7:H3718)</f>
        <v>46</v>
      </c>
    </row>
    <row r="3719" spans="4:11" x14ac:dyDescent="0.3">
      <c r="D3719">
        <v>3713</v>
      </c>
      <c r="E3719">
        <v>22</v>
      </c>
      <c r="F3719" s="4">
        <f>DATE(2021,7,27+INT(ROWS($1:37)/3))</f>
        <v>44416</v>
      </c>
      <c r="G3719" s="1" t="s">
        <v>167</v>
      </c>
      <c r="H3719">
        <v>-6</v>
      </c>
      <c r="I3719" s="5">
        <f>IF(G3719="nákup",VLOOKUP(E3719,Tabuľka6[#All],13,FALSE),IF(G3719="predaj",VLOOKUP(E3719,Tabuľka6[#All],12,FALSE),"zadany neplatny typ transakie"))</f>
        <v>22.58</v>
      </c>
      <c r="J3719">
        <f t="shared" si="57"/>
        <v>135.47999999999999</v>
      </c>
      <c r="K3719">
        <f>SUMIF($E$7:E3719,E3719,$H$7:H3719)</f>
        <v>40</v>
      </c>
    </row>
    <row r="3720" spans="4:11" x14ac:dyDescent="0.3">
      <c r="D3720">
        <v>3714</v>
      </c>
      <c r="E3720">
        <v>20</v>
      </c>
      <c r="F3720" s="4">
        <f>DATE(2021,7,27+INT(ROWS($1:38)/3))</f>
        <v>44416</v>
      </c>
      <c r="G3720" s="1" t="s">
        <v>167</v>
      </c>
      <c r="H3720">
        <v>-2</v>
      </c>
      <c r="I3720" s="5">
        <f>IF(G3720="nákup",VLOOKUP(E3720,Tabuľka6[#All],13,FALSE),IF(G3720="predaj",VLOOKUP(E3720,Tabuľka6[#All],12,FALSE),"zadany neplatny typ transakie"))</f>
        <v>10.050000000000001</v>
      </c>
      <c r="J3720">
        <f t="shared" ref="J3720:J3783" si="58">ABS(H3720*I3720)</f>
        <v>20.100000000000001</v>
      </c>
      <c r="K3720">
        <f>SUMIF($E$7:E3720,E3720,$H$7:H3720)</f>
        <v>30</v>
      </c>
    </row>
    <row r="3721" spans="4:11" x14ac:dyDescent="0.3">
      <c r="D3721">
        <v>3715</v>
      </c>
      <c r="E3721">
        <v>15</v>
      </c>
      <c r="F3721" s="4">
        <f>DATE(2021,7,27+INT(ROWS($1:39)/3))</f>
        <v>44417</v>
      </c>
      <c r="G3721" s="1" t="s">
        <v>167</v>
      </c>
      <c r="H3721">
        <v>-8</v>
      </c>
      <c r="I3721" s="5">
        <f>IF(G3721="nákup",VLOOKUP(E3721,Tabuľka6[#All],13,FALSE),IF(G3721="predaj",VLOOKUP(E3721,Tabuľka6[#All],12,FALSE),"zadany neplatny typ transakie"))</f>
        <v>9.65</v>
      </c>
      <c r="J3721">
        <f t="shared" si="58"/>
        <v>77.2</v>
      </c>
      <c r="K3721">
        <f>SUMIF($E$7:E3721,E3721,$H$7:H3721)</f>
        <v>236</v>
      </c>
    </row>
    <row r="3722" spans="4:11" x14ac:dyDescent="0.3">
      <c r="D3722">
        <v>3716</v>
      </c>
      <c r="E3722">
        <v>5</v>
      </c>
      <c r="F3722" s="4">
        <f>DATE(2021,7,27+INT(ROWS($1:40)/3))</f>
        <v>44417</v>
      </c>
      <c r="G3722" s="1" t="s">
        <v>167</v>
      </c>
      <c r="H3722">
        <v>-6</v>
      </c>
      <c r="I3722" s="5">
        <f>IF(G3722="nákup",VLOOKUP(E3722,Tabuľka6[#All],13,FALSE),IF(G3722="predaj",VLOOKUP(E3722,Tabuľka6[#All],12,FALSE),"zadany neplatny typ transakie"))</f>
        <v>15.56</v>
      </c>
      <c r="J3722">
        <f t="shared" si="58"/>
        <v>93.36</v>
      </c>
      <c r="K3722">
        <f>SUMIF($E$7:E3722,E3722,$H$7:H3722)</f>
        <v>176</v>
      </c>
    </row>
    <row r="3723" spans="4:11" x14ac:dyDescent="0.3">
      <c r="D3723">
        <v>3717</v>
      </c>
      <c r="E3723">
        <v>20</v>
      </c>
      <c r="F3723" s="4">
        <f>DATE(2021,7,27+INT(ROWS($1:41)/3))</f>
        <v>44417</v>
      </c>
      <c r="G3723" s="1" t="s">
        <v>167</v>
      </c>
      <c r="H3723">
        <v>-6</v>
      </c>
      <c r="I3723" s="5">
        <f>IF(G3723="nákup",VLOOKUP(E3723,Tabuľka6[#All],13,FALSE),IF(G3723="predaj",VLOOKUP(E3723,Tabuľka6[#All],12,FALSE),"zadany neplatny typ transakie"))</f>
        <v>10.050000000000001</v>
      </c>
      <c r="J3723">
        <f t="shared" si="58"/>
        <v>60.300000000000004</v>
      </c>
      <c r="K3723">
        <f>SUMIF($E$7:E3723,E3723,$H$7:H3723)</f>
        <v>24</v>
      </c>
    </row>
    <row r="3724" spans="4:11" x14ac:dyDescent="0.3">
      <c r="D3724">
        <v>3718</v>
      </c>
      <c r="E3724">
        <v>26</v>
      </c>
      <c r="F3724" s="4">
        <f>DATE(2021,7,27+INT(ROWS($1:42)/3))</f>
        <v>44418</v>
      </c>
      <c r="G3724" s="1" t="s">
        <v>167</v>
      </c>
      <c r="H3724">
        <v>-2</v>
      </c>
      <c r="I3724" s="5">
        <f>IF(G3724="nákup",VLOOKUP(E3724,Tabuľka6[#All],13,FALSE),IF(G3724="predaj",VLOOKUP(E3724,Tabuľka6[#All],12,FALSE),"zadany neplatny typ transakie"))</f>
        <v>12.85</v>
      </c>
      <c r="J3724">
        <f t="shared" si="58"/>
        <v>25.7</v>
      </c>
      <c r="K3724">
        <f>SUMIF($E$7:E3724,E3724,$H$7:H3724)</f>
        <v>19</v>
      </c>
    </row>
    <row r="3725" spans="4:11" x14ac:dyDescent="0.3">
      <c r="D3725">
        <v>3719</v>
      </c>
      <c r="E3725">
        <v>20</v>
      </c>
      <c r="F3725" s="4">
        <f>DATE(2021,7,27+INT(ROWS($1:43)/3))</f>
        <v>44418</v>
      </c>
      <c r="G3725" s="1" t="s">
        <v>167</v>
      </c>
      <c r="H3725">
        <v>-5</v>
      </c>
      <c r="I3725" s="5">
        <f>IF(G3725="nákup",VLOOKUP(E3725,Tabuľka6[#All],13,FALSE),IF(G3725="predaj",VLOOKUP(E3725,Tabuľka6[#All],12,FALSE),"zadany neplatny typ transakie"))</f>
        <v>10.050000000000001</v>
      </c>
      <c r="J3725">
        <f t="shared" si="58"/>
        <v>50.25</v>
      </c>
      <c r="K3725">
        <f>SUMIF($E$7:E3725,E3725,$H$7:H3725)</f>
        <v>19</v>
      </c>
    </row>
    <row r="3726" spans="4:11" x14ac:dyDescent="0.3">
      <c r="D3726">
        <v>3720</v>
      </c>
      <c r="E3726">
        <v>15</v>
      </c>
      <c r="F3726" s="4">
        <f>DATE(2021,7,27+INT(ROWS($1:44)/3))</f>
        <v>44418</v>
      </c>
      <c r="G3726" s="1" t="s">
        <v>167</v>
      </c>
      <c r="H3726">
        <v>-6</v>
      </c>
      <c r="I3726" s="5">
        <f>IF(G3726="nákup",VLOOKUP(E3726,Tabuľka6[#All],13,FALSE),IF(G3726="predaj",VLOOKUP(E3726,Tabuľka6[#All],12,FALSE),"zadany neplatny typ transakie"))</f>
        <v>9.65</v>
      </c>
      <c r="J3726">
        <f t="shared" si="58"/>
        <v>57.900000000000006</v>
      </c>
      <c r="K3726">
        <f>SUMIF($E$7:E3726,E3726,$H$7:H3726)</f>
        <v>230</v>
      </c>
    </row>
    <row r="3727" spans="4:11" x14ac:dyDescent="0.3">
      <c r="D3727">
        <v>3721</v>
      </c>
      <c r="E3727">
        <v>19</v>
      </c>
      <c r="F3727" s="4">
        <f>DATE(2021,7,27+INT(ROWS($1:45)/3))</f>
        <v>44419</v>
      </c>
      <c r="G3727" s="1" t="s">
        <v>167</v>
      </c>
      <c r="H3727">
        <v>-3</v>
      </c>
      <c r="I3727" s="5">
        <f>IF(G3727="nákup",VLOOKUP(E3727,Tabuľka6[#All],13,FALSE),IF(G3727="predaj",VLOOKUP(E3727,Tabuľka6[#All],12,FALSE),"zadany neplatny typ transakie"))</f>
        <v>14.17</v>
      </c>
      <c r="J3727">
        <f t="shared" si="58"/>
        <v>42.51</v>
      </c>
      <c r="K3727">
        <f>SUMIF($E$7:E3727,E3727,$H$7:H3727)</f>
        <v>163</v>
      </c>
    </row>
    <row r="3728" spans="4:11" x14ac:dyDescent="0.3">
      <c r="D3728">
        <v>3722</v>
      </c>
      <c r="E3728">
        <v>8</v>
      </c>
      <c r="F3728" s="4">
        <f>DATE(2021,7,27+INT(ROWS($1:46)/3))</f>
        <v>44419</v>
      </c>
      <c r="G3728" s="1" t="s">
        <v>167</v>
      </c>
      <c r="H3728">
        <v>-1</v>
      </c>
      <c r="I3728" s="5">
        <f>IF(G3728="nákup",VLOOKUP(E3728,Tabuľka6[#All],13,FALSE),IF(G3728="predaj",VLOOKUP(E3728,Tabuľka6[#All],12,FALSE),"zadany neplatny typ transakie"))</f>
        <v>17.89</v>
      </c>
      <c r="J3728">
        <f t="shared" si="58"/>
        <v>17.89</v>
      </c>
      <c r="K3728">
        <f>SUMIF($E$7:E3728,E3728,$H$7:H3728)</f>
        <v>177</v>
      </c>
    </row>
    <row r="3729" spans="4:11" x14ac:dyDescent="0.3">
      <c r="D3729">
        <v>3723</v>
      </c>
      <c r="E3729">
        <v>29</v>
      </c>
      <c r="F3729" s="4">
        <f>DATE(2021,7,27+INT(ROWS($1:47)/3))</f>
        <v>44419</v>
      </c>
      <c r="G3729" s="1" t="s">
        <v>167</v>
      </c>
      <c r="H3729">
        <v>-3</v>
      </c>
      <c r="I3729" s="5">
        <f>IF(G3729="nákup",VLOOKUP(E3729,Tabuľka6[#All],13,FALSE),IF(G3729="predaj",VLOOKUP(E3729,Tabuľka6[#All],12,FALSE),"zadany neplatny typ transakie"))</f>
        <v>24.99</v>
      </c>
      <c r="J3729">
        <f t="shared" si="58"/>
        <v>74.97</v>
      </c>
      <c r="K3729">
        <f>SUMIF($E$7:E3729,E3729,$H$7:H3729)</f>
        <v>304</v>
      </c>
    </row>
    <row r="3730" spans="4:11" x14ac:dyDescent="0.3">
      <c r="D3730">
        <v>3724</v>
      </c>
      <c r="E3730">
        <v>14</v>
      </c>
      <c r="F3730" s="4">
        <f>DATE(2021,7,27+INT(ROWS($1:48)/3))</f>
        <v>44420</v>
      </c>
      <c r="G3730" s="1" t="s">
        <v>167</v>
      </c>
      <c r="H3730">
        <v>-2</v>
      </c>
      <c r="I3730" s="5">
        <f>IF(G3730="nákup",VLOOKUP(E3730,Tabuľka6[#All],13,FALSE),IF(G3730="predaj",VLOOKUP(E3730,Tabuľka6[#All],12,FALSE),"zadany neplatny typ transakie"))</f>
        <v>7.8</v>
      </c>
      <c r="J3730">
        <f t="shared" si="58"/>
        <v>15.6</v>
      </c>
      <c r="K3730">
        <f>SUMIF($E$7:E3730,E3730,$H$7:H3730)</f>
        <v>6</v>
      </c>
    </row>
    <row r="3731" spans="4:11" x14ac:dyDescent="0.3">
      <c r="D3731">
        <v>3725</v>
      </c>
      <c r="E3731">
        <v>26</v>
      </c>
      <c r="F3731" s="4">
        <f>DATE(2021,7,27+INT(ROWS($1:49)/3))</f>
        <v>44420</v>
      </c>
      <c r="G3731" s="1" t="s">
        <v>167</v>
      </c>
      <c r="H3731">
        <v>-1</v>
      </c>
      <c r="I3731" s="5">
        <f>IF(G3731="nákup",VLOOKUP(E3731,Tabuľka6[#All],13,FALSE),IF(G3731="predaj",VLOOKUP(E3731,Tabuľka6[#All],12,FALSE),"zadany neplatny typ transakie"))</f>
        <v>12.85</v>
      </c>
      <c r="J3731">
        <f t="shared" si="58"/>
        <v>12.85</v>
      </c>
      <c r="K3731">
        <f>SUMIF($E$7:E3731,E3731,$H$7:H3731)</f>
        <v>18</v>
      </c>
    </row>
    <row r="3732" spans="4:11" x14ac:dyDescent="0.3">
      <c r="D3732">
        <v>3726</v>
      </c>
      <c r="E3732">
        <v>19</v>
      </c>
      <c r="F3732" s="4">
        <f>DATE(2021,7,27+INT(ROWS($1:50)/3))</f>
        <v>44420</v>
      </c>
      <c r="G3732" s="1" t="s">
        <v>167</v>
      </c>
      <c r="H3732">
        <v>-5</v>
      </c>
      <c r="I3732" s="5">
        <f>IF(G3732="nákup",VLOOKUP(E3732,Tabuľka6[#All],13,FALSE),IF(G3732="predaj",VLOOKUP(E3732,Tabuľka6[#All],12,FALSE),"zadany neplatny typ transakie"))</f>
        <v>14.17</v>
      </c>
      <c r="J3732">
        <f t="shared" si="58"/>
        <v>70.849999999999994</v>
      </c>
      <c r="K3732">
        <f>SUMIF($E$7:E3732,E3732,$H$7:H3732)</f>
        <v>158</v>
      </c>
    </row>
    <row r="3733" spans="4:11" x14ac:dyDescent="0.3">
      <c r="D3733">
        <v>3727</v>
      </c>
      <c r="E3733">
        <v>24</v>
      </c>
      <c r="F3733" s="4">
        <f>DATE(2021,7,27+INT(ROWS($1:51)/3))</f>
        <v>44421</v>
      </c>
      <c r="G3733" s="1" t="s">
        <v>167</v>
      </c>
      <c r="H3733">
        <v>-2</v>
      </c>
      <c r="I3733" s="5">
        <f>IF(G3733="nákup",VLOOKUP(E3733,Tabuľka6[#All],13,FALSE),IF(G3733="predaj",VLOOKUP(E3733,Tabuľka6[#All],12,FALSE),"zadany neplatny typ transakie"))</f>
        <v>18.98</v>
      </c>
      <c r="J3733">
        <f t="shared" si="58"/>
        <v>37.96</v>
      </c>
      <c r="K3733">
        <f>SUMIF($E$7:E3733,E3733,$H$7:H3733)</f>
        <v>233</v>
      </c>
    </row>
    <row r="3734" spans="4:11" x14ac:dyDescent="0.3">
      <c r="D3734">
        <v>3728</v>
      </c>
      <c r="E3734">
        <v>10</v>
      </c>
      <c r="F3734" s="4">
        <f>DATE(2021,7,27+INT(ROWS($1:52)/3))</f>
        <v>44421</v>
      </c>
      <c r="G3734" s="1" t="s">
        <v>166</v>
      </c>
      <c r="H3734">
        <v>20</v>
      </c>
      <c r="I3734" s="5">
        <f>IF(G3734="nákup",VLOOKUP(E3734,Tabuľka6[#All],13,FALSE),IF(G3734="predaj",VLOOKUP(E3734,Tabuľka6[#All],12,FALSE),"zadany neplatny typ transakie"))</f>
        <v>11.89</v>
      </c>
      <c r="J3734">
        <f t="shared" si="58"/>
        <v>237.8</v>
      </c>
      <c r="K3734">
        <f>SUMIF($E$7:E3734,E3734,$H$7:H3734)</f>
        <v>63</v>
      </c>
    </row>
    <row r="3735" spans="4:11" x14ac:dyDescent="0.3">
      <c r="D3735">
        <v>3729</v>
      </c>
      <c r="E3735">
        <v>29</v>
      </c>
      <c r="F3735" s="4">
        <f>DATE(2021,7,27+INT(ROWS($1:53)/3))</f>
        <v>44421</v>
      </c>
      <c r="G3735" s="1" t="s">
        <v>167</v>
      </c>
      <c r="H3735">
        <v>-10</v>
      </c>
      <c r="I3735" s="5">
        <f>IF(G3735="nákup",VLOOKUP(E3735,Tabuľka6[#All],13,FALSE),IF(G3735="predaj",VLOOKUP(E3735,Tabuľka6[#All],12,FALSE),"zadany neplatny typ transakie"))</f>
        <v>24.99</v>
      </c>
      <c r="J3735">
        <f t="shared" si="58"/>
        <v>249.89999999999998</v>
      </c>
      <c r="K3735">
        <f>SUMIF($E$7:E3735,E3735,$H$7:H3735)</f>
        <v>294</v>
      </c>
    </row>
    <row r="3736" spans="4:11" x14ac:dyDescent="0.3">
      <c r="D3736">
        <v>3730</v>
      </c>
      <c r="E3736">
        <v>10</v>
      </c>
      <c r="F3736" s="4">
        <f>DATE(2021,7,27+INT(ROWS($1:54)/3))</f>
        <v>44422</v>
      </c>
      <c r="G3736" s="1" t="s">
        <v>167</v>
      </c>
      <c r="H3736">
        <v>-10</v>
      </c>
      <c r="I3736" s="5">
        <f>IF(G3736="nákup",VLOOKUP(E3736,Tabuľka6[#All],13,FALSE),IF(G3736="predaj",VLOOKUP(E3736,Tabuľka6[#All],12,FALSE),"zadany neplatny typ transakie"))</f>
        <v>18.5</v>
      </c>
      <c r="J3736">
        <f t="shared" si="58"/>
        <v>185</v>
      </c>
      <c r="K3736">
        <f>SUMIF($E$7:E3736,E3736,$H$7:H3736)</f>
        <v>53</v>
      </c>
    </row>
    <row r="3737" spans="4:11" x14ac:dyDescent="0.3">
      <c r="D3737">
        <v>3731</v>
      </c>
      <c r="E3737">
        <v>29</v>
      </c>
      <c r="F3737" s="4">
        <f>DATE(2021,7,27+INT(ROWS($1:55)/3))</f>
        <v>44422</v>
      </c>
      <c r="G3737" s="1" t="s">
        <v>167</v>
      </c>
      <c r="H3737">
        <v>-4</v>
      </c>
      <c r="I3737" s="5">
        <f>IF(G3737="nákup",VLOOKUP(E3737,Tabuľka6[#All],13,FALSE),IF(G3737="predaj",VLOOKUP(E3737,Tabuľka6[#All],12,FALSE),"zadany neplatny typ transakie"))</f>
        <v>24.99</v>
      </c>
      <c r="J3737">
        <f t="shared" si="58"/>
        <v>99.96</v>
      </c>
      <c r="K3737">
        <f>SUMIF($E$7:E3737,E3737,$H$7:H3737)</f>
        <v>290</v>
      </c>
    </row>
    <row r="3738" spans="4:11" x14ac:dyDescent="0.3">
      <c r="D3738">
        <v>3732</v>
      </c>
      <c r="E3738">
        <v>28</v>
      </c>
      <c r="F3738" s="4">
        <f>DATE(2021,7,27+INT(ROWS($1:56)/3))</f>
        <v>44422</v>
      </c>
      <c r="G3738" s="1" t="s">
        <v>167</v>
      </c>
      <c r="H3738">
        <v>-2</v>
      </c>
      <c r="I3738" s="5">
        <f>IF(G3738="nákup",VLOOKUP(E3738,Tabuľka6[#All],13,FALSE),IF(G3738="predaj",VLOOKUP(E3738,Tabuľka6[#All],12,FALSE),"zadany neplatny typ transakie"))</f>
        <v>14.38</v>
      </c>
      <c r="J3738">
        <f t="shared" si="58"/>
        <v>28.76</v>
      </c>
      <c r="K3738">
        <f>SUMIF($E$7:E3738,E3738,$H$7:H3738)</f>
        <v>186</v>
      </c>
    </row>
    <row r="3739" spans="4:11" x14ac:dyDescent="0.3">
      <c r="D3739">
        <v>3733</v>
      </c>
      <c r="E3739">
        <v>23</v>
      </c>
      <c r="F3739" s="4">
        <f>DATE(2021,7,27+INT(ROWS($1:57)/3))</f>
        <v>44423</v>
      </c>
      <c r="G3739" s="1" t="s">
        <v>167</v>
      </c>
      <c r="H3739">
        <v>-10</v>
      </c>
      <c r="I3739" s="5">
        <f>IF(G3739="nákup",VLOOKUP(E3739,Tabuľka6[#All],13,FALSE),IF(G3739="predaj",VLOOKUP(E3739,Tabuľka6[#All],12,FALSE),"zadany neplatny typ transakie"))</f>
        <v>22.55</v>
      </c>
      <c r="J3739">
        <f t="shared" si="58"/>
        <v>225.5</v>
      </c>
      <c r="K3739">
        <f>SUMIF($E$7:E3739,E3739,$H$7:H3739)</f>
        <v>100</v>
      </c>
    </row>
    <row r="3740" spans="4:11" x14ac:dyDescent="0.3">
      <c r="D3740">
        <v>3734</v>
      </c>
      <c r="E3740">
        <v>18</v>
      </c>
      <c r="F3740" s="4">
        <f>DATE(2021,7,27+INT(ROWS($1:58)/3))</f>
        <v>44423</v>
      </c>
      <c r="G3740" s="1" t="s">
        <v>166</v>
      </c>
      <c r="H3740">
        <v>7</v>
      </c>
      <c r="I3740" s="5">
        <f>IF(G3740="nákup",VLOOKUP(E3740,Tabuľka6[#All],13,FALSE),IF(G3740="predaj",VLOOKUP(E3740,Tabuľka6[#All],12,FALSE),"zadany neplatny typ transakie"))</f>
        <v>6.89</v>
      </c>
      <c r="J3740">
        <f t="shared" si="58"/>
        <v>48.23</v>
      </c>
      <c r="K3740">
        <f>SUMIF($E$7:E3740,E3740,$H$7:H3740)</f>
        <v>19</v>
      </c>
    </row>
    <row r="3741" spans="4:11" x14ac:dyDescent="0.3">
      <c r="D3741">
        <v>3735</v>
      </c>
      <c r="E3741">
        <v>5</v>
      </c>
      <c r="F3741" s="4">
        <f>DATE(2021,7,27+INT(ROWS($1:59)/3))</f>
        <v>44423</v>
      </c>
      <c r="G3741" s="1" t="s">
        <v>167</v>
      </c>
      <c r="H3741">
        <v>-4</v>
      </c>
      <c r="I3741" s="5">
        <f>IF(G3741="nákup",VLOOKUP(E3741,Tabuľka6[#All],13,FALSE),IF(G3741="predaj",VLOOKUP(E3741,Tabuľka6[#All],12,FALSE),"zadany neplatny typ transakie"))</f>
        <v>15.56</v>
      </c>
      <c r="J3741">
        <f t="shared" si="58"/>
        <v>62.24</v>
      </c>
      <c r="K3741">
        <f>SUMIF($E$7:E3741,E3741,$H$7:H3741)</f>
        <v>172</v>
      </c>
    </row>
    <row r="3742" spans="4:11" x14ac:dyDescent="0.3">
      <c r="D3742">
        <v>3736</v>
      </c>
      <c r="E3742">
        <v>21</v>
      </c>
      <c r="F3742" s="4">
        <f>DATE(2021,7,27+INT(ROWS($1:60)/3))</f>
        <v>44424</v>
      </c>
      <c r="G3742" s="1" t="s">
        <v>167</v>
      </c>
      <c r="H3742">
        <v>-1</v>
      </c>
      <c r="I3742" s="5">
        <f>IF(G3742="nákup",VLOOKUP(E3742,Tabuľka6[#All],13,FALSE),IF(G3742="predaj",VLOOKUP(E3742,Tabuľka6[#All],12,FALSE),"zadany neplatny typ transakie"))</f>
        <v>22.5</v>
      </c>
      <c r="J3742">
        <f t="shared" si="58"/>
        <v>22.5</v>
      </c>
      <c r="K3742">
        <f>SUMIF($E$7:E3742,E3742,$H$7:H3742)</f>
        <v>95</v>
      </c>
    </row>
    <row r="3743" spans="4:11" x14ac:dyDescent="0.3">
      <c r="D3743">
        <v>3737</v>
      </c>
      <c r="E3743">
        <v>23</v>
      </c>
      <c r="F3743" s="4">
        <f>DATE(2021,7,27+INT(ROWS($1:61)/3))</f>
        <v>44424</v>
      </c>
      <c r="G3743" s="1" t="s">
        <v>167</v>
      </c>
      <c r="H3743">
        <v>-5</v>
      </c>
      <c r="I3743" s="5">
        <f>IF(G3743="nákup",VLOOKUP(E3743,Tabuľka6[#All],13,FALSE),IF(G3743="predaj",VLOOKUP(E3743,Tabuľka6[#All],12,FALSE),"zadany neplatny typ transakie"))</f>
        <v>22.55</v>
      </c>
      <c r="J3743">
        <f t="shared" si="58"/>
        <v>112.75</v>
      </c>
      <c r="K3743">
        <f>SUMIF($E$7:E3743,E3743,$H$7:H3743)</f>
        <v>95</v>
      </c>
    </row>
    <row r="3744" spans="4:11" x14ac:dyDescent="0.3">
      <c r="D3744">
        <v>3738</v>
      </c>
      <c r="E3744">
        <v>3</v>
      </c>
      <c r="F3744" s="4">
        <f>DATE(2021,7,27+INT(ROWS($1:62)/3))</f>
        <v>44424</v>
      </c>
      <c r="G3744" s="1" t="s">
        <v>167</v>
      </c>
      <c r="H3744">
        <v>-4</v>
      </c>
      <c r="I3744" s="5">
        <f>IF(G3744="nákup",VLOOKUP(E3744,Tabuľka6[#All],13,FALSE),IF(G3744="predaj",VLOOKUP(E3744,Tabuľka6[#All],12,FALSE),"zadany neplatny typ transakie"))</f>
        <v>9.64</v>
      </c>
      <c r="J3744">
        <f t="shared" si="58"/>
        <v>38.56</v>
      </c>
      <c r="K3744">
        <f>SUMIF($E$7:E3744,E3744,$H$7:H3744)</f>
        <v>263</v>
      </c>
    </row>
    <row r="3745" spans="4:11" x14ac:dyDescent="0.3">
      <c r="D3745">
        <v>3739</v>
      </c>
      <c r="E3745">
        <v>9</v>
      </c>
      <c r="F3745" s="4">
        <f>DATE(2021,7,27+INT(ROWS($1:63)/3))</f>
        <v>44425</v>
      </c>
      <c r="G3745" s="1" t="s">
        <v>167</v>
      </c>
      <c r="H3745">
        <v>-1</v>
      </c>
      <c r="I3745" s="5">
        <f>IF(G3745="nákup",VLOOKUP(E3745,Tabuľka6[#All],13,FALSE),IF(G3745="predaj",VLOOKUP(E3745,Tabuľka6[#All],12,FALSE),"zadany neplatny typ transakie"))</f>
        <v>41</v>
      </c>
      <c r="J3745">
        <f t="shared" si="58"/>
        <v>41</v>
      </c>
      <c r="K3745">
        <f>SUMIF($E$7:E3745,E3745,$H$7:H3745)</f>
        <v>69</v>
      </c>
    </row>
    <row r="3746" spans="4:11" x14ac:dyDescent="0.3">
      <c r="D3746">
        <v>3740</v>
      </c>
      <c r="E3746">
        <v>3</v>
      </c>
      <c r="F3746" s="4">
        <f>DATE(2021,7,27+INT(ROWS($1:64)/3))</f>
        <v>44425</v>
      </c>
      <c r="G3746" s="1" t="s">
        <v>167</v>
      </c>
      <c r="H3746">
        <v>-2</v>
      </c>
      <c r="I3746" s="5">
        <f>IF(G3746="nákup",VLOOKUP(E3746,Tabuľka6[#All],13,FALSE),IF(G3746="predaj",VLOOKUP(E3746,Tabuľka6[#All],12,FALSE),"zadany neplatny typ transakie"))</f>
        <v>9.64</v>
      </c>
      <c r="J3746">
        <f t="shared" si="58"/>
        <v>19.28</v>
      </c>
      <c r="K3746">
        <f>SUMIF($E$7:E3746,E3746,$H$7:H3746)</f>
        <v>261</v>
      </c>
    </row>
    <row r="3747" spans="4:11" x14ac:dyDescent="0.3">
      <c r="D3747">
        <v>3741</v>
      </c>
      <c r="E3747">
        <v>4</v>
      </c>
      <c r="F3747" s="4">
        <f>DATE(2021,7,27+INT(ROWS($1:65)/3))</f>
        <v>44425</v>
      </c>
      <c r="G3747" s="1" t="s">
        <v>167</v>
      </c>
      <c r="H3747">
        <v>-3</v>
      </c>
      <c r="I3747" s="5">
        <f>IF(G3747="nákup",VLOOKUP(E3747,Tabuľka6[#All],13,FALSE),IF(G3747="predaj",VLOOKUP(E3747,Tabuľka6[#All],12,FALSE),"zadany neplatny typ transakie"))</f>
        <v>16</v>
      </c>
      <c r="J3747">
        <f t="shared" si="58"/>
        <v>48</v>
      </c>
      <c r="K3747">
        <f>SUMIF($E$7:E3747,E3747,$H$7:H3747)</f>
        <v>156</v>
      </c>
    </row>
    <row r="3748" spans="4:11" x14ac:dyDescent="0.3">
      <c r="D3748">
        <v>3742</v>
      </c>
      <c r="E3748">
        <v>25</v>
      </c>
      <c r="F3748" s="4">
        <f>DATE(2021,7,27+INT(ROWS($1:66)/3))</f>
        <v>44426</v>
      </c>
      <c r="G3748" s="1" t="s">
        <v>167</v>
      </c>
      <c r="H3748">
        <v>-7</v>
      </c>
      <c r="I3748" s="5">
        <f>IF(G3748="nákup",VLOOKUP(E3748,Tabuľka6[#All],13,FALSE),IF(G3748="predaj",VLOOKUP(E3748,Tabuľka6[#All],12,FALSE),"zadany neplatny typ transakie"))</f>
        <v>14.95</v>
      </c>
      <c r="J3748">
        <f t="shared" si="58"/>
        <v>104.64999999999999</v>
      </c>
      <c r="K3748">
        <f>SUMIF($E$7:E3748,E3748,$H$7:H3748)</f>
        <v>186</v>
      </c>
    </row>
    <row r="3749" spans="4:11" x14ac:dyDescent="0.3">
      <c r="D3749">
        <v>3743</v>
      </c>
      <c r="E3749">
        <v>1</v>
      </c>
      <c r="F3749" s="4">
        <f>DATE(2021,7,27+INT(ROWS($1:67)/3))</f>
        <v>44426</v>
      </c>
      <c r="G3749" s="1" t="s">
        <v>167</v>
      </c>
      <c r="H3749">
        <v>-3</v>
      </c>
      <c r="I3749" s="5">
        <f>IF(G3749="nákup",VLOOKUP(E3749,Tabuľka6[#All],13,FALSE),IF(G3749="predaj",VLOOKUP(E3749,Tabuľka6[#All],12,FALSE),"zadany neplatny typ transakie"))</f>
        <v>11.9</v>
      </c>
      <c r="J3749">
        <f t="shared" si="58"/>
        <v>35.700000000000003</v>
      </c>
      <c r="K3749">
        <f>SUMIF($E$7:E3749,E3749,$H$7:H3749)</f>
        <v>104</v>
      </c>
    </row>
    <row r="3750" spans="4:11" x14ac:dyDescent="0.3">
      <c r="D3750">
        <v>3744</v>
      </c>
      <c r="E3750">
        <v>5</v>
      </c>
      <c r="F3750" s="4">
        <f>DATE(2021,7,27+INT(ROWS($1:68)/3))</f>
        <v>44426</v>
      </c>
      <c r="G3750" s="1" t="s">
        <v>167</v>
      </c>
      <c r="H3750">
        <v>-1</v>
      </c>
      <c r="I3750" s="5">
        <f>IF(G3750="nákup",VLOOKUP(E3750,Tabuľka6[#All],13,FALSE),IF(G3750="predaj",VLOOKUP(E3750,Tabuľka6[#All],12,FALSE),"zadany neplatny typ transakie"))</f>
        <v>15.56</v>
      </c>
      <c r="J3750">
        <f t="shared" si="58"/>
        <v>15.56</v>
      </c>
      <c r="K3750">
        <f>SUMIF($E$7:E3750,E3750,$H$7:H3750)</f>
        <v>171</v>
      </c>
    </row>
    <row r="3751" spans="4:11" x14ac:dyDescent="0.3">
      <c r="D3751">
        <v>3745</v>
      </c>
      <c r="E3751">
        <v>16</v>
      </c>
      <c r="F3751" s="4">
        <f>DATE(2021,7,27+INT(ROWS($1:69)/3))</f>
        <v>44427</v>
      </c>
      <c r="G3751" s="1" t="s">
        <v>167</v>
      </c>
      <c r="H3751">
        <v>-10</v>
      </c>
      <c r="I3751" s="5">
        <f>IF(G3751="nákup",VLOOKUP(E3751,Tabuľka6[#All],13,FALSE),IF(G3751="predaj",VLOOKUP(E3751,Tabuľka6[#All],12,FALSE),"zadany neplatny typ transakie"))</f>
        <v>14.49</v>
      </c>
      <c r="J3751">
        <f t="shared" si="58"/>
        <v>144.9</v>
      </c>
      <c r="K3751">
        <f>SUMIF($E$7:E3751,E3751,$H$7:H3751)</f>
        <v>276</v>
      </c>
    </row>
    <row r="3752" spans="4:11" x14ac:dyDescent="0.3">
      <c r="D3752">
        <v>3746</v>
      </c>
      <c r="E3752">
        <v>22</v>
      </c>
      <c r="F3752" s="4">
        <f>DATE(2021,7,27+INT(ROWS($1:70)/3))</f>
        <v>44427</v>
      </c>
      <c r="G3752" s="1" t="s">
        <v>167</v>
      </c>
      <c r="H3752">
        <v>-1</v>
      </c>
      <c r="I3752" s="5">
        <f>IF(G3752="nákup",VLOOKUP(E3752,Tabuľka6[#All],13,FALSE),IF(G3752="predaj",VLOOKUP(E3752,Tabuľka6[#All],12,FALSE),"zadany neplatny typ transakie"))</f>
        <v>22.58</v>
      </c>
      <c r="J3752">
        <f t="shared" si="58"/>
        <v>22.58</v>
      </c>
      <c r="K3752">
        <f>SUMIF($E$7:E3752,E3752,$H$7:H3752)</f>
        <v>39</v>
      </c>
    </row>
    <row r="3753" spans="4:11" x14ac:dyDescent="0.3">
      <c r="D3753">
        <v>3747</v>
      </c>
      <c r="E3753">
        <v>24</v>
      </c>
      <c r="F3753" s="4">
        <f>DATE(2021,7,27+INT(ROWS($1:71)/3))</f>
        <v>44427</v>
      </c>
      <c r="G3753" s="1" t="s">
        <v>167</v>
      </c>
      <c r="H3753">
        <v>-1</v>
      </c>
      <c r="I3753" s="5">
        <f>IF(G3753="nákup",VLOOKUP(E3753,Tabuľka6[#All],13,FALSE),IF(G3753="predaj",VLOOKUP(E3753,Tabuľka6[#All],12,FALSE),"zadany neplatny typ transakie"))</f>
        <v>18.98</v>
      </c>
      <c r="J3753">
        <f t="shared" si="58"/>
        <v>18.98</v>
      </c>
      <c r="K3753">
        <f>SUMIF($E$7:E3753,E3753,$H$7:H3753)</f>
        <v>232</v>
      </c>
    </row>
    <row r="3754" spans="4:11" x14ac:dyDescent="0.3">
      <c r="D3754">
        <v>3748</v>
      </c>
      <c r="E3754">
        <v>17</v>
      </c>
      <c r="F3754" s="4">
        <f>DATE(2021,7,27+INT(ROWS($1:72)/3))</f>
        <v>44428</v>
      </c>
      <c r="G3754" s="1" t="s">
        <v>167</v>
      </c>
      <c r="H3754">
        <v>-4</v>
      </c>
      <c r="I3754" s="5">
        <f>IF(G3754="nákup",VLOOKUP(E3754,Tabuľka6[#All],13,FALSE),IF(G3754="predaj",VLOOKUP(E3754,Tabuľka6[#All],12,FALSE),"zadany neplatny typ transakie"))</f>
        <v>14.46</v>
      </c>
      <c r="J3754">
        <f t="shared" si="58"/>
        <v>57.84</v>
      </c>
      <c r="K3754">
        <f>SUMIF($E$7:E3754,E3754,$H$7:H3754)</f>
        <v>57</v>
      </c>
    </row>
    <row r="3755" spans="4:11" x14ac:dyDescent="0.3">
      <c r="D3755">
        <v>3749</v>
      </c>
      <c r="E3755">
        <v>15</v>
      </c>
      <c r="F3755" s="4">
        <f>DATE(2021,7,27+INT(ROWS($1:73)/3))</f>
        <v>44428</v>
      </c>
      <c r="G3755" s="1" t="s">
        <v>167</v>
      </c>
      <c r="H3755">
        <v>-4</v>
      </c>
      <c r="I3755" s="5">
        <f>IF(G3755="nákup",VLOOKUP(E3755,Tabuľka6[#All],13,FALSE),IF(G3755="predaj",VLOOKUP(E3755,Tabuľka6[#All],12,FALSE),"zadany neplatny typ transakie"))</f>
        <v>9.65</v>
      </c>
      <c r="J3755">
        <f t="shared" si="58"/>
        <v>38.6</v>
      </c>
      <c r="K3755">
        <f>SUMIF($E$7:E3755,E3755,$H$7:H3755)</f>
        <v>226</v>
      </c>
    </row>
    <row r="3756" spans="4:11" x14ac:dyDescent="0.3">
      <c r="D3756">
        <v>3750</v>
      </c>
      <c r="E3756">
        <v>4</v>
      </c>
      <c r="F3756" s="4">
        <f>DATE(2021,7,27+INT(ROWS($1:74)/3))</f>
        <v>44428</v>
      </c>
      <c r="G3756" s="1" t="s">
        <v>167</v>
      </c>
      <c r="H3756">
        <v>-1</v>
      </c>
      <c r="I3756" s="5">
        <f>IF(G3756="nákup",VLOOKUP(E3756,Tabuľka6[#All],13,FALSE),IF(G3756="predaj",VLOOKUP(E3756,Tabuľka6[#All],12,FALSE),"zadany neplatny typ transakie"))</f>
        <v>16</v>
      </c>
      <c r="J3756">
        <f t="shared" si="58"/>
        <v>16</v>
      </c>
      <c r="K3756">
        <f>SUMIF($E$7:E3756,E3756,$H$7:H3756)</f>
        <v>155</v>
      </c>
    </row>
    <row r="3757" spans="4:11" x14ac:dyDescent="0.3">
      <c r="D3757">
        <v>3751</v>
      </c>
      <c r="E3757">
        <v>20</v>
      </c>
      <c r="F3757" s="4">
        <f>DATE(2021,7,27+INT(ROWS($1:75)/3))</f>
        <v>44429</v>
      </c>
      <c r="G3757" s="1" t="s">
        <v>167</v>
      </c>
      <c r="H3757">
        <v>-3</v>
      </c>
      <c r="I3757" s="5">
        <f>IF(G3757="nákup",VLOOKUP(E3757,Tabuľka6[#All],13,FALSE),IF(G3757="predaj",VLOOKUP(E3757,Tabuľka6[#All],12,FALSE),"zadany neplatny typ transakie"))</f>
        <v>10.050000000000001</v>
      </c>
      <c r="J3757">
        <f t="shared" si="58"/>
        <v>30.150000000000002</v>
      </c>
      <c r="K3757">
        <f>SUMIF($E$7:E3757,E3757,$H$7:H3757)</f>
        <v>16</v>
      </c>
    </row>
    <row r="3758" spans="4:11" x14ac:dyDescent="0.3">
      <c r="D3758">
        <v>3752</v>
      </c>
      <c r="E3758">
        <v>9</v>
      </c>
      <c r="F3758" s="4">
        <f>DATE(2021,7,27+INT(ROWS($1:76)/3))</f>
        <v>44429</v>
      </c>
      <c r="G3758" s="1" t="s">
        <v>167</v>
      </c>
      <c r="H3758">
        <v>-9</v>
      </c>
      <c r="I3758" s="5">
        <f>IF(G3758="nákup",VLOOKUP(E3758,Tabuľka6[#All],13,FALSE),IF(G3758="predaj",VLOOKUP(E3758,Tabuľka6[#All],12,FALSE),"zadany neplatny typ transakie"))</f>
        <v>41</v>
      </c>
      <c r="J3758">
        <f t="shared" si="58"/>
        <v>369</v>
      </c>
      <c r="K3758">
        <f>SUMIF($E$7:E3758,E3758,$H$7:H3758)</f>
        <v>60</v>
      </c>
    </row>
    <row r="3759" spans="4:11" x14ac:dyDescent="0.3">
      <c r="D3759">
        <v>3753</v>
      </c>
      <c r="E3759">
        <v>15</v>
      </c>
      <c r="F3759" s="4">
        <f>DATE(2021,7,27+INT(ROWS($1:77)/3))</f>
        <v>44429</v>
      </c>
      <c r="G3759" s="1" t="s">
        <v>167</v>
      </c>
      <c r="H3759">
        <v>-10</v>
      </c>
      <c r="I3759" s="5">
        <f>IF(G3759="nákup",VLOOKUP(E3759,Tabuľka6[#All],13,FALSE),IF(G3759="predaj",VLOOKUP(E3759,Tabuľka6[#All],12,FALSE),"zadany neplatny typ transakie"))</f>
        <v>9.65</v>
      </c>
      <c r="J3759">
        <f t="shared" si="58"/>
        <v>96.5</v>
      </c>
      <c r="K3759">
        <f>SUMIF($E$7:E3759,E3759,$H$7:H3759)</f>
        <v>216</v>
      </c>
    </row>
    <row r="3760" spans="4:11" x14ac:dyDescent="0.3">
      <c r="D3760">
        <v>3754</v>
      </c>
      <c r="E3760">
        <v>22</v>
      </c>
      <c r="F3760" s="4">
        <f>DATE(2021,7,27+INT(ROWS($1:78)/3))</f>
        <v>44430</v>
      </c>
      <c r="G3760" s="1" t="s">
        <v>167</v>
      </c>
      <c r="H3760">
        <v>-4</v>
      </c>
      <c r="I3760" s="5">
        <f>IF(G3760="nákup",VLOOKUP(E3760,Tabuľka6[#All],13,FALSE),IF(G3760="predaj",VLOOKUP(E3760,Tabuľka6[#All],12,FALSE),"zadany neplatny typ transakie"))</f>
        <v>22.58</v>
      </c>
      <c r="J3760">
        <f t="shared" si="58"/>
        <v>90.32</v>
      </c>
      <c r="K3760">
        <f>SUMIF($E$7:E3760,E3760,$H$7:H3760)</f>
        <v>35</v>
      </c>
    </row>
    <row r="3761" spans="4:11" x14ac:dyDescent="0.3">
      <c r="D3761">
        <v>3755</v>
      </c>
      <c r="E3761">
        <v>16</v>
      </c>
      <c r="F3761" s="4">
        <f>DATE(2021,7,27+INT(ROWS($1:79)/3))</f>
        <v>44430</v>
      </c>
      <c r="G3761" s="1" t="s">
        <v>167</v>
      </c>
      <c r="H3761">
        <v>-5</v>
      </c>
      <c r="I3761" s="5">
        <f>IF(G3761="nákup",VLOOKUP(E3761,Tabuľka6[#All],13,FALSE),IF(G3761="predaj",VLOOKUP(E3761,Tabuľka6[#All],12,FALSE),"zadany neplatny typ transakie"))</f>
        <v>14.49</v>
      </c>
      <c r="J3761">
        <f t="shared" si="58"/>
        <v>72.45</v>
      </c>
      <c r="K3761">
        <f>SUMIF($E$7:E3761,E3761,$H$7:H3761)</f>
        <v>271</v>
      </c>
    </row>
    <row r="3762" spans="4:11" x14ac:dyDescent="0.3">
      <c r="D3762">
        <v>3756</v>
      </c>
      <c r="E3762">
        <v>5</v>
      </c>
      <c r="F3762" s="4">
        <f>DATE(2021,7,27+INT(ROWS($1:80)/3))</f>
        <v>44430</v>
      </c>
      <c r="G3762" s="1" t="s">
        <v>167</v>
      </c>
      <c r="H3762">
        <v>-1</v>
      </c>
      <c r="I3762" s="5">
        <f>IF(G3762="nákup",VLOOKUP(E3762,Tabuľka6[#All],13,FALSE),IF(G3762="predaj",VLOOKUP(E3762,Tabuľka6[#All],12,FALSE),"zadany neplatny typ transakie"))</f>
        <v>15.56</v>
      </c>
      <c r="J3762">
        <f t="shared" si="58"/>
        <v>15.56</v>
      </c>
      <c r="K3762">
        <f>SUMIF($E$7:E3762,E3762,$H$7:H3762)</f>
        <v>170</v>
      </c>
    </row>
    <row r="3763" spans="4:11" x14ac:dyDescent="0.3">
      <c r="D3763">
        <v>3757</v>
      </c>
      <c r="E3763">
        <v>12</v>
      </c>
      <c r="F3763" s="4">
        <f>DATE(2021,7,27+INT(ROWS($1:81)/3))</f>
        <v>44431</v>
      </c>
      <c r="G3763" s="1" t="s">
        <v>167</v>
      </c>
      <c r="H3763">
        <v>-5</v>
      </c>
      <c r="I3763" s="5">
        <f>IF(G3763="nákup",VLOOKUP(E3763,Tabuľka6[#All],13,FALSE),IF(G3763="predaj",VLOOKUP(E3763,Tabuľka6[#All],12,FALSE),"zadany neplatny typ transakie"))</f>
        <v>13.25</v>
      </c>
      <c r="J3763">
        <f t="shared" si="58"/>
        <v>66.25</v>
      </c>
      <c r="K3763">
        <f>SUMIF($E$7:E3763,E3763,$H$7:H3763)</f>
        <v>157</v>
      </c>
    </row>
    <row r="3764" spans="4:11" x14ac:dyDescent="0.3">
      <c r="D3764">
        <v>3758</v>
      </c>
      <c r="E3764">
        <v>3</v>
      </c>
      <c r="F3764" s="4">
        <f>DATE(2021,7,27+INT(ROWS($1:82)/3))</f>
        <v>44431</v>
      </c>
      <c r="G3764" s="1" t="s">
        <v>167</v>
      </c>
      <c r="H3764">
        <v>-8</v>
      </c>
      <c r="I3764" s="5">
        <f>IF(G3764="nákup",VLOOKUP(E3764,Tabuľka6[#All],13,FALSE),IF(G3764="predaj",VLOOKUP(E3764,Tabuľka6[#All],12,FALSE),"zadany neplatny typ transakie"))</f>
        <v>9.64</v>
      </c>
      <c r="J3764">
        <f t="shared" si="58"/>
        <v>77.12</v>
      </c>
      <c r="K3764">
        <f>SUMIF($E$7:E3764,E3764,$H$7:H3764)</f>
        <v>253</v>
      </c>
    </row>
    <row r="3765" spans="4:11" x14ac:dyDescent="0.3">
      <c r="D3765">
        <v>3759</v>
      </c>
      <c r="E3765">
        <v>5</v>
      </c>
      <c r="F3765" s="4">
        <f>DATE(2021,7,27+INT(ROWS($1:83)/3))</f>
        <v>44431</v>
      </c>
      <c r="G3765" s="1" t="s">
        <v>167</v>
      </c>
      <c r="H3765">
        <v>-8</v>
      </c>
      <c r="I3765" s="5">
        <f>IF(G3765="nákup",VLOOKUP(E3765,Tabuľka6[#All],13,FALSE),IF(G3765="predaj",VLOOKUP(E3765,Tabuľka6[#All],12,FALSE),"zadany neplatny typ transakie"))</f>
        <v>15.56</v>
      </c>
      <c r="J3765">
        <f t="shared" si="58"/>
        <v>124.48</v>
      </c>
      <c r="K3765">
        <f>SUMIF($E$7:E3765,E3765,$H$7:H3765)</f>
        <v>162</v>
      </c>
    </row>
    <row r="3766" spans="4:11" x14ac:dyDescent="0.3">
      <c r="D3766">
        <v>3760</v>
      </c>
      <c r="E3766">
        <v>21</v>
      </c>
      <c r="F3766" s="4">
        <f>DATE(2021,7,27+INT(ROWS($1:84)/3))</f>
        <v>44432</v>
      </c>
      <c r="G3766" s="1" t="s">
        <v>167</v>
      </c>
      <c r="H3766">
        <v>-7</v>
      </c>
      <c r="I3766" s="5">
        <f>IF(G3766="nákup",VLOOKUP(E3766,Tabuľka6[#All],13,FALSE),IF(G3766="predaj",VLOOKUP(E3766,Tabuľka6[#All],12,FALSE),"zadany neplatny typ transakie"))</f>
        <v>22.5</v>
      </c>
      <c r="J3766">
        <f t="shared" si="58"/>
        <v>157.5</v>
      </c>
      <c r="K3766">
        <f>SUMIF($E$7:E3766,E3766,$H$7:H3766)</f>
        <v>88</v>
      </c>
    </row>
    <row r="3767" spans="4:11" x14ac:dyDescent="0.3">
      <c r="D3767">
        <v>3761</v>
      </c>
      <c r="E3767">
        <v>22</v>
      </c>
      <c r="F3767" s="4">
        <f>DATE(2021,7,27+INT(ROWS($1:85)/3))</f>
        <v>44432</v>
      </c>
      <c r="G3767" s="1" t="s">
        <v>167</v>
      </c>
      <c r="H3767">
        <v>-9</v>
      </c>
      <c r="I3767" s="5">
        <f>IF(G3767="nákup",VLOOKUP(E3767,Tabuľka6[#All],13,FALSE),IF(G3767="predaj",VLOOKUP(E3767,Tabuľka6[#All],12,FALSE),"zadany neplatny typ transakie"))</f>
        <v>22.58</v>
      </c>
      <c r="J3767">
        <f t="shared" si="58"/>
        <v>203.21999999999997</v>
      </c>
      <c r="K3767">
        <f>SUMIF($E$7:E3767,E3767,$H$7:H3767)</f>
        <v>26</v>
      </c>
    </row>
    <row r="3768" spans="4:11" x14ac:dyDescent="0.3">
      <c r="D3768">
        <v>3762</v>
      </c>
      <c r="E3768">
        <v>23</v>
      </c>
      <c r="F3768" s="4">
        <f>DATE(2021,7,27+INT(ROWS($1:86)/3))</f>
        <v>44432</v>
      </c>
      <c r="G3768" s="1" t="s">
        <v>167</v>
      </c>
      <c r="H3768">
        <v>-7</v>
      </c>
      <c r="I3768" s="5">
        <f>IF(G3768="nákup",VLOOKUP(E3768,Tabuľka6[#All],13,FALSE),IF(G3768="predaj",VLOOKUP(E3768,Tabuľka6[#All],12,FALSE),"zadany neplatny typ transakie"))</f>
        <v>22.55</v>
      </c>
      <c r="J3768">
        <f t="shared" si="58"/>
        <v>157.85</v>
      </c>
      <c r="K3768">
        <f>SUMIF($E$7:E3768,E3768,$H$7:H3768)</f>
        <v>88</v>
      </c>
    </row>
    <row r="3769" spans="4:11" x14ac:dyDescent="0.3">
      <c r="D3769">
        <v>3763</v>
      </c>
      <c r="E3769">
        <v>13</v>
      </c>
      <c r="F3769" s="4">
        <f>DATE(2021,7,27+INT(ROWS($1:87)/3))</f>
        <v>44433</v>
      </c>
      <c r="G3769" s="1" t="s">
        <v>167</v>
      </c>
      <c r="H3769">
        <v>-8</v>
      </c>
      <c r="I3769" s="5">
        <f>IF(G3769="nákup",VLOOKUP(E3769,Tabuľka6[#All],13,FALSE),IF(G3769="predaj",VLOOKUP(E3769,Tabuľka6[#All],12,FALSE),"zadany neplatny typ transakie"))</f>
        <v>14.95</v>
      </c>
      <c r="J3769">
        <f t="shared" si="58"/>
        <v>119.6</v>
      </c>
      <c r="K3769">
        <f>SUMIF($E$7:E3769,E3769,$H$7:H3769)</f>
        <v>29</v>
      </c>
    </row>
    <row r="3770" spans="4:11" x14ac:dyDescent="0.3">
      <c r="D3770">
        <v>3764</v>
      </c>
      <c r="E3770">
        <v>9</v>
      </c>
      <c r="F3770" s="4">
        <f>DATE(2021,7,27+INT(ROWS($1:88)/3))</f>
        <v>44433</v>
      </c>
      <c r="G3770" s="1" t="s">
        <v>167</v>
      </c>
      <c r="H3770">
        <v>-8</v>
      </c>
      <c r="I3770" s="5">
        <f>IF(G3770="nákup",VLOOKUP(E3770,Tabuľka6[#All],13,FALSE),IF(G3770="predaj",VLOOKUP(E3770,Tabuľka6[#All],12,FALSE),"zadany neplatny typ transakie"))</f>
        <v>41</v>
      </c>
      <c r="J3770">
        <f t="shared" si="58"/>
        <v>328</v>
      </c>
      <c r="K3770">
        <f>SUMIF($E$7:E3770,E3770,$H$7:H3770)</f>
        <v>52</v>
      </c>
    </row>
    <row r="3771" spans="4:11" x14ac:dyDescent="0.3">
      <c r="D3771">
        <v>3765</v>
      </c>
      <c r="E3771">
        <v>16</v>
      </c>
      <c r="F3771" s="4">
        <f>DATE(2021,7,27+INT(ROWS($1:89)/3))</f>
        <v>44433</v>
      </c>
      <c r="G3771" s="1" t="s">
        <v>167</v>
      </c>
      <c r="H3771">
        <v>-3</v>
      </c>
      <c r="I3771" s="5">
        <f>IF(G3771="nákup",VLOOKUP(E3771,Tabuľka6[#All],13,FALSE),IF(G3771="predaj",VLOOKUP(E3771,Tabuľka6[#All],12,FALSE),"zadany neplatny typ transakie"))</f>
        <v>14.49</v>
      </c>
      <c r="J3771">
        <f t="shared" si="58"/>
        <v>43.47</v>
      </c>
      <c r="K3771">
        <f>SUMIF($E$7:E3771,E3771,$H$7:H3771)</f>
        <v>268</v>
      </c>
    </row>
    <row r="3772" spans="4:11" x14ac:dyDescent="0.3">
      <c r="D3772">
        <v>3766</v>
      </c>
      <c r="E3772">
        <v>22</v>
      </c>
      <c r="F3772" s="4">
        <f>DATE(2021,7,27+INT(ROWS($1:90)/3))</f>
        <v>44434</v>
      </c>
      <c r="G3772" s="1" t="s">
        <v>167</v>
      </c>
      <c r="H3772">
        <v>-6</v>
      </c>
      <c r="I3772" s="5">
        <f>IF(G3772="nákup",VLOOKUP(E3772,Tabuľka6[#All],13,FALSE),IF(G3772="predaj",VLOOKUP(E3772,Tabuľka6[#All],12,FALSE),"zadany neplatny typ transakie"))</f>
        <v>22.58</v>
      </c>
      <c r="J3772">
        <f t="shared" si="58"/>
        <v>135.47999999999999</v>
      </c>
      <c r="K3772">
        <f>SUMIF($E$7:E3772,E3772,$H$7:H3772)</f>
        <v>20</v>
      </c>
    </row>
    <row r="3773" spans="4:11" x14ac:dyDescent="0.3">
      <c r="D3773">
        <v>3767</v>
      </c>
      <c r="E3773">
        <v>27</v>
      </c>
      <c r="F3773" s="4">
        <f>DATE(2021,7,27+INT(ROWS($1:91)/3))</f>
        <v>44434</v>
      </c>
      <c r="G3773" s="1" t="s">
        <v>167</v>
      </c>
      <c r="H3773">
        <v>-9</v>
      </c>
      <c r="I3773" s="5">
        <f>IF(G3773="nákup",VLOOKUP(E3773,Tabuľka6[#All],13,FALSE),IF(G3773="predaj",VLOOKUP(E3773,Tabuľka6[#All],12,FALSE),"zadany neplatny typ transakie"))</f>
        <v>16.36</v>
      </c>
      <c r="J3773">
        <f t="shared" si="58"/>
        <v>147.24</v>
      </c>
      <c r="K3773">
        <f>SUMIF($E$7:E3773,E3773,$H$7:H3773)</f>
        <v>102</v>
      </c>
    </row>
    <row r="3774" spans="4:11" x14ac:dyDescent="0.3">
      <c r="D3774">
        <v>3768</v>
      </c>
      <c r="E3774">
        <v>19</v>
      </c>
      <c r="F3774" s="4">
        <f>DATE(2021,7,27+INT(ROWS($1:92)/3))</f>
        <v>44434</v>
      </c>
      <c r="G3774" s="1" t="s">
        <v>167</v>
      </c>
      <c r="H3774">
        <v>-5</v>
      </c>
      <c r="I3774" s="5">
        <f>IF(G3774="nákup",VLOOKUP(E3774,Tabuľka6[#All],13,FALSE),IF(G3774="predaj",VLOOKUP(E3774,Tabuľka6[#All],12,FALSE),"zadany neplatny typ transakie"))</f>
        <v>14.17</v>
      </c>
      <c r="J3774">
        <f t="shared" si="58"/>
        <v>70.849999999999994</v>
      </c>
      <c r="K3774">
        <f>SUMIF($E$7:E3774,E3774,$H$7:H3774)</f>
        <v>153</v>
      </c>
    </row>
    <row r="3775" spans="4:11" x14ac:dyDescent="0.3">
      <c r="D3775">
        <v>3769</v>
      </c>
      <c r="E3775">
        <v>10</v>
      </c>
      <c r="F3775" s="4">
        <f>DATE(2021,7,27+INT(ROWS($1:93)/3))</f>
        <v>44435</v>
      </c>
      <c r="G3775" s="1" t="s">
        <v>167</v>
      </c>
      <c r="H3775">
        <v>-9</v>
      </c>
      <c r="I3775" s="5">
        <f>IF(G3775="nákup",VLOOKUP(E3775,Tabuľka6[#All],13,FALSE),IF(G3775="predaj",VLOOKUP(E3775,Tabuľka6[#All],12,FALSE),"zadany neplatny typ transakie"))</f>
        <v>18.5</v>
      </c>
      <c r="J3775">
        <f t="shared" si="58"/>
        <v>166.5</v>
      </c>
      <c r="K3775">
        <f>SUMIF($E$7:E3775,E3775,$H$7:H3775)</f>
        <v>44</v>
      </c>
    </row>
    <row r="3776" spans="4:11" x14ac:dyDescent="0.3">
      <c r="D3776">
        <v>3770</v>
      </c>
      <c r="E3776">
        <v>22</v>
      </c>
      <c r="F3776" s="4">
        <f>DATE(2021,7,27+INT(ROWS($1:94)/3))</f>
        <v>44435</v>
      </c>
      <c r="G3776" s="1" t="s">
        <v>166</v>
      </c>
      <c r="H3776">
        <v>5</v>
      </c>
      <c r="I3776" s="5">
        <f>IF(G3776="nákup",VLOOKUP(E3776,Tabuľka6[#All],13,FALSE),IF(G3776="predaj",VLOOKUP(E3776,Tabuľka6[#All],12,FALSE),"zadany neplatny typ transakie"))</f>
        <v>12.56</v>
      </c>
      <c r="J3776">
        <f t="shared" si="58"/>
        <v>62.800000000000004</v>
      </c>
      <c r="K3776">
        <f>SUMIF($E$7:E3776,E3776,$H$7:H3776)</f>
        <v>25</v>
      </c>
    </row>
    <row r="3777" spans="4:11" x14ac:dyDescent="0.3">
      <c r="D3777">
        <v>3771</v>
      </c>
      <c r="E3777">
        <v>15</v>
      </c>
      <c r="F3777" s="4">
        <f>DATE(2021,7,27+INT(ROWS($1:95)/3))</f>
        <v>44435</v>
      </c>
      <c r="G3777" s="1" t="s">
        <v>167</v>
      </c>
      <c r="H3777">
        <v>-5</v>
      </c>
      <c r="I3777" s="5">
        <f>IF(G3777="nákup",VLOOKUP(E3777,Tabuľka6[#All],13,FALSE),IF(G3777="predaj",VLOOKUP(E3777,Tabuľka6[#All],12,FALSE),"zadany neplatny typ transakie"))</f>
        <v>9.65</v>
      </c>
      <c r="J3777">
        <f t="shared" si="58"/>
        <v>48.25</v>
      </c>
      <c r="K3777">
        <f>SUMIF($E$7:E3777,E3777,$H$7:H3777)</f>
        <v>211</v>
      </c>
    </row>
    <row r="3778" spans="4:11" x14ac:dyDescent="0.3">
      <c r="D3778">
        <v>3772</v>
      </c>
      <c r="E3778">
        <v>3</v>
      </c>
      <c r="F3778" s="4">
        <f>DATE(2021,7,27+INT(ROWS($1:96)/3))</f>
        <v>44436</v>
      </c>
      <c r="G3778" s="1" t="s">
        <v>167</v>
      </c>
      <c r="H3778">
        <v>-10</v>
      </c>
      <c r="I3778" s="5">
        <f>IF(G3778="nákup",VLOOKUP(E3778,Tabuľka6[#All],13,FALSE),IF(G3778="predaj",VLOOKUP(E3778,Tabuľka6[#All],12,FALSE),"zadany neplatny typ transakie"))</f>
        <v>9.64</v>
      </c>
      <c r="J3778">
        <f t="shared" si="58"/>
        <v>96.4</v>
      </c>
      <c r="K3778">
        <f>SUMIF($E$7:E3778,E3778,$H$7:H3778)</f>
        <v>243</v>
      </c>
    </row>
    <row r="3779" spans="4:11" x14ac:dyDescent="0.3">
      <c r="D3779">
        <v>3773</v>
      </c>
      <c r="E3779">
        <v>2</v>
      </c>
      <c r="F3779" s="4">
        <f>DATE(2021,7,27+INT(ROWS($1:97)/3))</f>
        <v>44436</v>
      </c>
      <c r="G3779" s="1" t="s">
        <v>167</v>
      </c>
      <c r="H3779">
        <v>-8</v>
      </c>
      <c r="I3779" s="5">
        <f>IF(G3779="nákup",VLOOKUP(E3779,Tabuľka6[#All],13,FALSE),IF(G3779="predaj",VLOOKUP(E3779,Tabuľka6[#All],12,FALSE),"zadany neplatny typ transakie"))</f>
        <v>16.11</v>
      </c>
      <c r="J3779">
        <f t="shared" si="58"/>
        <v>128.88</v>
      </c>
      <c r="K3779">
        <f>SUMIF($E$7:E3779,E3779,$H$7:H3779)</f>
        <v>130</v>
      </c>
    </row>
    <row r="3780" spans="4:11" x14ac:dyDescent="0.3">
      <c r="D3780">
        <v>3774</v>
      </c>
      <c r="E3780">
        <v>17</v>
      </c>
      <c r="F3780" s="4">
        <f>DATE(2021,7,27+INT(ROWS($1:98)/3))</f>
        <v>44436</v>
      </c>
      <c r="G3780" s="1" t="s">
        <v>167</v>
      </c>
      <c r="H3780">
        <v>-2</v>
      </c>
      <c r="I3780" s="5">
        <f>IF(G3780="nákup",VLOOKUP(E3780,Tabuľka6[#All],13,FALSE),IF(G3780="predaj",VLOOKUP(E3780,Tabuľka6[#All],12,FALSE),"zadany neplatny typ transakie"))</f>
        <v>14.46</v>
      </c>
      <c r="J3780">
        <f t="shared" si="58"/>
        <v>28.92</v>
      </c>
      <c r="K3780">
        <f>SUMIF($E$7:E3780,E3780,$H$7:H3780)</f>
        <v>55</v>
      </c>
    </row>
    <row r="3781" spans="4:11" x14ac:dyDescent="0.3">
      <c r="D3781">
        <v>3775</v>
      </c>
      <c r="E3781">
        <v>24</v>
      </c>
      <c r="F3781" s="4">
        <f>DATE(2021,7,27+INT(ROWS($1:99)/3))</f>
        <v>44437</v>
      </c>
      <c r="G3781" s="1" t="s">
        <v>167</v>
      </c>
      <c r="H3781">
        <v>-2</v>
      </c>
      <c r="I3781" s="5">
        <f>IF(G3781="nákup",VLOOKUP(E3781,Tabuľka6[#All],13,FALSE),IF(G3781="predaj",VLOOKUP(E3781,Tabuľka6[#All],12,FALSE),"zadany neplatny typ transakie"))</f>
        <v>18.98</v>
      </c>
      <c r="J3781">
        <f t="shared" si="58"/>
        <v>37.96</v>
      </c>
      <c r="K3781">
        <f>SUMIF($E$7:E3781,E3781,$H$7:H3781)</f>
        <v>230</v>
      </c>
    </row>
    <row r="3782" spans="4:11" x14ac:dyDescent="0.3">
      <c r="D3782">
        <v>3776</v>
      </c>
      <c r="E3782">
        <v>30</v>
      </c>
      <c r="F3782" s="4">
        <f>DATE(2021,7,27+INT(ROWS($1:100)/3))</f>
        <v>44437</v>
      </c>
      <c r="G3782" s="1" t="s">
        <v>167</v>
      </c>
      <c r="H3782">
        <v>-7</v>
      </c>
      <c r="I3782" s="5">
        <f>IF(G3782="nákup",VLOOKUP(E3782,Tabuľka6[#All],13,FALSE),IF(G3782="predaj",VLOOKUP(E3782,Tabuľka6[#All],12,FALSE),"zadany neplatny typ transakie"))</f>
        <v>11.5</v>
      </c>
      <c r="J3782">
        <f t="shared" si="58"/>
        <v>80.5</v>
      </c>
      <c r="K3782">
        <f>SUMIF($E$7:E3782,E3782,$H$7:H3782)</f>
        <v>166</v>
      </c>
    </row>
    <row r="3783" spans="4:11" x14ac:dyDescent="0.3">
      <c r="D3783">
        <v>3777</v>
      </c>
      <c r="E3783">
        <v>14</v>
      </c>
      <c r="F3783" s="4">
        <f>DATE(2021,7,27+INT(ROWS($1:101)/3))</f>
        <v>44437</v>
      </c>
      <c r="G3783" s="1" t="s">
        <v>167</v>
      </c>
      <c r="H3783">
        <v>-3</v>
      </c>
      <c r="I3783" s="5">
        <f>IF(G3783="nákup",VLOOKUP(E3783,Tabuľka6[#All],13,FALSE),IF(G3783="predaj",VLOOKUP(E3783,Tabuľka6[#All],12,FALSE),"zadany neplatny typ transakie"))</f>
        <v>7.8</v>
      </c>
      <c r="J3783">
        <f t="shared" si="58"/>
        <v>23.4</v>
      </c>
      <c r="K3783">
        <f>SUMIF($E$7:E3783,E3783,$H$7:H3783)</f>
        <v>3</v>
      </c>
    </row>
    <row r="3784" spans="4:11" x14ac:dyDescent="0.3">
      <c r="D3784">
        <v>3778</v>
      </c>
      <c r="E3784">
        <v>20</v>
      </c>
      <c r="F3784" s="4">
        <f>DATE(2021,7,27+INT(ROWS($1:102)/3))</f>
        <v>44438</v>
      </c>
      <c r="G3784" s="1" t="s">
        <v>167</v>
      </c>
      <c r="H3784">
        <v>-8</v>
      </c>
      <c r="I3784" s="5">
        <f>IF(G3784="nákup",VLOOKUP(E3784,Tabuľka6[#All],13,FALSE),IF(G3784="predaj",VLOOKUP(E3784,Tabuľka6[#All],12,FALSE),"zadany neplatny typ transakie"))</f>
        <v>10.050000000000001</v>
      </c>
      <c r="J3784">
        <f t="shared" ref="J3784:J3847" si="59">ABS(H3784*I3784)</f>
        <v>80.400000000000006</v>
      </c>
      <c r="K3784">
        <f>SUMIF($E$7:E3784,E3784,$H$7:H3784)</f>
        <v>8</v>
      </c>
    </row>
    <row r="3785" spans="4:11" x14ac:dyDescent="0.3">
      <c r="D3785">
        <v>3779</v>
      </c>
      <c r="E3785">
        <v>16</v>
      </c>
      <c r="F3785" s="4">
        <f>DATE(2021,7,27+INT(ROWS($1:103)/3))</f>
        <v>44438</v>
      </c>
      <c r="G3785" s="1" t="s">
        <v>167</v>
      </c>
      <c r="H3785">
        <v>-7</v>
      </c>
      <c r="I3785" s="5">
        <f>IF(G3785="nákup",VLOOKUP(E3785,Tabuľka6[#All],13,FALSE),IF(G3785="predaj",VLOOKUP(E3785,Tabuľka6[#All],12,FALSE),"zadany neplatny typ transakie"))</f>
        <v>14.49</v>
      </c>
      <c r="J3785">
        <f t="shared" si="59"/>
        <v>101.43</v>
      </c>
      <c r="K3785">
        <f>SUMIF($E$7:E3785,E3785,$H$7:H3785)</f>
        <v>261</v>
      </c>
    </row>
    <row r="3786" spans="4:11" x14ac:dyDescent="0.3">
      <c r="D3786">
        <v>3780</v>
      </c>
      <c r="E3786">
        <v>7</v>
      </c>
      <c r="F3786" s="4">
        <f>DATE(2021,7,27+INT(ROWS($1:104)/3))</f>
        <v>44438</v>
      </c>
      <c r="G3786" s="1" t="s">
        <v>167</v>
      </c>
      <c r="H3786">
        <v>-2</v>
      </c>
      <c r="I3786" s="5">
        <f>IF(G3786="nákup",VLOOKUP(E3786,Tabuľka6[#All],13,FALSE),IF(G3786="predaj",VLOOKUP(E3786,Tabuľka6[#All],12,FALSE),"zadany neplatny typ transakie"))</f>
        <v>14.75</v>
      </c>
      <c r="J3786">
        <f t="shared" si="59"/>
        <v>29.5</v>
      </c>
      <c r="K3786">
        <f>SUMIF($E$7:E3786,E3786,$H$7:H3786)</f>
        <v>22</v>
      </c>
    </row>
    <row r="3787" spans="4:11" x14ac:dyDescent="0.3">
      <c r="D3787">
        <v>3781</v>
      </c>
      <c r="E3787">
        <v>7</v>
      </c>
      <c r="F3787" s="4">
        <f>DATE(2021,7,27+INT(ROWS($1:105)/3))</f>
        <v>44439</v>
      </c>
      <c r="G3787" s="1" t="s">
        <v>167</v>
      </c>
      <c r="H3787">
        <v>-3</v>
      </c>
      <c r="I3787" s="5">
        <f>IF(G3787="nákup",VLOOKUP(E3787,Tabuľka6[#All],13,FALSE),IF(G3787="predaj",VLOOKUP(E3787,Tabuľka6[#All],12,FALSE),"zadany neplatny typ transakie"))</f>
        <v>14.75</v>
      </c>
      <c r="J3787">
        <f t="shared" si="59"/>
        <v>44.25</v>
      </c>
      <c r="K3787">
        <f>SUMIF($E$7:E3787,E3787,$H$7:H3787)</f>
        <v>19</v>
      </c>
    </row>
    <row r="3788" spans="4:11" x14ac:dyDescent="0.3">
      <c r="D3788">
        <v>3782</v>
      </c>
      <c r="E3788">
        <v>21</v>
      </c>
      <c r="F3788" s="4">
        <f>DATE(2021,7,27+INT(ROWS($1:106)/3))</f>
        <v>44439</v>
      </c>
      <c r="G3788" s="1" t="s">
        <v>167</v>
      </c>
      <c r="H3788">
        <v>-10</v>
      </c>
      <c r="I3788" s="5">
        <f>IF(G3788="nákup",VLOOKUP(E3788,Tabuľka6[#All],13,FALSE),IF(G3788="predaj",VLOOKUP(E3788,Tabuľka6[#All],12,FALSE),"zadany neplatny typ transakie"))</f>
        <v>22.5</v>
      </c>
      <c r="J3788">
        <f t="shared" si="59"/>
        <v>225</v>
      </c>
      <c r="K3788">
        <f>SUMIF($E$7:E3788,E3788,$H$7:H3788)</f>
        <v>78</v>
      </c>
    </row>
    <row r="3789" spans="4:11" x14ac:dyDescent="0.3">
      <c r="D3789">
        <v>3783</v>
      </c>
      <c r="E3789">
        <v>8</v>
      </c>
      <c r="F3789" s="4">
        <f>DATE(2021,7,27+INT(ROWS($1:107)/3))</f>
        <v>44439</v>
      </c>
      <c r="G3789" s="1" t="s">
        <v>167</v>
      </c>
      <c r="H3789">
        <v>-7</v>
      </c>
      <c r="I3789" s="5">
        <f>IF(G3789="nákup",VLOOKUP(E3789,Tabuľka6[#All],13,FALSE),IF(G3789="predaj",VLOOKUP(E3789,Tabuľka6[#All],12,FALSE),"zadany neplatny typ transakie"))</f>
        <v>17.89</v>
      </c>
      <c r="J3789">
        <f t="shared" si="59"/>
        <v>125.23</v>
      </c>
      <c r="K3789">
        <f>SUMIF($E$7:E3789,E3789,$H$7:H3789)</f>
        <v>170</v>
      </c>
    </row>
    <row r="3790" spans="4:11" x14ac:dyDescent="0.3">
      <c r="D3790">
        <v>3784</v>
      </c>
      <c r="E3790">
        <v>14</v>
      </c>
      <c r="F3790" s="4">
        <f>DATE(2021,7,27+INT(ROWS($1:108)/3))</f>
        <v>44440</v>
      </c>
      <c r="G3790" s="1" t="s">
        <v>166</v>
      </c>
      <c r="H3790">
        <v>7</v>
      </c>
      <c r="I3790" s="5">
        <f>IF(G3790="nákup",VLOOKUP(E3790,Tabuľka6[#All],13,FALSE),IF(G3790="predaj",VLOOKUP(E3790,Tabuľka6[#All],12,FALSE),"zadany neplatny typ transakie"))</f>
        <v>5.68</v>
      </c>
      <c r="J3790">
        <f t="shared" si="59"/>
        <v>39.76</v>
      </c>
      <c r="K3790">
        <f>SUMIF($E$7:E3790,E3790,$H$7:H3790)</f>
        <v>10</v>
      </c>
    </row>
    <row r="3791" spans="4:11" x14ac:dyDescent="0.3">
      <c r="D3791">
        <v>3785</v>
      </c>
      <c r="E3791">
        <v>29</v>
      </c>
      <c r="F3791" s="4">
        <f>DATE(2021,7,27+INT(ROWS($1:109)/3))</f>
        <v>44440</v>
      </c>
      <c r="G3791" s="1" t="s">
        <v>167</v>
      </c>
      <c r="H3791">
        <v>-9</v>
      </c>
      <c r="I3791" s="5">
        <f>IF(G3791="nákup",VLOOKUP(E3791,Tabuľka6[#All],13,FALSE),IF(G3791="predaj",VLOOKUP(E3791,Tabuľka6[#All],12,FALSE),"zadany neplatny typ transakie"))</f>
        <v>24.99</v>
      </c>
      <c r="J3791">
        <f t="shared" si="59"/>
        <v>224.91</v>
      </c>
      <c r="K3791">
        <f>SUMIF($E$7:E3791,E3791,$H$7:H3791)</f>
        <v>281</v>
      </c>
    </row>
    <row r="3792" spans="4:11" x14ac:dyDescent="0.3">
      <c r="D3792">
        <v>3786</v>
      </c>
      <c r="E3792">
        <v>23</v>
      </c>
      <c r="F3792" s="4">
        <f>DATE(2021,7,27+INT(ROWS($1:110)/3))</f>
        <v>44440</v>
      </c>
      <c r="G3792" s="1" t="s">
        <v>167</v>
      </c>
      <c r="H3792">
        <v>-2</v>
      </c>
      <c r="I3792" s="5">
        <f>IF(G3792="nákup",VLOOKUP(E3792,Tabuľka6[#All],13,FALSE),IF(G3792="predaj",VLOOKUP(E3792,Tabuľka6[#All],12,FALSE),"zadany neplatny typ transakie"))</f>
        <v>22.55</v>
      </c>
      <c r="J3792">
        <f t="shared" si="59"/>
        <v>45.1</v>
      </c>
      <c r="K3792">
        <f>SUMIF($E$7:E3792,E3792,$H$7:H3792)</f>
        <v>86</v>
      </c>
    </row>
    <row r="3793" spans="4:11" x14ac:dyDescent="0.3">
      <c r="D3793">
        <v>3787</v>
      </c>
      <c r="E3793">
        <v>30</v>
      </c>
      <c r="F3793" s="4">
        <f>DATE(2021,7,27+INT(ROWS($1:111)/3))</f>
        <v>44441</v>
      </c>
      <c r="G3793" s="1" t="s">
        <v>167</v>
      </c>
      <c r="H3793">
        <v>-5</v>
      </c>
      <c r="I3793" s="5">
        <f>IF(G3793="nákup",VLOOKUP(E3793,Tabuľka6[#All],13,FALSE),IF(G3793="predaj",VLOOKUP(E3793,Tabuľka6[#All],12,FALSE),"zadany neplatny typ transakie"))</f>
        <v>11.5</v>
      </c>
      <c r="J3793">
        <f t="shared" si="59"/>
        <v>57.5</v>
      </c>
      <c r="K3793">
        <f>SUMIF($E$7:E3793,E3793,$H$7:H3793)</f>
        <v>161</v>
      </c>
    </row>
    <row r="3794" spans="4:11" x14ac:dyDescent="0.3">
      <c r="D3794">
        <v>3788</v>
      </c>
      <c r="E3794">
        <v>19</v>
      </c>
      <c r="F3794" s="4">
        <f>DATE(2021,7,27+INT(ROWS($1:112)/3))</f>
        <v>44441</v>
      </c>
      <c r="G3794" s="1" t="s">
        <v>167</v>
      </c>
      <c r="H3794">
        <v>-5</v>
      </c>
      <c r="I3794" s="5">
        <f>IF(G3794="nákup",VLOOKUP(E3794,Tabuľka6[#All],13,FALSE),IF(G3794="predaj",VLOOKUP(E3794,Tabuľka6[#All],12,FALSE),"zadany neplatny typ transakie"))</f>
        <v>14.17</v>
      </c>
      <c r="J3794">
        <f t="shared" si="59"/>
        <v>70.849999999999994</v>
      </c>
      <c r="K3794">
        <f>SUMIF($E$7:E3794,E3794,$H$7:H3794)</f>
        <v>148</v>
      </c>
    </row>
    <row r="3795" spans="4:11" x14ac:dyDescent="0.3">
      <c r="D3795">
        <v>3789</v>
      </c>
      <c r="E3795">
        <v>9</v>
      </c>
      <c r="F3795" s="4">
        <f>DATE(2021,7,27+INT(ROWS($1:113)/3))</f>
        <v>44441</v>
      </c>
      <c r="G3795" s="1" t="s">
        <v>167</v>
      </c>
      <c r="H3795">
        <v>-9</v>
      </c>
      <c r="I3795" s="5">
        <f>IF(G3795="nákup",VLOOKUP(E3795,Tabuľka6[#All],13,FALSE),IF(G3795="predaj",VLOOKUP(E3795,Tabuľka6[#All],12,FALSE),"zadany neplatny typ transakie"))</f>
        <v>41</v>
      </c>
      <c r="J3795">
        <f t="shared" si="59"/>
        <v>369</v>
      </c>
      <c r="K3795">
        <f>SUMIF($E$7:E3795,E3795,$H$7:H3795)</f>
        <v>43</v>
      </c>
    </row>
    <row r="3796" spans="4:11" x14ac:dyDescent="0.3">
      <c r="D3796">
        <v>3790</v>
      </c>
      <c r="E3796">
        <v>12</v>
      </c>
      <c r="F3796" s="4">
        <f>DATE(2021,7,27+INT(ROWS($1:114)/3))</f>
        <v>44442</v>
      </c>
      <c r="G3796" s="1" t="s">
        <v>167</v>
      </c>
      <c r="H3796">
        <v>-2</v>
      </c>
      <c r="I3796" s="5">
        <f>IF(G3796="nákup",VLOOKUP(E3796,Tabuľka6[#All],13,FALSE),IF(G3796="predaj",VLOOKUP(E3796,Tabuľka6[#All],12,FALSE),"zadany neplatny typ transakie"))</f>
        <v>13.25</v>
      </c>
      <c r="J3796">
        <f t="shared" si="59"/>
        <v>26.5</v>
      </c>
      <c r="K3796">
        <f>SUMIF($E$7:E3796,E3796,$H$7:H3796)</f>
        <v>155</v>
      </c>
    </row>
    <row r="3797" spans="4:11" x14ac:dyDescent="0.3">
      <c r="D3797">
        <v>3791</v>
      </c>
      <c r="E3797">
        <v>13</v>
      </c>
      <c r="F3797" s="4">
        <f>DATE(2021,7,27+INT(ROWS($1:115)/3))</f>
        <v>44442</v>
      </c>
      <c r="G3797" s="1" t="s">
        <v>167</v>
      </c>
      <c r="H3797">
        <v>-8</v>
      </c>
      <c r="I3797" s="5">
        <f>IF(G3797="nákup",VLOOKUP(E3797,Tabuľka6[#All],13,FALSE),IF(G3797="predaj",VLOOKUP(E3797,Tabuľka6[#All],12,FALSE),"zadany neplatny typ transakie"))</f>
        <v>14.95</v>
      </c>
      <c r="J3797">
        <f t="shared" si="59"/>
        <v>119.6</v>
      </c>
      <c r="K3797">
        <f>SUMIF($E$7:E3797,E3797,$H$7:H3797)</f>
        <v>21</v>
      </c>
    </row>
    <row r="3798" spans="4:11" x14ac:dyDescent="0.3">
      <c r="D3798">
        <v>3792</v>
      </c>
      <c r="E3798">
        <v>16</v>
      </c>
      <c r="F3798" s="4">
        <f>DATE(2021,7,27+INT(ROWS($1:116)/3))</f>
        <v>44442</v>
      </c>
      <c r="G3798" s="1" t="s">
        <v>167</v>
      </c>
      <c r="H3798">
        <v>-10</v>
      </c>
      <c r="I3798" s="5">
        <f>IF(G3798="nákup",VLOOKUP(E3798,Tabuľka6[#All],13,FALSE),IF(G3798="predaj",VLOOKUP(E3798,Tabuľka6[#All],12,FALSE),"zadany neplatny typ transakie"))</f>
        <v>14.49</v>
      </c>
      <c r="J3798">
        <f t="shared" si="59"/>
        <v>144.9</v>
      </c>
      <c r="K3798">
        <f>SUMIF($E$7:E3798,E3798,$H$7:H3798)</f>
        <v>251</v>
      </c>
    </row>
    <row r="3799" spans="4:11" x14ac:dyDescent="0.3">
      <c r="D3799">
        <v>3793</v>
      </c>
      <c r="E3799">
        <v>5</v>
      </c>
      <c r="F3799" s="4">
        <f>DATE(2021,7,27+INT(ROWS($1:117)/3))</f>
        <v>44443</v>
      </c>
      <c r="G3799" s="1" t="s">
        <v>167</v>
      </c>
      <c r="H3799">
        <v>-3</v>
      </c>
      <c r="I3799" s="5">
        <f>IF(G3799="nákup",VLOOKUP(E3799,Tabuľka6[#All],13,FALSE),IF(G3799="predaj",VLOOKUP(E3799,Tabuľka6[#All],12,FALSE),"zadany neplatny typ transakie"))</f>
        <v>15.56</v>
      </c>
      <c r="J3799">
        <f t="shared" si="59"/>
        <v>46.68</v>
      </c>
      <c r="K3799">
        <f>SUMIF($E$7:E3799,E3799,$H$7:H3799)</f>
        <v>159</v>
      </c>
    </row>
    <row r="3800" spans="4:11" x14ac:dyDescent="0.3">
      <c r="D3800">
        <v>3794</v>
      </c>
      <c r="E3800">
        <v>27</v>
      </c>
      <c r="F3800" s="4">
        <f>DATE(2021,7,27+INT(ROWS($1:118)/3))</f>
        <v>44443</v>
      </c>
      <c r="G3800" s="1" t="s">
        <v>167</v>
      </c>
      <c r="H3800">
        <v>-2</v>
      </c>
      <c r="I3800" s="5">
        <f>IF(G3800="nákup",VLOOKUP(E3800,Tabuľka6[#All],13,FALSE),IF(G3800="predaj",VLOOKUP(E3800,Tabuľka6[#All],12,FALSE),"zadany neplatny typ transakie"))</f>
        <v>16.36</v>
      </c>
      <c r="J3800">
        <f t="shared" si="59"/>
        <v>32.72</v>
      </c>
      <c r="K3800">
        <f>SUMIF($E$7:E3800,E3800,$H$7:H3800)</f>
        <v>100</v>
      </c>
    </row>
    <row r="3801" spans="4:11" x14ac:dyDescent="0.3">
      <c r="D3801">
        <v>3795</v>
      </c>
      <c r="E3801">
        <v>28</v>
      </c>
      <c r="F3801" s="4">
        <f>DATE(2021,7,27+INT(ROWS($1:119)/3))</f>
        <v>44443</v>
      </c>
      <c r="G3801" s="1" t="s">
        <v>167</v>
      </c>
      <c r="H3801">
        <v>-4</v>
      </c>
      <c r="I3801" s="5">
        <f>IF(G3801="nákup",VLOOKUP(E3801,Tabuľka6[#All],13,FALSE),IF(G3801="predaj",VLOOKUP(E3801,Tabuľka6[#All],12,FALSE),"zadany neplatny typ transakie"))</f>
        <v>14.38</v>
      </c>
      <c r="J3801">
        <f t="shared" si="59"/>
        <v>57.52</v>
      </c>
      <c r="K3801">
        <f>SUMIF($E$7:E3801,E3801,$H$7:H3801)</f>
        <v>182</v>
      </c>
    </row>
    <row r="3802" spans="4:11" x14ac:dyDescent="0.3">
      <c r="D3802">
        <v>3796</v>
      </c>
      <c r="E3802">
        <v>4</v>
      </c>
      <c r="F3802" s="4">
        <f>DATE(2021,7,27+INT(ROWS($1:120)/3))</f>
        <v>44444</v>
      </c>
      <c r="G3802" s="1" t="s">
        <v>167</v>
      </c>
      <c r="H3802">
        <v>-3</v>
      </c>
      <c r="I3802" s="5">
        <f>IF(G3802="nákup",VLOOKUP(E3802,Tabuľka6[#All],13,FALSE),IF(G3802="predaj",VLOOKUP(E3802,Tabuľka6[#All],12,FALSE),"zadany neplatny typ transakie"))</f>
        <v>16</v>
      </c>
      <c r="J3802">
        <f t="shared" si="59"/>
        <v>48</v>
      </c>
      <c r="K3802">
        <f>SUMIF($E$7:E3802,E3802,$H$7:H3802)</f>
        <v>152</v>
      </c>
    </row>
    <row r="3803" spans="4:11" x14ac:dyDescent="0.3">
      <c r="D3803">
        <v>3797</v>
      </c>
      <c r="E3803">
        <v>2</v>
      </c>
      <c r="F3803" s="4">
        <f>DATE(2021,7,27+INT(ROWS($1:121)/3))</f>
        <v>44444</v>
      </c>
      <c r="G3803" s="1" t="s">
        <v>167</v>
      </c>
      <c r="H3803">
        <v>-6</v>
      </c>
      <c r="I3803" s="5">
        <f>IF(G3803="nákup",VLOOKUP(E3803,Tabuľka6[#All],13,FALSE),IF(G3803="predaj",VLOOKUP(E3803,Tabuľka6[#All],12,FALSE),"zadany neplatny typ transakie"))</f>
        <v>16.11</v>
      </c>
      <c r="J3803">
        <f t="shared" si="59"/>
        <v>96.66</v>
      </c>
      <c r="K3803">
        <f>SUMIF($E$7:E3803,E3803,$H$7:H3803)</f>
        <v>124</v>
      </c>
    </row>
    <row r="3804" spans="4:11" x14ac:dyDescent="0.3">
      <c r="D3804">
        <v>3798</v>
      </c>
      <c r="E3804">
        <v>6</v>
      </c>
      <c r="F3804" s="4">
        <f>DATE(2021,7,27+INT(ROWS($1:122)/3))</f>
        <v>44444</v>
      </c>
      <c r="G3804" s="1" t="s">
        <v>167</v>
      </c>
      <c r="H3804">
        <v>-8</v>
      </c>
      <c r="I3804" s="5">
        <f>IF(G3804="nákup",VLOOKUP(E3804,Tabuľka6[#All],13,FALSE),IF(G3804="predaj",VLOOKUP(E3804,Tabuľka6[#All],12,FALSE),"zadany neplatny typ transakie"))</f>
        <v>13.24</v>
      </c>
      <c r="J3804">
        <f t="shared" si="59"/>
        <v>105.92</v>
      </c>
      <c r="K3804">
        <f>SUMIF($E$7:E3804,E3804,$H$7:H3804)</f>
        <v>94</v>
      </c>
    </row>
    <row r="3805" spans="4:11" x14ac:dyDescent="0.3">
      <c r="D3805">
        <v>3799</v>
      </c>
      <c r="E3805">
        <v>28</v>
      </c>
      <c r="F3805" s="4">
        <f>DATE(2021,7,27+INT(ROWS($1:123)/3))</f>
        <v>44445</v>
      </c>
      <c r="G3805" s="1" t="s">
        <v>167</v>
      </c>
      <c r="H3805">
        <v>-6</v>
      </c>
      <c r="I3805" s="5">
        <f>IF(G3805="nákup",VLOOKUP(E3805,Tabuľka6[#All],13,FALSE),IF(G3805="predaj",VLOOKUP(E3805,Tabuľka6[#All],12,FALSE),"zadany neplatny typ transakie"))</f>
        <v>14.38</v>
      </c>
      <c r="J3805">
        <f t="shared" si="59"/>
        <v>86.28</v>
      </c>
      <c r="K3805">
        <f>SUMIF($E$7:E3805,E3805,$H$7:H3805)</f>
        <v>176</v>
      </c>
    </row>
    <row r="3806" spans="4:11" x14ac:dyDescent="0.3">
      <c r="D3806">
        <v>3800</v>
      </c>
      <c r="E3806">
        <v>12</v>
      </c>
      <c r="F3806" s="4">
        <f>DATE(2021,7,27+INT(ROWS($1:124)/3))</f>
        <v>44445</v>
      </c>
      <c r="G3806" s="1" t="s">
        <v>167</v>
      </c>
      <c r="H3806">
        <v>-2</v>
      </c>
      <c r="I3806" s="5">
        <f>IF(G3806="nákup",VLOOKUP(E3806,Tabuľka6[#All],13,FALSE),IF(G3806="predaj",VLOOKUP(E3806,Tabuľka6[#All],12,FALSE),"zadany neplatny typ transakie"))</f>
        <v>13.25</v>
      </c>
      <c r="J3806">
        <f t="shared" si="59"/>
        <v>26.5</v>
      </c>
      <c r="K3806">
        <f>SUMIF($E$7:E3806,E3806,$H$7:H3806)</f>
        <v>153</v>
      </c>
    </row>
    <row r="3807" spans="4:11" x14ac:dyDescent="0.3">
      <c r="D3807">
        <v>3801</v>
      </c>
      <c r="E3807">
        <v>14</v>
      </c>
      <c r="F3807" s="4">
        <f>DATE(2021,7,27+INT(ROWS($1:125)/3))</f>
        <v>44445</v>
      </c>
      <c r="G3807" s="1" t="s">
        <v>166</v>
      </c>
      <c r="H3807">
        <v>20</v>
      </c>
      <c r="I3807" s="5">
        <f>IF(G3807="nákup",VLOOKUP(E3807,Tabuľka6[#All],13,FALSE),IF(G3807="predaj",VLOOKUP(E3807,Tabuľka6[#All],12,FALSE),"zadany neplatny typ transakie"))</f>
        <v>5.68</v>
      </c>
      <c r="J3807">
        <f t="shared" si="59"/>
        <v>113.6</v>
      </c>
      <c r="K3807">
        <f>SUMIF($E$7:E3807,E3807,$H$7:H3807)</f>
        <v>30</v>
      </c>
    </row>
    <row r="3808" spans="4:11" x14ac:dyDescent="0.3">
      <c r="D3808">
        <v>3802</v>
      </c>
      <c r="E3808">
        <v>29</v>
      </c>
      <c r="F3808" s="4">
        <f>DATE(2021,7,27+INT(ROWS($1:126)/3))</f>
        <v>44446</v>
      </c>
      <c r="G3808" s="1" t="s">
        <v>167</v>
      </c>
      <c r="H3808">
        <v>-6</v>
      </c>
      <c r="I3808" s="5">
        <f>IF(G3808="nákup",VLOOKUP(E3808,Tabuľka6[#All],13,FALSE),IF(G3808="predaj",VLOOKUP(E3808,Tabuľka6[#All],12,FALSE),"zadany neplatny typ transakie"))</f>
        <v>24.99</v>
      </c>
      <c r="J3808">
        <f t="shared" si="59"/>
        <v>149.94</v>
      </c>
      <c r="K3808">
        <f>SUMIF($E$7:E3808,E3808,$H$7:H3808)</f>
        <v>275</v>
      </c>
    </row>
    <row r="3809" spans="4:11" x14ac:dyDescent="0.3">
      <c r="D3809">
        <v>3803</v>
      </c>
      <c r="E3809">
        <v>28</v>
      </c>
      <c r="F3809" s="4">
        <f>DATE(2021,7,27+INT(ROWS($1:127)/3))</f>
        <v>44446</v>
      </c>
      <c r="G3809" s="1" t="s">
        <v>167</v>
      </c>
      <c r="H3809">
        <v>-5</v>
      </c>
      <c r="I3809" s="5">
        <f>IF(G3809="nákup",VLOOKUP(E3809,Tabuľka6[#All],13,FALSE),IF(G3809="predaj",VLOOKUP(E3809,Tabuľka6[#All],12,FALSE),"zadany neplatny typ transakie"))</f>
        <v>14.38</v>
      </c>
      <c r="J3809">
        <f t="shared" si="59"/>
        <v>71.900000000000006</v>
      </c>
      <c r="K3809">
        <f>SUMIF($E$7:E3809,E3809,$H$7:H3809)</f>
        <v>171</v>
      </c>
    </row>
    <row r="3810" spans="4:11" x14ac:dyDescent="0.3">
      <c r="D3810">
        <v>3804</v>
      </c>
      <c r="E3810">
        <v>7</v>
      </c>
      <c r="F3810" s="4">
        <f>DATE(2021,7,27+INT(ROWS($1:128)/3))</f>
        <v>44446</v>
      </c>
      <c r="G3810" s="1" t="s">
        <v>167</v>
      </c>
      <c r="H3810">
        <v>-4</v>
      </c>
      <c r="I3810" s="5">
        <f>IF(G3810="nákup",VLOOKUP(E3810,Tabuľka6[#All],13,FALSE),IF(G3810="predaj",VLOOKUP(E3810,Tabuľka6[#All],12,FALSE),"zadany neplatny typ transakie"))</f>
        <v>14.75</v>
      </c>
      <c r="J3810">
        <f t="shared" si="59"/>
        <v>59</v>
      </c>
      <c r="K3810">
        <f>SUMIF($E$7:E3810,E3810,$H$7:H3810)</f>
        <v>15</v>
      </c>
    </row>
    <row r="3811" spans="4:11" x14ac:dyDescent="0.3">
      <c r="D3811">
        <v>3805</v>
      </c>
      <c r="E3811">
        <v>27</v>
      </c>
      <c r="F3811" s="4">
        <f>DATE(2021,7,27+INT(ROWS($1:129)/3))</f>
        <v>44447</v>
      </c>
      <c r="G3811" s="1" t="s">
        <v>167</v>
      </c>
      <c r="H3811">
        <v>-4</v>
      </c>
      <c r="I3811" s="5">
        <f>IF(G3811="nákup",VLOOKUP(E3811,Tabuľka6[#All],13,FALSE),IF(G3811="predaj",VLOOKUP(E3811,Tabuľka6[#All],12,FALSE),"zadany neplatny typ transakie"))</f>
        <v>16.36</v>
      </c>
      <c r="J3811">
        <f t="shared" si="59"/>
        <v>65.44</v>
      </c>
      <c r="K3811">
        <f>SUMIF($E$7:E3811,E3811,$H$7:H3811)</f>
        <v>96</v>
      </c>
    </row>
    <row r="3812" spans="4:11" x14ac:dyDescent="0.3">
      <c r="D3812">
        <v>3806</v>
      </c>
      <c r="E3812">
        <v>28</v>
      </c>
      <c r="F3812" s="4">
        <f>DATE(2021,7,27+INT(ROWS($1:130)/3))</f>
        <v>44447</v>
      </c>
      <c r="G3812" s="1" t="s">
        <v>167</v>
      </c>
      <c r="H3812">
        <v>-3</v>
      </c>
      <c r="I3812" s="5">
        <f>IF(G3812="nákup",VLOOKUP(E3812,Tabuľka6[#All],13,FALSE),IF(G3812="predaj",VLOOKUP(E3812,Tabuľka6[#All],12,FALSE),"zadany neplatny typ transakie"))</f>
        <v>14.38</v>
      </c>
      <c r="J3812">
        <f t="shared" si="59"/>
        <v>43.14</v>
      </c>
      <c r="K3812">
        <f>SUMIF($E$7:E3812,E3812,$H$7:H3812)</f>
        <v>168</v>
      </c>
    </row>
    <row r="3813" spans="4:11" x14ac:dyDescent="0.3">
      <c r="D3813">
        <v>3807</v>
      </c>
      <c r="E3813">
        <v>20</v>
      </c>
      <c r="F3813" s="4">
        <f>DATE(2021,7,27+INT(ROWS($1:131)/3))</f>
        <v>44447</v>
      </c>
      <c r="G3813" s="1" t="s">
        <v>167</v>
      </c>
      <c r="H3813">
        <v>-1</v>
      </c>
      <c r="I3813" s="5">
        <f>IF(G3813="nákup",VLOOKUP(E3813,Tabuľka6[#All],13,FALSE),IF(G3813="predaj",VLOOKUP(E3813,Tabuľka6[#All],12,FALSE),"zadany neplatny typ transakie"))</f>
        <v>10.050000000000001</v>
      </c>
      <c r="J3813">
        <f t="shared" si="59"/>
        <v>10.050000000000001</v>
      </c>
      <c r="K3813">
        <f>SUMIF($E$7:E3813,E3813,$H$7:H3813)</f>
        <v>7</v>
      </c>
    </row>
    <row r="3814" spans="4:11" x14ac:dyDescent="0.3">
      <c r="D3814">
        <v>3808</v>
      </c>
      <c r="E3814">
        <v>30</v>
      </c>
      <c r="F3814" s="4">
        <f>DATE(2021,7,27+INT(ROWS($1:132)/3))</f>
        <v>44448</v>
      </c>
      <c r="G3814" s="1" t="s">
        <v>167</v>
      </c>
      <c r="H3814">
        <v>-10</v>
      </c>
      <c r="I3814" s="5">
        <f>IF(G3814="nákup",VLOOKUP(E3814,Tabuľka6[#All],13,FALSE),IF(G3814="predaj",VLOOKUP(E3814,Tabuľka6[#All],12,FALSE),"zadany neplatny typ transakie"))</f>
        <v>11.5</v>
      </c>
      <c r="J3814">
        <f t="shared" si="59"/>
        <v>115</v>
      </c>
      <c r="K3814">
        <f>SUMIF($E$7:E3814,E3814,$H$7:H3814)</f>
        <v>151</v>
      </c>
    </row>
    <row r="3815" spans="4:11" x14ac:dyDescent="0.3">
      <c r="D3815">
        <v>3809</v>
      </c>
      <c r="E3815">
        <v>6</v>
      </c>
      <c r="F3815" s="4">
        <f>DATE(2021,7,27+INT(ROWS($1:133)/3))</f>
        <v>44448</v>
      </c>
      <c r="G3815" s="1" t="s">
        <v>167</v>
      </c>
      <c r="H3815">
        <v>-8</v>
      </c>
      <c r="I3815" s="5">
        <f>IF(G3815="nákup",VLOOKUP(E3815,Tabuľka6[#All],13,FALSE),IF(G3815="predaj",VLOOKUP(E3815,Tabuľka6[#All],12,FALSE),"zadany neplatny typ transakie"))</f>
        <v>13.24</v>
      </c>
      <c r="J3815">
        <f t="shared" si="59"/>
        <v>105.92</v>
      </c>
      <c r="K3815">
        <f>SUMIF($E$7:E3815,E3815,$H$7:H3815)</f>
        <v>86</v>
      </c>
    </row>
    <row r="3816" spans="4:11" x14ac:dyDescent="0.3">
      <c r="D3816">
        <v>3810</v>
      </c>
      <c r="E3816">
        <v>14</v>
      </c>
      <c r="F3816" s="4">
        <f>DATE(2021,7,27+INT(ROWS($1:134)/3))</f>
        <v>44448</v>
      </c>
      <c r="G3816" s="1" t="s">
        <v>167</v>
      </c>
      <c r="H3816">
        <v>-8</v>
      </c>
      <c r="I3816" s="5">
        <f>IF(G3816="nákup",VLOOKUP(E3816,Tabuľka6[#All],13,FALSE),IF(G3816="predaj",VLOOKUP(E3816,Tabuľka6[#All],12,FALSE),"zadany neplatny typ transakie"))</f>
        <v>7.8</v>
      </c>
      <c r="J3816">
        <f t="shared" si="59"/>
        <v>62.4</v>
      </c>
      <c r="K3816">
        <f>SUMIF($E$7:E3816,E3816,$H$7:H3816)</f>
        <v>22</v>
      </c>
    </row>
    <row r="3817" spans="4:11" x14ac:dyDescent="0.3">
      <c r="D3817">
        <v>3811</v>
      </c>
      <c r="E3817">
        <v>21</v>
      </c>
      <c r="F3817" s="4">
        <f>DATE(2021,7,27+INT(ROWS($1:135)/3))</f>
        <v>44449</v>
      </c>
      <c r="G3817" s="1" t="s">
        <v>167</v>
      </c>
      <c r="H3817">
        <v>-1</v>
      </c>
      <c r="I3817" s="5">
        <f>IF(G3817="nákup",VLOOKUP(E3817,Tabuľka6[#All],13,FALSE),IF(G3817="predaj",VLOOKUP(E3817,Tabuľka6[#All],12,FALSE),"zadany neplatny typ transakie"))</f>
        <v>22.5</v>
      </c>
      <c r="J3817">
        <f t="shared" si="59"/>
        <v>22.5</v>
      </c>
      <c r="K3817">
        <f>SUMIF($E$7:E3817,E3817,$H$7:H3817)</f>
        <v>77</v>
      </c>
    </row>
    <row r="3818" spans="4:11" x14ac:dyDescent="0.3">
      <c r="D3818">
        <v>3812</v>
      </c>
      <c r="E3818">
        <v>10</v>
      </c>
      <c r="F3818" s="4">
        <f>DATE(2021,7,27+INT(ROWS($1:136)/3))</f>
        <v>44449</v>
      </c>
      <c r="G3818" s="1" t="s">
        <v>167</v>
      </c>
      <c r="H3818">
        <v>-5</v>
      </c>
      <c r="I3818" s="5">
        <f>IF(G3818="nákup",VLOOKUP(E3818,Tabuľka6[#All],13,FALSE),IF(G3818="predaj",VLOOKUP(E3818,Tabuľka6[#All],12,FALSE),"zadany neplatny typ transakie"))</f>
        <v>18.5</v>
      </c>
      <c r="J3818">
        <f t="shared" si="59"/>
        <v>92.5</v>
      </c>
      <c r="K3818">
        <f>SUMIF($E$7:E3818,E3818,$H$7:H3818)</f>
        <v>39</v>
      </c>
    </row>
    <row r="3819" spans="4:11" x14ac:dyDescent="0.3">
      <c r="D3819">
        <v>3813</v>
      </c>
      <c r="E3819">
        <v>3</v>
      </c>
      <c r="F3819" s="4">
        <f>DATE(2021,7,27+INT(ROWS($1:137)/3))</f>
        <v>44449</v>
      </c>
      <c r="G3819" s="1" t="s">
        <v>167</v>
      </c>
      <c r="H3819">
        <v>-2</v>
      </c>
      <c r="I3819" s="5">
        <f>IF(G3819="nákup",VLOOKUP(E3819,Tabuľka6[#All],13,FALSE),IF(G3819="predaj",VLOOKUP(E3819,Tabuľka6[#All],12,FALSE),"zadany neplatny typ transakie"))</f>
        <v>9.64</v>
      </c>
      <c r="J3819">
        <f t="shared" si="59"/>
        <v>19.28</v>
      </c>
      <c r="K3819">
        <f>SUMIF($E$7:E3819,E3819,$H$7:H3819)</f>
        <v>241</v>
      </c>
    </row>
    <row r="3820" spans="4:11" x14ac:dyDescent="0.3">
      <c r="D3820">
        <v>3814</v>
      </c>
      <c r="E3820">
        <v>20</v>
      </c>
      <c r="F3820" s="4">
        <f>DATE(2021,7,27+INT(ROWS($1:138)/3))</f>
        <v>44450</v>
      </c>
      <c r="G3820" s="1" t="s">
        <v>167</v>
      </c>
      <c r="H3820">
        <v>-6</v>
      </c>
      <c r="I3820" s="5">
        <f>IF(G3820="nákup",VLOOKUP(E3820,Tabuľka6[#All],13,FALSE),IF(G3820="predaj",VLOOKUP(E3820,Tabuľka6[#All],12,FALSE),"zadany neplatny typ transakie"))</f>
        <v>10.050000000000001</v>
      </c>
      <c r="J3820">
        <f t="shared" si="59"/>
        <v>60.300000000000004</v>
      </c>
      <c r="K3820">
        <f>SUMIF($E$7:E3820,E3820,$H$7:H3820)</f>
        <v>1</v>
      </c>
    </row>
    <row r="3821" spans="4:11" x14ac:dyDescent="0.3">
      <c r="D3821">
        <v>3815</v>
      </c>
      <c r="E3821">
        <v>14</v>
      </c>
      <c r="F3821" s="4">
        <f>DATE(2021,7,27+INT(ROWS($1:139)/3))</f>
        <v>44450</v>
      </c>
      <c r="G3821" s="1" t="s">
        <v>167</v>
      </c>
      <c r="H3821">
        <v>-9</v>
      </c>
      <c r="I3821" s="5">
        <f>IF(G3821="nákup",VLOOKUP(E3821,Tabuľka6[#All],13,FALSE),IF(G3821="predaj",VLOOKUP(E3821,Tabuľka6[#All],12,FALSE),"zadany neplatny typ transakie"))</f>
        <v>7.8</v>
      </c>
      <c r="J3821">
        <f t="shared" si="59"/>
        <v>70.2</v>
      </c>
      <c r="K3821">
        <f>SUMIF($E$7:E3821,E3821,$H$7:H3821)</f>
        <v>13</v>
      </c>
    </row>
    <row r="3822" spans="4:11" x14ac:dyDescent="0.3">
      <c r="D3822">
        <v>3816</v>
      </c>
      <c r="E3822">
        <v>18</v>
      </c>
      <c r="F3822" s="4">
        <f>DATE(2021,7,27+INT(ROWS($1:140)/3))</f>
        <v>44450</v>
      </c>
      <c r="G3822" s="1" t="s">
        <v>167</v>
      </c>
      <c r="H3822">
        <v>-2</v>
      </c>
      <c r="I3822" s="5">
        <f>IF(G3822="nákup",VLOOKUP(E3822,Tabuľka6[#All],13,FALSE),IF(G3822="predaj",VLOOKUP(E3822,Tabuľka6[#All],12,FALSE),"zadany neplatny typ transakie"))</f>
        <v>13.99</v>
      </c>
      <c r="J3822">
        <f t="shared" si="59"/>
        <v>27.98</v>
      </c>
      <c r="K3822">
        <f>SUMIF($E$7:E3822,E3822,$H$7:H3822)</f>
        <v>17</v>
      </c>
    </row>
    <row r="3823" spans="4:11" x14ac:dyDescent="0.3">
      <c r="D3823">
        <v>3817</v>
      </c>
      <c r="E3823">
        <v>20</v>
      </c>
      <c r="F3823" s="4">
        <f>DATE(2021,7,27+INT(ROWS($1:141)/3))</f>
        <v>44451</v>
      </c>
      <c r="G3823" s="1" t="s">
        <v>166</v>
      </c>
      <c r="H3823">
        <v>5</v>
      </c>
      <c r="I3823" s="5">
        <f>IF(G3823="nákup",VLOOKUP(E3823,Tabuľka6[#All],13,FALSE),IF(G3823="predaj",VLOOKUP(E3823,Tabuľka6[#All],12,FALSE),"zadany neplatny typ transakie"))</f>
        <v>6.29</v>
      </c>
      <c r="J3823">
        <f t="shared" si="59"/>
        <v>31.45</v>
      </c>
      <c r="K3823">
        <f>SUMIF($E$7:E3823,E3823,$H$7:H3823)</f>
        <v>6</v>
      </c>
    </row>
    <row r="3824" spans="4:11" x14ac:dyDescent="0.3">
      <c r="D3824">
        <v>3818</v>
      </c>
      <c r="E3824">
        <v>11</v>
      </c>
      <c r="F3824" s="4">
        <f>DATE(2021,7,27+INT(ROWS($1:142)/3))</f>
        <v>44451</v>
      </c>
      <c r="G3824" s="1" t="s">
        <v>167</v>
      </c>
      <c r="H3824">
        <v>-7</v>
      </c>
      <c r="I3824" s="5">
        <f>IF(G3824="nákup",VLOOKUP(E3824,Tabuľka6[#All],13,FALSE),IF(G3824="predaj",VLOOKUP(E3824,Tabuľka6[#All],12,FALSE),"zadany neplatny typ transakie"))</f>
        <v>5</v>
      </c>
      <c r="J3824">
        <f t="shared" si="59"/>
        <v>35</v>
      </c>
      <c r="K3824">
        <f>SUMIF($E$7:E3824,E3824,$H$7:H3824)</f>
        <v>113</v>
      </c>
    </row>
    <row r="3825" spans="4:11" x14ac:dyDescent="0.3">
      <c r="D3825">
        <v>3819</v>
      </c>
      <c r="E3825">
        <v>22</v>
      </c>
      <c r="F3825" s="4">
        <f>DATE(2021,7,27+INT(ROWS($1:143)/3))</f>
        <v>44451</v>
      </c>
      <c r="G3825" s="1" t="s">
        <v>166</v>
      </c>
      <c r="H3825">
        <v>5</v>
      </c>
      <c r="I3825" s="5">
        <f>IF(G3825="nákup",VLOOKUP(E3825,Tabuľka6[#All],13,FALSE),IF(G3825="predaj",VLOOKUP(E3825,Tabuľka6[#All],12,FALSE),"zadany neplatny typ transakie"))</f>
        <v>12.56</v>
      </c>
      <c r="J3825">
        <f t="shared" si="59"/>
        <v>62.800000000000004</v>
      </c>
      <c r="K3825">
        <f>SUMIF($E$7:E3825,E3825,$H$7:H3825)</f>
        <v>30</v>
      </c>
    </row>
    <row r="3826" spans="4:11" x14ac:dyDescent="0.3">
      <c r="D3826">
        <v>3820</v>
      </c>
      <c r="E3826">
        <v>21</v>
      </c>
      <c r="F3826" s="4">
        <f>DATE(2021,7,27+INT(ROWS($1:144)/3))</f>
        <v>44452</v>
      </c>
      <c r="G3826" s="1" t="s">
        <v>167</v>
      </c>
      <c r="H3826">
        <v>-8</v>
      </c>
      <c r="I3826" s="5">
        <f>IF(G3826="nákup",VLOOKUP(E3826,Tabuľka6[#All],13,FALSE),IF(G3826="predaj",VLOOKUP(E3826,Tabuľka6[#All],12,FALSE),"zadany neplatny typ transakie"))</f>
        <v>22.5</v>
      </c>
      <c r="J3826">
        <f t="shared" si="59"/>
        <v>180</v>
      </c>
      <c r="K3826">
        <f>SUMIF($E$7:E3826,E3826,$H$7:H3826)</f>
        <v>69</v>
      </c>
    </row>
    <row r="3827" spans="4:11" x14ac:dyDescent="0.3">
      <c r="D3827">
        <v>3821</v>
      </c>
      <c r="E3827">
        <v>11</v>
      </c>
      <c r="F3827" s="4">
        <f>DATE(2021,7,27+INT(ROWS($1:145)/3))</f>
        <v>44452</v>
      </c>
      <c r="G3827" s="1" t="s">
        <v>167</v>
      </c>
      <c r="H3827">
        <v>-10</v>
      </c>
      <c r="I3827" s="5">
        <f>IF(G3827="nákup",VLOOKUP(E3827,Tabuľka6[#All],13,FALSE),IF(G3827="predaj",VLOOKUP(E3827,Tabuľka6[#All],12,FALSE),"zadany neplatny typ transakie"))</f>
        <v>5</v>
      </c>
      <c r="J3827">
        <f t="shared" si="59"/>
        <v>50</v>
      </c>
      <c r="K3827">
        <f>SUMIF($E$7:E3827,E3827,$H$7:H3827)</f>
        <v>103</v>
      </c>
    </row>
    <row r="3828" spans="4:11" x14ac:dyDescent="0.3">
      <c r="D3828">
        <v>3822</v>
      </c>
      <c r="E3828">
        <v>3</v>
      </c>
      <c r="F3828" s="4">
        <f>DATE(2021,7,27+INT(ROWS($1:146)/3))</f>
        <v>44452</v>
      </c>
      <c r="G3828" s="1" t="s">
        <v>167</v>
      </c>
      <c r="H3828">
        <v>-3</v>
      </c>
      <c r="I3828" s="5">
        <f>IF(G3828="nákup",VLOOKUP(E3828,Tabuľka6[#All],13,FALSE),IF(G3828="predaj",VLOOKUP(E3828,Tabuľka6[#All],12,FALSE),"zadany neplatny typ transakie"))</f>
        <v>9.64</v>
      </c>
      <c r="J3828">
        <f t="shared" si="59"/>
        <v>28.92</v>
      </c>
      <c r="K3828">
        <f>SUMIF($E$7:E3828,E3828,$H$7:H3828)</f>
        <v>238</v>
      </c>
    </row>
    <row r="3829" spans="4:11" x14ac:dyDescent="0.3">
      <c r="D3829">
        <v>3823</v>
      </c>
      <c r="E3829">
        <v>12</v>
      </c>
      <c r="F3829" s="4">
        <f>DATE(2021,7,27+INT(ROWS($1:147)/3))</f>
        <v>44453</v>
      </c>
      <c r="G3829" s="1" t="s">
        <v>167</v>
      </c>
      <c r="H3829">
        <v>-3</v>
      </c>
      <c r="I3829" s="5">
        <f>IF(G3829="nákup",VLOOKUP(E3829,Tabuľka6[#All],13,FALSE),IF(G3829="predaj",VLOOKUP(E3829,Tabuľka6[#All],12,FALSE),"zadany neplatny typ transakie"))</f>
        <v>13.25</v>
      </c>
      <c r="J3829">
        <f t="shared" si="59"/>
        <v>39.75</v>
      </c>
      <c r="K3829">
        <f>SUMIF($E$7:E3829,E3829,$H$7:H3829)</f>
        <v>150</v>
      </c>
    </row>
    <row r="3830" spans="4:11" x14ac:dyDescent="0.3">
      <c r="D3830">
        <v>3824</v>
      </c>
      <c r="E3830">
        <v>2</v>
      </c>
      <c r="F3830" s="4">
        <f>DATE(2021,7,27+INT(ROWS($1:148)/3))</f>
        <v>44453</v>
      </c>
      <c r="G3830" s="1" t="s">
        <v>167</v>
      </c>
      <c r="H3830">
        <v>-10</v>
      </c>
      <c r="I3830" s="5">
        <f>IF(G3830="nákup",VLOOKUP(E3830,Tabuľka6[#All],13,FALSE),IF(G3830="predaj",VLOOKUP(E3830,Tabuľka6[#All],12,FALSE),"zadany neplatny typ transakie"))</f>
        <v>16.11</v>
      </c>
      <c r="J3830">
        <f t="shared" si="59"/>
        <v>161.1</v>
      </c>
      <c r="K3830">
        <f>SUMIF($E$7:E3830,E3830,$H$7:H3830)</f>
        <v>114</v>
      </c>
    </row>
    <row r="3831" spans="4:11" x14ac:dyDescent="0.3">
      <c r="D3831">
        <v>3825</v>
      </c>
      <c r="E3831">
        <v>18</v>
      </c>
      <c r="F3831" s="4">
        <f>DATE(2021,7,27+INT(ROWS($1:149)/3))</f>
        <v>44453</v>
      </c>
      <c r="G3831" s="1" t="s">
        <v>167</v>
      </c>
      <c r="H3831">
        <v>-1</v>
      </c>
      <c r="I3831" s="5">
        <f>IF(G3831="nákup",VLOOKUP(E3831,Tabuľka6[#All],13,FALSE),IF(G3831="predaj",VLOOKUP(E3831,Tabuľka6[#All],12,FALSE),"zadany neplatny typ transakie"))</f>
        <v>13.99</v>
      </c>
      <c r="J3831">
        <f t="shared" si="59"/>
        <v>13.99</v>
      </c>
      <c r="K3831">
        <f>SUMIF($E$7:E3831,E3831,$H$7:H3831)</f>
        <v>16</v>
      </c>
    </row>
    <row r="3832" spans="4:11" x14ac:dyDescent="0.3">
      <c r="D3832">
        <v>3826</v>
      </c>
      <c r="E3832">
        <v>24</v>
      </c>
      <c r="F3832" s="4">
        <f>DATE(2021,7,27+INT(ROWS($1:150)/3))</f>
        <v>44454</v>
      </c>
      <c r="G3832" s="1" t="s">
        <v>167</v>
      </c>
      <c r="H3832">
        <v>-3</v>
      </c>
      <c r="I3832" s="5">
        <f>IF(G3832="nákup",VLOOKUP(E3832,Tabuľka6[#All],13,FALSE),IF(G3832="predaj",VLOOKUP(E3832,Tabuľka6[#All],12,FALSE),"zadany neplatny typ transakie"))</f>
        <v>18.98</v>
      </c>
      <c r="J3832">
        <f t="shared" si="59"/>
        <v>56.94</v>
      </c>
      <c r="K3832">
        <f>SUMIF($E$7:E3832,E3832,$H$7:H3832)</f>
        <v>227</v>
      </c>
    </row>
    <row r="3833" spans="4:11" x14ac:dyDescent="0.3">
      <c r="D3833">
        <v>3827</v>
      </c>
      <c r="E3833">
        <v>16</v>
      </c>
      <c r="F3833" s="4">
        <f>DATE(2021,7,27+INT(ROWS($1:151)/3))</f>
        <v>44454</v>
      </c>
      <c r="G3833" s="1" t="s">
        <v>167</v>
      </c>
      <c r="H3833">
        <v>-5</v>
      </c>
      <c r="I3833" s="5">
        <f>IF(G3833="nákup",VLOOKUP(E3833,Tabuľka6[#All],13,FALSE),IF(G3833="predaj",VLOOKUP(E3833,Tabuľka6[#All],12,FALSE),"zadany neplatny typ transakie"))</f>
        <v>14.49</v>
      </c>
      <c r="J3833">
        <f t="shared" si="59"/>
        <v>72.45</v>
      </c>
      <c r="K3833">
        <f>SUMIF($E$7:E3833,E3833,$H$7:H3833)</f>
        <v>246</v>
      </c>
    </row>
    <row r="3834" spans="4:11" x14ac:dyDescent="0.3">
      <c r="D3834">
        <v>3828</v>
      </c>
      <c r="E3834">
        <v>8</v>
      </c>
      <c r="F3834" s="4">
        <f>DATE(2021,7,27+INT(ROWS($1:152)/3))</f>
        <v>44454</v>
      </c>
      <c r="G3834" s="1" t="s">
        <v>167</v>
      </c>
      <c r="H3834">
        <v>-10</v>
      </c>
      <c r="I3834" s="5">
        <f>IF(G3834="nákup",VLOOKUP(E3834,Tabuľka6[#All],13,FALSE),IF(G3834="predaj",VLOOKUP(E3834,Tabuľka6[#All],12,FALSE),"zadany neplatny typ transakie"))</f>
        <v>17.89</v>
      </c>
      <c r="J3834">
        <f t="shared" si="59"/>
        <v>178.9</v>
      </c>
      <c r="K3834">
        <f>SUMIF($E$7:E3834,E3834,$H$7:H3834)</f>
        <v>160</v>
      </c>
    </row>
    <row r="3835" spans="4:11" x14ac:dyDescent="0.3">
      <c r="D3835">
        <v>3829</v>
      </c>
      <c r="E3835">
        <v>12</v>
      </c>
      <c r="F3835" s="4">
        <f>DATE(2021,7,27+INT(ROWS($1:153)/3))</f>
        <v>44455</v>
      </c>
      <c r="G3835" s="1" t="s">
        <v>167</v>
      </c>
      <c r="H3835">
        <v>-9</v>
      </c>
      <c r="I3835" s="5">
        <f>IF(G3835="nákup",VLOOKUP(E3835,Tabuľka6[#All],13,FALSE),IF(G3835="predaj",VLOOKUP(E3835,Tabuľka6[#All],12,FALSE),"zadany neplatny typ transakie"))</f>
        <v>13.25</v>
      </c>
      <c r="J3835">
        <f t="shared" si="59"/>
        <v>119.25</v>
      </c>
      <c r="K3835">
        <f>SUMIF($E$7:E3835,E3835,$H$7:H3835)</f>
        <v>141</v>
      </c>
    </row>
    <row r="3836" spans="4:11" x14ac:dyDescent="0.3">
      <c r="D3836">
        <v>3830</v>
      </c>
      <c r="E3836">
        <v>12</v>
      </c>
      <c r="F3836" s="4">
        <f>DATE(2021,7,27+INT(ROWS($1:154)/3))</f>
        <v>44455</v>
      </c>
      <c r="G3836" s="1" t="s">
        <v>167</v>
      </c>
      <c r="H3836">
        <v>-4</v>
      </c>
      <c r="I3836" s="5">
        <f>IF(G3836="nákup",VLOOKUP(E3836,Tabuľka6[#All],13,FALSE),IF(G3836="predaj",VLOOKUP(E3836,Tabuľka6[#All],12,FALSE),"zadany neplatny typ transakie"))</f>
        <v>13.25</v>
      </c>
      <c r="J3836">
        <f t="shared" si="59"/>
        <v>53</v>
      </c>
      <c r="K3836">
        <f>SUMIF($E$7:E3836,E3836,$H$7:H3836)</f>
        <v>137</v>
      </c>
    </row>
    <row r="3837" spans="4:11" x14ac:dyDescent="0.3">
      <c r="D3837">
        <v>3831</v>
      </c>
      <c r="E3837">
        <v>20</v>
      </c>
      <c r="F3837" s="4">
        <f>DATE(2021,7,27+INT(ROWS($1:155)/3))</f>
        <v>44455</v>
      </c>
      <c r="G3837" s="1" t="s">
        <v>167</v>
      </c>
      <c r="H3837">
        <v>-1</v>
      </c>
      <c r="I3837" s="5">
        <f>IF(G3837="nákup",VLOOKUP(E3837,Tabuľka6[#All],13,FALSE),IF(G3837="predaj",VLOOKUP(E3837,Tabuľka6[#All],12,FALSE),"zadany neplatny typ transakie"))</f>
        <v>10.050000000000001</v>
      </c>
      <c r="J3837">
        <f t="shared" si="59"/>
        <v>10.050000000000001</v>
      </c>
      <c r="K3837">
        <f>SUMIF($E$7:E3837,E3837,$H$7:H3837)</f>
        <v>5</v>
      </c>
    </row>
    <row r="3838" spans="4:11" x14ac:dyDescent="0.3">
      <c r="D3838">
        <v>3832</v>
      </c>
      <c r="E3838">
        <v>17</v>
      </c>
      <c r="F3838" s="4">
        <f>DATE(2021,7,27+INT(ROWS($1:156)/3))</f>
        <v>44456</v>
      </c>
      <c r="G3838" s="1" t="s">
        <v>167</v>
      </c>
      <c r="H3838">
        <v>-7</v>
      </c>
      <c r="I3838" s="5">
        <f>IF(G3838="nákup",VLOOKUP(E3838,Tabuľka6[#All],13,FALSE),IF(G3838="predaj",VLOOKUP(E3838,Tabuľka6[#All],12,FALSE),"zadany neplatny typ transakie"))</f>
        <v>14.46</v>
      </c>
      <c r="J3838">
        <f t="shared" si="59"/>
        <v>101.22</v>
      </c>
      <c r="K3838">
        <f>SUMIF($E$7:E3838,E3838,$H$7:H3838)</f>
        <v>48</v>
      </c>
    </row>
    <row r="3839" spans="4:11" x14ac:dyDescent="0.3">
      <c r="D3839">
        <v>3833</v>
      </c>
      <c r="E3839">
        <v>16</v>
      </c>
      <c r="F3839" s="4">
        <f>DATE(2021,7,27+INT(ROWS($1:157)/3))</f>
        <v>44456</v>
      </c>
      <c r="G3839" s="1" t="s">
        <v>167</v>
      </c>
      <c r="H3839">
        <v>-7</v>
      </c>
      <c r="I3839" s="5">
        <f>IF(G3839="nákup",VLOOKUP(E3839,Tabuľka6[#All],13,FALSE),IF(G3839="predaj",VLOOKUP(E3839,Tabuľka6[#All],12,FALSE),"zadany neplatny typ transakie"))</f>
        <v>14.49</v>
      </c>
      <c r="J3839">
        <f t="shared" si="59"/>
        <v>101.43</v>
      </c>
      <c r="K3839">
        <f>SUMIF($E$7:E3839,E3839,$H$7:H3839)</f>
        <v>239</v>
      </c>
    </row>
    <row r="3840" spans="4:11" x14ac:dyDescent="0.3">
      <c r="D3840">
        <v>3834</v>
      </c>
      <c r="E3840">
        <v>24</v>
      </c>
      <c r="F3840" s="4">
        <f>DATE(2021,7,27+INT(ROWS($1:158)/3))</f>
        <v>44456</v>
      </c>
      <c r="G3840" s="1" t="s">
        <v>167</v>
      </c>
      <c r="H3840">
        <v>-10</v>
      </c>
      <c r="I3840" s="5">
        <f>IF(G3840="nákup",VLOOKUP(E3840,Tabuľka6[#All],13,FALSE),IF(G3840="predaj",VLOOKUP(E3840,Tabuľka6[#All],12,FALSE),"zadany neplatny typ transakie"))</f>
        <v>18.98</v>
      </c>
      <c r="J3840">
        <f t="shared" si="59"/>
        <v>189.8</v>
      </c>
      <c r="K3840">
        <f>SUMIF($E$7:E3840,E3840,$H$7:H3840)</f>
        <v>217</v>
      </c>
    </row>
    <row r="3841" spans="4:11" x14ac:dyDescent="0.3">
      <c r="D3841">
        <v>3835</v>
      </c>
      <c r="E3841">
        <v>14</v>
      </c>
      <c r="F3841" s="4">
        <f>DATE(2021,7,27+INT(ROWS($1:159)/3))</f>
        <v>44457</v>
      </c>
      <c r="G3841" s="1" t="s">
        <v>166</v>
      </c>
      <c r="H3841">
        <v>20</v>
      </c>
      <c r="I3841" s="5">
        <f>IF(G3841="nákup",VLOOKUP(E3841,Tabuľka6[#All],13,FALSE),IF(G3841="predaj",VLOOKUP(E3841,Tabuľka6[#All],12,FALSE),"zadany neplatny typ transakie"))</f>
        <v>5.68</v>
      </c>
      <c r="J3841">
        <f t="shared" si="59"/>
        <v>113.6</v>
      </c>
      <c r="K3841">
        <f>SUMIF($E$7:E3841,E3841,$H$7:H3841)</f>
        <v>33</v>
      </c>
    </row>
    <row r="3842" spans="4:11" x14ac:dyDescent="0.3">
      <c r="D3842">
        <v>3836</v>
      </c>
      <c r="E3842">
        <v>16</v>
      </c>
      <c r="F3842" s="4">
        <f>DATE(2021,7,27+INT(ROWS($1:160)/3))</f>
        <v>44457</v>
      </c>
      <c r="G3842" s="1" t="s">
        <v>167</v>
      </c>
      <c r="H3842">
        <v>-3</v>
      </c>
      <c r="I3842" s="5">
        <f>IF(G3842="nákup",VLOOKUP(E3842,Tabuľka6[#All],13,FALSE),IF(G3842="predaj",VLOOKUP(E3842,Tabuľka6[#All],12,FALSE),"zadany neplatny typ transakie"))</f>
        <v>14.49</v>
      </c>
      <c r="J3842">
        <f t="shared" si="59"/>
        <v>43.47</v>
      </c>
      <c r="K3842">
        <f>SUMIF($E$7:E3842,E3842,$H$7:H3842)</f>
        <v>236</v>
      </c>
    </row>
    <row r="3843" spans="4:11" x14ac:dyDescent="0.3">
      <c r="D3843">
        <v>3837</v>
      </c>
      <c r="E3843">
        <v>4</v>
      </c>
      <c r="F3843" s="4">
        <f>DATE(2021,7,27+INT(ROWS($1:161)/3))</f>
        <v>44457</v>
      </c>
      <c r="G3843" s="1" t="s">
        <v>167</v>
      </c>
      <c r="H3843">
        <v>-6</v>
      </c>
      <c r="I3843" s="5">
        <f>IF(G3843="nákup",VLOOKUP(E3843,Tabuľka6[#All],13,FALSE),IF(G3843="predaj",VLOOKUP(E3843,Tabuľka6[#All],12,FALSE),"zadany neplatny typ transakie"))</f>
        <v>16</v>
      </c>
      <c r="J3843">
        <f t="shared" si="59"/>
        <v>96</v>
      </c>
      <c r="K3843">
        <f>SUMIF($E$7:E3843,E3843,$H$7:H3843)</f>
        <v>146</v>
      </c>
    </row>
    <row r="3844" spans="4:11" x14ac:dyDescent="0.3">
      <c r="D3844">
        <v>3838</v>
      </c>
      <c r="E3844">
        <v>12</v>
      </c>
      <c r="F3844" s="4">
        <f>DATE(2021,7,27+INT(ROWS($1:162)/3))</f>
        <v>44458</v>
      </c>
      <c r="G3844" s="1" t="s">
        <v>167</v>
      </c>
      <c r="H3844">
        <v>-8</v>
      </c>
      <c r="I3844" s="5">
        <f>IF(G3844="nákup",VLOOKUP(E3844,Tabuľka6[#All],13,FALSE),IF(G3844="predaj",VLOOKUP(E3844,Tabuľka6[#All],12,FALSE),"zadany neplatny typ transakie"))</f>
        <v>13.25</v>
      </c>
      <c r="J3844">
        <f t="shared" si="59"/>
        <v>106</v>
      </c>
      <c r="K3844">
        <f>SUMIF($E$7:E3844,E3844,$H$7:H3844)</f>
        <v>129</v>
      </c>
    </row>
    <row r="3845" spans="4:11" x14ac:dyDescent="0.3">
      <c r="D3845">
        <v>3839</v>
      </c>
      <c r="E3845">
        <v>7</v>
      </c>
      <c r="F3845" s="4">
        <f>DATE(2021,7,27+INT(ROWS($1:163)/3))</f>
        <v>44458</v>
      </c>
      <c r="G3845" s="1" t="s">
        <v>166</v>
      </c>
      <c r="H3845">
        <v>20</v>
      </c>
      <c r="I3845" s="5">
        <f>IF(G3845="nákup",VLOOKUP(E3845,Tabuľka6[#All],13,FALSE),IF(G3845="predaj",VLOOKUP(E3845,Tabuľka6[#All],12,FALSE),"zadany neplatny typ transakie"))</f>
        <v>8.56</v>
      </c>
      <c r="J3845">
        <f t="shared" si="59"/>
        <v>171.20000000000002</v>
      </c>
      <c r="K3845">
        <f>SUMIF($E$7:E3845,E3845,$H$7:H3845)</f>
        <v>35</v>
      </c>
    </row>
    <row r="3846" spans="4:11" x14ac:dyDescent="0.3">
      <c r="D3846">
        <v>3840</v>
      </c>
      <c r="E3846">
        <v>5</v>
      </c>
      <c r="F3846" s="4">
        <f>DATE(2021,7,27+INT(ROWS($1:164)/3))</f>
        <v>44458</v>
      </c>
      <c r="G3846" s="1" t="s">
        <v>167</v>
      </c>
      <c r="H3846">
        <v>-7</v>
      </c>
      <c r="I3846" s="5">
        <f>IF(G3846="nákup",VLOOKUP(E3846,Tabuľka6[#All],13,FALSE),IF(G3846="predaj",VLOOKUP(E3846,Tabuľka6[#All],12,FALSE),"zadany neplatny typ transakie"))</f>
        <v>15.56</v>
      </c>
      <c r="J3846">
        <f t="shared" si="59"/>
        <v>108.92</v>
      </c>
      <c r="K3846">
        <f>SUMIF($E$7:E3846,E3846,$H$7:H3846)</f>
        <v>152</v>
      </c>
    </row>
    <row r="3847" spans="4:11" x14ac:dyDescent="0.3">
      <c r="D3847">
        <v>3841</v>
      </c>
      <c r="E3847">
        <v>3</v>
      </c>
      <c r="F3847" s="4">
        <f>DATE(2021,7,27+INT(ROWS($1:165)/3))</f>
        <v>44459</v>
      </c>
      <c r="G3847" s="1" t="s">
        <v>167</v>
      </c>
      <c r="H3847">
        <v>-10</v>
      </c>
      <c r="I3847" s="5">
        <f>IF(G3847="nákup",VLOOKUP(E3847,Tabuľka6[#All],13,FALSE),IF(G3847="predaj",VLOOKUP(E3847,Tabuľka6[#All],12,FALSE),"zadany neplatny typ transakie"))</f>
        <v>9.64</v>
      </c>
      <c r="J3847">
        <f t="shared" si="59"/>
        <v>96.4</v>
      </c>
      <c r="K3847">
        <f>SUMIF($E$7:E3847,E3847,$H$7:H3847)</f>
        <v>228</v>
      </c>
    </row>
    <row r="3848" spans="4:11" x14ac:dyDescent="0.3">
      <c r="D3848">
        <v>3842</v>
      </c>
      <c r="E3848">
        <v>24</v>
      </c>
      <c r="F3848" s="4">
        <f>DATE(2021,7,27+INT(ROWS($1:166)/3))</f>
        <v>44459</v>
      </c>
      <c r="G3848" s="1" t="s">
        <v>167</v>
      </c>
      <c r="H3848">
        <v>-6</v>
      </c>
      <c r="I3848" s="5">
        <f>IF(G3848="nákup",VLOOKUP(E3848,Tabuľka6[#All],13,FALSE),IF(G3848="predaj",VLOOKUP(E3848,Tabuľka6[#All],12,FALSE),"zadany neplatny typ transakie"))</f>
        <v>18.98</v>
      </c>
      <c r="J3848">
        <f t="shared" ref="J3848:J3911" si="60">ABS(H3848*I3848)</f>
        <v>113.88</v>
      </c>
      <c r="K3848">
        <f>SUMIF($E$7:E3848,E3848,$H$7:H3848)</f>
        <v>211</v>
      </c>
    </row>
    <row r="3849" spans="4:11" x14ac:dyDescent="0.3">
      <c r="D3849">
        <v>3843</v>
      </c>
      <c r="E3849">
        <v>22</v>
      </c>
      <c r="F3849" s="4">
        <f>DATE(2021,7,27+INT(ROWS($1:167)/3))</f>
        <v>44459</v>
      </c>
      <c r="G3849" s="1" t="s">
        <v>167</v>
      </c>
      <c r="H3849">
        <v>-8</v>
      </c>
      <c r="I3849" s="5">
        <f>IF(G3849="nákup",VLOOKUP(E3849,Tabuľka6[#All],13,FALSE),IF(G3849="predaj",VLOOKUP(E3849,Tabuľka6[#All],12,FALSE),"zadany neplatny typ transakie"))</f>
        <v>22.58</v>
      </c>
      <c r="J3849">
        <f t="shared" si="60"/>
        <v>180.64</v>
      </c>
      <c r="K3849">
        <f>SUMIF($E$7:E3849,E3849,$H$7:H3849)</f>
        <v>22</v>
      </c>
    </row>
    <row r="3850" spans="4:11" x14ac:dyDescent="0.3">
      <c r="D3850">
        <v>3844</v>
      </c>
      <c r="E3850">
        <v>29</v>
      </c>
      <c r="F3850" s="4">
        <f>DATE(2021,7,27+INT(ROWS($1:168)/3))</f>
        <v>44460</v>
      </c>
      <c r="G3850" s="1" t="s">
        <v>167</v>
      </c>
      <c r="H3850">
        <v>-1</v>
      </c>
      <c r="I3850" s="5">
        <f>IF(G3850="nákup",VLOOKUP(E3850,Tabuľka6[#All],13,FALSE),IF(G3850="predaj",VLOOKUP(E3850,Tabuľka6[#All],12,FALSE),"zadany neplatny typ transakie"))</f>
        <v>24.99</v>
      </c>
      <c r="J3850">
        <f t="shared" si="60"/>
        <v>24.99</v>
      </c>
      <c r="K3850">
        <f>SUMIF($E$7:E3850,E3850,$H$7:H3850)</f>
        <v>274</v>
      </c>
    </row>
    <row r="3851" spans="4:11" x14ac:dyDescent="0.3">
      <c r="D3851">
        <v>3845</v>
      </c>
      <c r="E3851">
        <v>2</v>
      </c>
      <c r="F3851" s="4">
        <f>DATE(2021,7,27+INT(ROWS($1:169)/3))</f>
        <v>44460</v>
      </c>
      <c r="G3851" s="1" t="s">
        <v>167</v>
      </c>
      <c r="H3851">
        <v>-9</v>
      </c>
      <c r="I3851" s="5">
        <f>IF(G3851="nákup",VLOOKUP(E3851,Tabuľka6[#All],13,FALSE),IF(G3851="predaj",VLOOKUP(E3851,Tabuľka6[#All],12,FALSE),"zadany neplatny typ transakie"))</f>
        <v>16.11</v>
      </c>
      <c r="J3851">
        <f t="shared" si="60"/>
        <v>144.99</v>
      </c>
      <c r="K3851">
        <f>SUMIF($E$7:E3851,E3851,$H$7:H3851)</f>
        <v>105</v>
      </c>
    </row>
    <row r="3852" spans="4:11" x14ac:dyDescent="0.3">
      <c r="D3852">
        <v>3846</v>
      </c>
      <c r="E3852">
        <v>14</v>
      </c>
      <c r="F3852" s="4">
        <f>DATE(2021,7,27+INT(ROWS($1:170)/3))</f>
        <v>44460</v>
      </c>
      <c r="G3852" s="1" t="s">
        <v>167</v>
      </c>
      <c r="H3852">
        <v>-9</v>
      </c>
      <c r="I3852" s="5">
        <f>IF(G3852="nákup",VLOOKUP(E3852,Tabuľka6[#All],13,FALSE),IF(G3852="predaj",VLOOKUP(E3852,Tabuľka6[#All],12,FALSE),"zadany neplatny typ transakie"))</f>
        <v>7.8</v>
      </c>
      <c r="J3852">
        <f t="shared" si="60"/>
        <v>70.2</v>
      </c>
      <c r="K3852">
        <f>SUMIF($E$7:E3852,E3852,$H$7:H3852)</f>
        <v>24</v>
      </c>
    </row>
    <row r="3853" spans="4:11" x14ac:dyDescent="0.3">
      <c r="D3853">
        <v>3847</v>
      </c>
      <c r="E3853">
        <v>10</v>
      </c>
      <c r="F3853" s="4">
        <f>DATE(2021,7,27+INT(ROWS($1:171)/3))</f>
        <v>44461</v>
      </c>
      <c r="G3853" s="1" t="s">
        <v>166</v>
      </c>
      <c r="H3853">
        <v>20</v>
      </c>
      <c r="I3853" s="5">
        <f>IF(G3853="nákup",VLOOKUP(E3853,Tabuľka6[#All],13,FALSE),IF(G3853="predaj",VLOOKUP(E3853,Tabuľka6[#All],12,FALSE),"zadany neplatny typ transakie"))</f>
        <v>11.89</v>
      </c>
      <c r="J3853">
        <f t="shared" si="60"/>
        <v>237.8</v>
      </c>
      <c r="K3853">
        <f>SUMIF($E$7:E3853,E3853,$H$7:H3853)</f>
        <v>59</v>
      </c>
    </row>
    <row r="3854" spans="4:11" x14ac:dyDescent="0.3">
      <c r="D3854">
        <v>3848</v>
      </c>
      <c r="E3854">
        <v>11</v>
      </c>
      <c r="F3854" s="4">
        <f>DATE(2021,7,27+INT(ROWS($1:172)/3))</f>
        <v>44461</v>
      </c>
      <c r="G3854" s="1" t="s">
        <v>167</v>
      </c>
      <c r="H3854">
        <v>-10</v>
      </c>
      <c r="I3854" s="5">
        <f>IF(G3854="nákup",VLOOKUP(E3854,Tabuľka6[#All],13,FALSE),IF(G3854="predaj",VLOOKUP(E3854,Tabuľka6[#All],12,FALSE),"zadany neplatny typ transakie"))</f>
        <v>5</v>
      </c>
      <c r="J3854">
        <f t="shared" si="60"/>
        <v>50</v>
      </c>
      <c r="K3854">
        <f>SUMIF($E$7:E3854,E3854,$H$7:H3854)</f>
        <v>93</v>
      </c>
    </row>
    <row r="3855" spans="4:11" x14ac:dyDescent="0.3">
      <c r="D3855">
        <v>3849</v>
      </c>
      <c r="E3855">
        <v>23</v>
      </c>
      <c r="F3855" s="4">
        <f>DATE(2021,7,27+INT(ROWS($1:173)/3))</f>
        <v>44461</v>
      </c>
      <c r="G3855" s="1" t="s">
        <v>167</v>
      </c>
      <c r="H3855">
        <v>-6</v>
      </c>
      <c r="I3855" s="5">
        <f>IF(G3855="nákup",VLOOKUP(E3855,Tabuľka6[#All],13,FALSE),IF(G3855="predaj",VLOOKUP(E3855,Tabuľka6[#All],12,FALSE),"zadany neplatny typ transakie"))</f>
        <v>22.55</v>
      </c>
      <c r="J3855">
        <f t="shared" si="60"/>
        <v>135.30000000000001</v>
      </c>
      <c r="K3855">
        <f>SUMIF($E$7:E3855,E3855,$H$7:H3855)</f>
        <v>80</v>
      </c>
    </row>
    <row r="3856" spans="4:11" x14ac:dyDescent="0.3">
      <c r="D3856">
        <v>3850</v>
      </c>
      <c r="E3856">
        <v>7</v>
      </c>
      <c r="F3856" s="4">
        <f>DATE(2021,7,27+INT(ROWS($1:174)/3))</f>
        <v>44462</v>
      </c>
      <c r="G3856" s="1" t="s">
        <v>167</v>
      </c>
      <c r="H3856">
        <v>-2</v>
      </c>
      <c r="I3856" s="5">
        <f>IF(G3856="nákup",VLOOKUP(E3856,Tabuľka6[#All],13,FALSE),IF(G3856="predaj",VLOOKUP(E3856,Tabuľka6[#All],12,FALSE),"zadany neplatny typ transakie"))</f>
        <v>14.75</v>
      </c>
      <c r="J3856">
        <f t="shared" si="60"/>
        <v>29.5</v>
      </c>
      <c r="K3856">
        <f>SUMIF($E$7:E3856,E3856,$H$7:H3856)</f>
        <v>33</v>
      </c>
    </row>
    <row r="3857" spans="4:11" x14ac:dyDescent="0.3">
      <c r="D3857">
        <v>3851</v>
      </c>
      <c r="E3857">
        <v>1</v>
      </c>
      <c r="F3857" s="4">
        <f>DATE(2021,7,27+INT(ROWS($1:175)/3))</f>
        <v>44462</v>
      </c>
      <c r="G3857" s="1" t="s">
        <v>167</v>
      </c>
      <c r="H3857">
        <v>-4</v>
      </c>
      <c r="I3857" s="5">
        <f>IF(G3857="nákup",VLOOKUP(E3857,Tabuľka6[#All],13,FALSE),IF(G3857="predaj",VLOOKUP(E3857,Tabuľka6[#All],12,FALSE),"zadany neplatny typ transakie"))</f>
        <v>11.9</v>
      </c>
      <c r="J3857">
        <f t="shared" si="60"/>
        <v>47.6</v>
      </c>
      <c r="K3857">
        <f>SUMIF($E$7:E3857,E3857,$H$7:H3857)</f>
        <v>100</v>
      </c>
    </row>
    <row r="3858" spans="4:11" x14ac:dyDescent="0.3">
      <c r="D3858">
        <v>3852</v>
      </c>
      <c r="E3858">
        <v>3</v>
      </c>
      <c r="F3858" s="4">
        <f>DATE(2021,7,27+INT(ROWS($1:176)/3))</f>
        <v>44462</v>
      </c>
      <c r="G3858" s="1" t="s">
        <v>167</v>
      </c>
      <c r="H3858">
        <v>-6</v>
      </c>
      <c r="I3858" s="5">
        <f>IF(G3858="nákup",VLOOKUP(E3858,Tabuľka6[#All],13,FALSE),IF(G3858="predaj",VLOOKUP(E3858,Tabuľka6[#All],12,FALSE),"zadany neplatny typ transakie"))</f>
        <v>9.64</v>
      </c>
      <c r="J3858">
        <f t="shared" si="60"/>
        <v>57.84</v>
      </c>
      <c r="K3858">
        <f>SUMIF($E$7:E3858,E3858,$H$7:H3858)</f>
        <v>222</v>
      </c>
    </row>
    <row r="3859" spans="4:11" x14ac:dyDescent="0.3">
      <c r="D3859">
        <v>3853</v>
      </c>
      <c r="E3859">
        <v>1</v>
      </c>
      <c r="F3859" s="4">
        <f>DATE(2021,7,27+INT(ROWS($1:177)/3))</f>
        <v>44463</v>
      </c>
      <c r="G3859" s="1" t="s">
        <v>167</v>
      </c>
      <c r="H3859">
        <v>-1</v>
      </c>
      <c r="I3859" s="5">
        <f>IF(G3859="nákup",VLOOKUP(E3859,Tabuľka6[#All],13,FALSE),IF(G3859="predaj",VLOOKUP(E3859,Tabuľka6[#All],12,FALSE),"zadany neplatny typ transakie"))</f>
        <v>11.9</v>
      </c>
      <c r="J3859">
        <f t="shared" si="60"/>
        <v>11.9</v>
      </c>
      <c r="K3859">
        <f>SUMIF($E$7:E3859,E3859,$H$7:H3859)</f>
        <v>99</v>
      </c>
    </row>
    <row r="3860" spans="4:11" x14ac:dyDescent="0.3">
      <c r="D3860">
        <v>3854</v>
      </c>
      <c r="E3860">
        <v>16</v>
      </c>
      <c r="F3860" s="4">
        <f>DATE(2021,7,27+INT(ROWS($1:178)/3))</f>
        <v>44463</v>
      </c>
      <c r="G3860" s="1" t="s">
        <v>167</v>
      </c>
      <c r="H3860">
        <v>-3</v>
      </c>
      <c r="I3860" s="5">
        <f>IF(G3860="nákup",VLOOKUP(E3860,Tabuľka6[#All],13,FALSE),IF(G3860="predaj",VLOOKUP(E3860,Tabuľka6[#All],12,FALSE),"zadany neplatny typ transakie"))</f>
        <v>14.49</v>
      </c>
      <c r="J3860">
        <f t="shared" si="60"/>
        <v>43.47</v>
      </c>
      <c r="K3860">
        <f>SUMIF($E$7:E3860,E3860,$H$7:H3860)</f>
        <v>233</v>
      </c>
    </row>
    <row r="3861" spans="4:11" x14ac:dyDescent="0.3">
      <c r="D3861">
        <v>3855</v>
      </c>
      <c r="E3861">
        <v>14</v>
      </c>
      <c r="F3861" s="4">
        <f>DATE(2021,7,27+INT(ROWS($1:179)/3))</f>
        <v>44463</v>
      </c>
      <c r="G3861" s="1" t="s">
        <v>167</v>
      </c>
      <c r="H3861">
        <v>-9</v>
      </c>
      <c r="I3861" s="5">
        <f>IF(G3861="nákup",VLOOKUP(E3861,Tabuľka6[#All],13,FALSE),IF(G3861="predaj",VLOOKUP(E3861,Tabuľka6[#All],12,FALSE),"zadany neplatny typ transakie"))</f>
        <v>7.8</v>
      </c>
      <c r="J3861">
        <f t="shared" si="60"/>
        <v>70.2</v>
      </c>
      <c r="K3861">
        <f>SUMIF($E$7:E3861,E3861,$H$7:H3861)</f>
        <v>15</v>
      </c>
    </row>
    <row r="3862" spans="4:11" x14ac:dyDescent="0.3">
      <c r="D3862">
        <v>3856</v>
      </c>
      <c r="E3862">
        <v>20</v>
      </c>
      <c r="F3862" s="4">
        <f>DATE(2021,7,27+INT(ROWS($1:180)/3))</f>
        <v>44464</v>
      </c>
      <c r="G3862" s="1" t="s">
        <v>166</v>
      </c>
      <c r="H3862">
        <v>5</v>
      </c>
      <c r="I3862" s="5">
        <f>IF(G3862="nákup",VLOOKUP(E3862,Tabuľka6[#All],13,FALSE),IF(G3862="predaj",VLOOKUP(E3862,Tabuľka6[#All],12,FALSE),"zadany neplatny typ transakie"))</f>
        <v>6.29</v>
      </c>
      <c r="J3862">
        <f t="shared" si="60"/>
        <v>31.45</v>
      </c>
      <c r="K3862">
        <f>SUMIF($E$7:E3862,E3862,$H$7:H3862)</f>
        <v>10</v>
      </c>
    </row>
    <row r="3863" spans="4:11" x14ac:dyDescent="0.3">
      <c r="D3863">
        <v>3857</v>
      </c>
      <c r="E3863">
        <v>5</v>
      </c>
      <c r="F3863" s="4">
        <f>DATE(2021,7,27+INT(ROWS($1:181)/3))</f>
        <v>44464</v>
      </c>
      <c r="G3863" s="1" t="s">
        <v>167</v>
      </c>
      <c r="H3863">
        <v>-9</v>
      </c>
      <c r="I3863" s="5">
        <f>IF(G3863="nákup",VLOOKUP(E3863,Tabuľka6[#All],13,FALSE),IF(G3863="predaj",VLOOKUP(E3863,Tabuľka6[#All],12,FALSE),"zadany neplatny typ transakie"))</f>
        <v>15.56</v>
      </c>
      <c r="J3863">
        <f t="shared" si="60"/>
        <v>140.04</v>
      </c>
      <c r="K3863">
        <f>SUMIF($E$7:E3863,E3863,$H$7:H3863)</f>
        <v>143</v>
      </c>
    </row>
    <row r="3864" spans="4:11" x14ac:dyDescent="0.3">
      <c r="D3864">
        <v>3858</v>
      </c>
      <c r="E3864">
        <v>9</v>
      </c>
      <c r="F3864" s="4">
        <f>DATE(2021,7,27+INT(ROWS($1:182)/3))</f>
        <v>44464</v>
      </c>
      <c r="G3864" s="1" t="s">
        <v>167</v>
      </c>
      <c r="H3864">
        <v>-1</v>
      </c>
      <c r="I3864" s="5">
        <f>IF(G3864="nákup",VLOOKUP(E3864,Tabuľka6[#All],13,FALSE),IF(G3864="predaj",VLOOKUP(E3864,Tabuľka6[#All],12,FALSE),"zadany neplatny typ transakie"))</f>
        <v>41</v>
      </c>
      <c r="J3864">
        <f t="shared" si="60"/>
        <v>41</v>
      </c>
      <c r="K3864">
        <f>SUMIF($E$7:E3864,E3864,$H$7:H3864)</f>
        <v>42</v>
      </c>
    </row>
    <row r="3865" spans="4:11" x14ac:dyDescent="0.3">
      <c r="D3865">
        <v>3859</v>
      </c>
      <c r="E3865">
        <v>7</v>
      </c>
      <c r="F3865" s="4">
        <f>DATE(2021,7,27+INT(ROWS($1:183)/3))</f>
        <v>44465</v>
      </c>
      <c r="G3865" s="1" t="s">
        <v>167</v>
      </c>
      <c r="H3865">
        <v>-2</v>
      </c>
      <c r="I3865" s="5">
        <f>IF(G3865="nákup",VLOOKUP(E3865,Tabuľka6[#All],13,FALSE),IF(G3865="predaj",VLOOKUP(E3865,Tabuľka6[#All],12,FALSE),"zadany neplatny typ transakie"))</f>
        <v>14.75</v>
      </c>
      <c r="J3865">
        <f t="shared" si="60"/>
        <v>29.5</v>
      </c>
      <c r="K3865">
        <f>SUMIF($E$7:E3865,E3865,$H$7:H3865)</f>
        <v>31</v>
      </c>
    </row>
    <row r="3866" spans="4:11" x14ac:dyDescent="0.3">
      <c r="D3866">
        <v>3860</v>
      </c>
      <c r="E3866">
        <v>22</v>
      </c>
      <c r="F3866" s="4">
        <f>DATE(2021,7,27+INT(ROWS($1:184)/3))</f>
        <v>44465</v>
      </c>
      <c r="G3866" s="1" t="s">
        <v>166</v>
      </c>
      <c r="H3866">
        <v>5</v>
      </c>
      <c r="I3866" s="5">
        <f>IF(G3866="nákup",VLOOKUP(E3866,Tabuľka6[#All],13,FALSE),IF(G3866="predaj",VLOOKUP(E3866,Tabuľka6[#All],12,FALSE),"zadany neplatny typ transakie"))</f>
        <v>12.56</v>
      </c>
      <c r="J3866">
        <f t="shared" si="60"/>
        <v>62.800000000000004</v>
      </c>
      <c r="K3866">
        <f>SUMIF($E$7:E3866,E3866,$H$7:H3866)</f>
        <v>27</v>
      </c>
    </row>
    <row r="3867" spans="4:11" x14ac:dyDescent="0.3">
      <c r="D3867">
        <v>3861</v>
      </c>
      <c r="E3867">
        <v>19</v>
      </c>
      <c r="F3867" s="4">
        <f>DATE(2021,7,27+INT(ROWS($1:185)/3))</f>
        <v>44465</v>
      </c>
      <c r="G3867" s="1" t="s">
        <v>167</v>
      </c>
      <c r="H3867">
        <v>-4</v>
      </c>
      <c r="I3867" s="5">
        <f>IF(G3867="nákup",VLOOKUP(E3867,Tabuľka6[#All],13,FALSE),IF(G3867="predaj",VLOOKUP(E3867,Tabuľka6[#All],12,FALSE),"zadany neplatny typ transakie"))</f>
        <v>14.17</v>
      </c>
      <c r="J3867">
        <f t="shared" si="60"/>
        <v>56.68</v>
      </c>
      <c r="K3867">
        <f>SUMIF($E$7:E3867,E3867,$H$7:H3867)</f>
        <v>144</v>
      </c>
    </row>
    <row r="3868" spans="4:11" x14ac:dyDescent="0.3">
      <c r="D3868">
        <v>3862</v>
      </c>
      <c r="E3868">
        <v>23</v>
      </c>
      <c r="F3868" s="4">
        <f>DATE(2021,7,27+INT(ROWS($1:186)/3))</f>
        <v>44466</v>
      </c>
      <c r="G3868" s="1" t="s">
        <v>167</v>
      </c>
      <c r="H3868">
        <v>-2</v>
      </c>
      <c r="I3868" s="5">
        <f>IF(G3868="nákup",VLOOKUP(E3868,Tabuľka6[#All],13,FALSE),IF(G3868="predaj",VLOOKUP(E3868,Tabuľka6[#All],12,FALSE),"zadany neplatny typ transakie"))</f>
        <v>22.55</v>
      </c>
      <c r="J3868">
        <f t="shared" si="60"/>
        <v>45.1</v>
      </c>
      <c r="K3868">
        <f>SUMIF($E$7:E3868,E3868,$H$7:H3868)</f>
        <v>78</v>
      </c>
    </row>
    <row r="3869" spans="4:11" x14ac:dyDescent="0.3">
      <c r="D3869">
        <v>3863</v>
      </c>
      <c r="E3869">
        <v>20</v>
      </c>
      <c r="F3869" s="4">
        <f>DATE(2021,7,27+INT(ROWS($1:187)/3))</f>
        <v>44466</v>
      </c>
      <c r="G3869" s="1" t="s">
        <v>167</v>
      </c>
      <c r="H3869">
        <v>-7</v>
      </c>
      <c r="I3869" s="5">
        <f>IF(G3869="nákup",VLOOKUP(E3869,Tabuľka6[#All],13,FALSE),IF(G3869="predaj",VLOOKUP(E3869,Tabuľka6[#All],12,FALSE),"zadany neplatny typ transakie"))</f>
        <v>10.050000000000001</v>
      </c>
      <c r="J3869">
        <f t="shared" si="60"/>
        <v>70.350000000000009</v>
      </c>
      <c r="K3869">
        <f>SUMIF($E$7:E3869,E3869,$H$7:H3869)</f>
        <v>3</v>
      </c>
    </row>
    <row r="3870" spans="4:11" x14ac:dyDescent="0.3">
      <c r="D3870">
        <v>3864</v>
      </c>
      <c r="E3870">
        <v>13</v>
      </c>
      <c r="F3870" s="4">
        <f>DATE(2021,7,27+INT(ROWS($1:188)/3))</f>
        <v>44466</v>
      </c>
      <c r="G3870" s="1" t="s">
        <v>167</v>
      </c>
      <c r="H3870">
        <v>-10</v>
      </c>
      <c r="I3870" s="5">
        <f>IF(G3870="nákup",VLOOKUP(E3870,Tabuľka6[#All],13,FALSE),IF(G3870="predaj",VLOOKUP(E3870,Tabuľka6[#All],12,FALSE),"zadany neplatny typ transakie"))</f>
        <v>14.95</v>
      </c>
      <c r="J3870">
        <f t="shared" si="60"/>
        <v>149.5</v>
      </c>
      <c r="K3870">
        <f>SUMIF($E$7:E3870,E3870,$H$7:H3870)</f>
        <v>11</v>
      </c>
    </row>
    <row r="3871" spans="4:11" x14ac:dyDescent="0.3">
      <c r="D3871">
        <v>3865</v>
      </c>
      <c r="E3871">
        <v>15</v>
      </c>
      <c r="F3871" s="4">
        <f>DATE(2021,7,27+INT(ROWS($1:189)/3))</f>
        <v>44467</v>
      </c>
      <c r="G3871" s="1" t="s">
        <v>167</v>
      </c>
      <c r="H3871">
        <v>-4</v>
      </c>
      <c r="I3871" s="5">
        <f>IF(G3871="nákup",VLOOKUP(E3871,Tabuľka6[#All],13,FALSE),IF(G3871="predaj",VLOOKUP(E3871,Tabuľka6[#All],12,FALSE),"zadany neplatny typ transakie"))</f>
        <v>9.65</v>
      </c>
      <c r="J3871">
        <f t="shared" si="60"/>
        <v>38.6</v>
      </c>
      <c r="K3871">
        <f>SUMIF($E$7:E3871,E3871,$H$7:H3871)</f>
        <v>207</v>
      </c>
    </row>
    <row r="3872" spans="4:11" x14ac:dyDescent="0.3">
      <c r="D3872">
        <v>3866</v>
      </c>
      <c r="E3872">
        <v>12</v>
      </c>
      <c r="F3872" s="4">
        <f>DATE(2021,7,27+INT(ROWS($1:190)/3))</f>
        <v>44467</v>
      </c>
      <c r="G3872" s="1" t="s">
        <v>167</v>
      </c>
      <c r="H3872">
        <v>-7</v>
      </c>
      <c r="I3872" s="5">
        <f>IF(G3872="nákup",VLOOKUP(E3872,Tabuľka6[#All],13,FALSE),IF(G3872="predaj",VLOOKUP(E3872,Tabuľka6[#All],12,FALSE),"zadany neplatny typ transakie"))</f>
        <v>13.25</v>
      </c>
      <c r="J3872">
        <f t="shared" si="60"/>
        <v>92.75</v>
      </c>
      <c r="K3872">
        <f>SUMIF($E$7:E3872,E3872,$H$7:H3872)</f>
        <v>122</v>
      </c>
    </row>
    <row r="3873" spans="4:11" x14ac:dyDescent="0.3">
      <c r="D3873">
        <v>3867</v>
      </c>
      <c r="E3873">
        <v>27</v>
      </c>
      <c r="F3873" s="4">
        <f>DATE(2021,7,27+INT(ROWS($1:191)/3))</f>
        <v>44467</v>
      </c>
      <c r="G3873" s="1" t="s">
        <v>167</v>
      </c>
      <c r="H3873">
        <v>-6</v>
      </c>
      <c r="I3873" s="5">
        <f>IF(G3873="nákup",VLOOKUP(E3873,Tabuľka6[#All],13,FALSE),IF(G3873="predaj",VLOOKUP(E3873,Tabuľka6[#All],12,FALSE),"zadany neplatny typ transakie"))</f>
        <v>16.36</v>
      </c>
      <c r="J3873">
        <f t="shared" si="60"/>
        <v>98.16</v>
      </c>
      <c r="K3873">
        <f>SUMIF($E$7:E3873,E3873,$H$7:H3873)</f>
        <v>90</v>
      </c>
    </row>
    <row r="3874" spans="4:11" x14ac:dyDescent="0.3">
      <c r="D3874">
        <v>3868</v>
      </c>
      <c r="E3874">
        <v>1</v>
      </c>
      <c r="F3874" s="4">
        <f>DATE(2021,7,27+INT(ROWS($1:192)/3))</f>
        <v>44468</v>
      </c>
      <c r="G3874" s="1" t="s">
        <v>167</v>
      </c>
      <c r="H3874">
        <v>-1</v>
      </c>
      <c r="I3874" s="5">
        <f>IF(G3874="nákup",VLOOKUP(E3874,Tabuľka6[#All],13,FALSE),IF(G3874="predaj",VLOOKUP(E3874,Tabuľka6[#All],12,FALSE),"zadany neplatny typ transakie"))</f>
        <v>11.9</v>
      </c>
      <c r="J3874">
        <f t="shared" si="60"/>
        <v>11.9</v>
      </c>
      <c r="K3874">
        <f>SUMIF($E$7:E3874,E3874,$H$7:H3874)</f>
        <v>98</v>
      </c>
    </row>
    <row r="3875" spans="4:11" x14ac:dyDescent="0.3">
      <c r="D3875">
        <v>3869</v>
      </c>
      <c r="E3875">
        <v>6</v>
      </c>
      <c r="F3875" s="4">
        <f>DATE(2021,7,27+INT(ROWS($1:193)/3))</f>
        <v>44468</v>
      </c>
      <c r="G3875" s="1" t="s">
        <v>167</v>
      </c>
      <c r="H3875">
        <v>-9</v>
      </c>
      <c r="I3875" s="5">
        <f>IF(G3875="nákup",VLOOKUP(E3875,Tabuľka6[#All],13,FALSE),IF(G3875="predaj",VLOOKUP(E3875,Tabuľka6[#All],12,FALSE),"zadany neplatny typ transakie"))</f>
        <v>13.24</v>
      </c>
      <c r="J3875">
        <f t="shared" si="60"/>
        <v>119.16</v>
      </c>
      <c r="K3875">
        <f>SUMIF($E$7:E3875,E3875,$H$7:H3875)</f>
        <v>77</v>
      </c>
    </row>
    <row r="3876" spans="4:11" x14ac:dyDescent="0.3">
      <c r="D3876">
        <v>3870</v>
      </c>
      <c r="E3876">
        <v>9</v>
      </c>
      <c r="F3876" s="4">
        <f>DATE(2021,7,27+INT(ROWS($1:194)/3))</f>
        <v>44468</v>
      </c>
      <c r="G3876" s="1" t="s">
        <v>167</v>
      </c>
      <c r="H3876">
        <v>-4</v>
      </c>
      <c r="I3876" s="5">
        <f>IF(G3876="nákup",VLOOKUP(E3876,Tabuľka6[#All],13,FALSE),IF(G3876="predaj",VLOOKUP(E3876,Tabuľka6[#All],12,FALSE),"zadany neplatny typ transakie"))</f>
        <v>41</v>
      </c>
      <c r="J3876">
        <f t="shared" si="60"/>
        <v>164</v>
      </c>
      <c r="K3876">
        <f>SUMIF($E$7:E3876,E3876,$H$7:H3876)</f>
        <v>38</v>
      </c>
    </row>
    <row r="3877" spans="4:11" x14ac:dyDescent="0.3">
      <c r="D3877">
        <v>3871</v>
      </c>
      <c r="E3877">
        <v>25</v>
      </c>
      <c r="F3877" s="4">
        <f>DATE(2021,7,27+INT(ROWS($1:195)/3))</f>
        <v>44469</v>
      </c>
      <c r="G3877" s="1" t="s">
        <v>167</v>
      </c>
      <c r="H3877">
        <v>-10</v>
      </c>
      <c r="I3877" s="5">
        <f>IF(G3877="nákup",VLOOKUP(E3877,Tabuľka6[#All],13,FALSE),IF(G3877="predaj",VLOOKUP(E3877,Tabuľka6[#All],12,FALSE),"zadany neplatny typ transakie"))</f>
        <v>14.95</v>
      </c>
      <c r="J3877">
        <f t="shared" si="60"/>
        <v>149.5</v>
      </c>
      <c r="K3877">
        <f>SUMIF($E$7:E3877,E3877,$H$7:H3877)</f>
        <v>176</v>
      </c>
    </row>
    <row r="3878" spans="4:11" x14ac:dyDescent="0.3">
      <c r="D3878">
        <v>3872</v>
      </c>
      <c r="E3878">
        <v>16</v>
      </c>
      <c r="F3878" s="4">
        <f>DATE(2021,7,27+INT(ROWS($1:196)/3))</f>
        <v>44469</v>
      </c>
      <c r="G3878" s="1" t="s">
        <v>167</v>
      </c>
      <c r="H3878">
        <v>-4</v>
      </c>
      <c r="I3878" s="5">
        <f>IF(G3878="nákup",VLOOKUP(E3878,Tabuľka6[#All],13,FALSE),IF(G3878="predaj",VLOOKUP(E3878,Tabuľka6[#All],12,FALSE),"zadany neplatny typ transakie"))</f>
        <v>14.49</v>
      </c>
      <c r="J3878">
        <f t="shared" si="60"/>
        <v>57.96</v>
      </c>
      <c r="K3878">
        <f>SUMIF($E$7:E3878,E3878,$H$7:H3878)</f>
        <v>229</v>
      </c>
    </row>
    <row r="3879" spans="4:11" x14ac:dyDescent="0.3">
      <c r="D3879">
        <v>3873</v>
      </c>
      <c r="E3879">
        <v>19</v>
      </c>
      <c r="F3879" s="4">
        <f>DATE(2021,7,27+INT(ROWS($1:197)/3))</f>
        <v>44469</v>
      </c>
      <c r="G3879" s="1" t="s">
        <v>167</v>
      </c>
      <c r="H3879">
        <v>-6</v>
      </c>
      <c r="I3879" s="5">
        <f>IF(G3879="nákup",VLOOKUP(E3879,Tabuľka6[#All],13,FALSE),IF(G3879="predaj",VLOOKUP(E3879,Tabuľka6[#All],12,FALSE),"zadany neplatny typ transakie"))</f>
        <v>14.17</v>
      </c>
      <c r="J3879">
        <f t="shared" si="60"/>
        <v>85.02</v>
      </c>
      <c r="K3879">
        <f>SUMIF($E$7:E3879,E3879,$H$7:H3879)</f>
        <v>138</v>
      </c>
    </row>
    <row r="3880" spans="4:11" x14ac:dyDescent="0.3">
      <c r="D3880">
        <v>3874</v>
      </c>
      <c r="E3880">
        <v>21</v>
      </c>
      <c r="F3880" s="4">
        <f>DATE(2021,7,27+INT(ROWS($1:198)/3))</f>
        <v>44470</v>
      </c>
      <c r="G3880" s="1" t="s">
        <v>167</v>
      </c>
      <c r="H3880">
        <v>-4</v>
      </c>
      <c r="I3880" s="5">
        <f>IF(G3880="nákup",VLOOKUP(E3880,Tabuľka6[#All],13,FALSE),IF(G3880="predaj",VLOOKUP(E3880,Tabuľka6[#All],12,FALSE),"zadany neplatny typ transakie"))</f>
        <v>22.5</v>
      </c>
      <c r="J3880">
        <f t="shared" si="60"/>
        <v>90</v>
      </c>
      <c r="K3880">
        <f>SUMIF($E$7:E3880,E3880,$H$7:H3880)</f>
        <v>65</v>
      </c>
    </row>
    <row r="3881" spans="4:11" x14ac:dyDescent="0.3">
      <c r="D3881">
        <v>3875</v>
      </c>
      <c r="E3881">
        <v>10</v>
      </c>
      <c r="F3881" s="4">
        <f>DATE(2021,7,27+INT(ROWS($1:199)/3))</f>
        <v>44470</v>
      </c>
      <c r="G3881" s="1" t="s">
        <v>167</v>
      </c>
      <c r="H3881">
        <v>-2</v>
      </c>
      <c r="I3881" s="5">
        <f>IF(G3881="nákup",VLOOKUP(E3881,Tabuľka6[#All],13,FALSE),IF(G3881="predaj",VLOOKUP(E3881,Tabuľka6[#All],12,FALSE),"zadany neplatny typ transakie"))</f>
        <v>18.5</v>
      </c>
      <c r="J3881">
        <f t="shared" si="60"/>
        <v>37</v>
      </c>
      <c r="K3881">
        <f>SUMIF($E$7:E3881,E3881,$H$7:H3881)</f>
        <v>57</v>
      </c>
    </row>
    <row r="3882" spans="4:11" x14ac:dyDescent="0.3">
      <c r="D3882">
        <v>3876</v>
      </c>
      <c r="E3882">
        <v>27</v>
      </c>
      <c r="F3882" s="4">
        <f>DATE(2021,7,27+INT(ROWS($1:200)/3))</f>
        <v>44470</v>
      </c>
      <c r="G3882" s="1" t="s">
        <v>167</v>
      </c>
      <c r="H3882">
        <v>-8</v>
      </c>
      <c r="I3882" s="5">
        <f>IF(G3882="nákup",VLOOKUP(E3882,Tabuľka6[#All],13,FALSE),IF(G3882="predaj",VLOOKUP(E3882,Tabuľka6[#All],12,FALSE),"zadany neplatny typ transakie"))</f>
        <v>16.36</v>
      </c>
      <c r="J3882">
        <f t="shared" si="60"/>
        <v>130.88</v>
      </c>
      <c r="K3882">
        <f>SUMIF($E$7:E3882,E3882,$H$7:H3882)</f>
        <v>82</v>
      </c>
    </row>
    <row r="3883" spans="4:11" x14ac:dyDescent="0.3">
      <c r="D3883">
        <v>3877</v>
      </c>
      <c r="E3883">
        <v>19</v>
      </c>
      <c r="F3883" s="4">
        <f>DATE(2021,7,27+INT(ROWS($1:201)/3))</f>
        <v>44471</v>
      </c>
      <c r="G3883" s="1" t="s">
        <v>167</v>
      </c>
      <c r="H3883">
        <v>-5</v>
      </c>
      <c r="I3883" s="5">
        <f>IF(G3883="nákup",VLOOKUP(E3883,Tabuľka6[#All],13,FALSE),IF(G3883="predaj",VLOOKUP(E3883,Tabuľka6[#All],12,FALSE),"zadany neplatny typ transakie"))</f>
        <v>14.17</v>
      </c>
      <c r="J3883">
        <f t="shared" si="60"/>
        <v>70.849999999999994</v>
      </c>
      <c r="K3883">
        <f>SUMIF($E$7:E3883,E3883,$H$7:H3883)</f>
        <v>133</v>
      </c>
    </row>
    <row r="3884" spans="4:11" x14ac:dyDescent="0.3">
      <c r="D3884">
        <v>3878</v>
      </c>
      <c r="E3884">
        <v>18</v>
      </c>
      <c r="F3884" s="4">
        <f>DATE(2021,7,27+INT(ROWS($1:202)/3))</f>
        <v>44471</v>
      </c>
      <c r="G3884" s="1" t="s">
        <v>166</v>
      </c>
      <c r="H3884">
        <v>20</v>
      </c>
      <c r="I3884" s="5">
        <f>IF(G3884="nákup",VLOOKUP(E3884,Tabuľka6[#All],13,FALSE),IF(G3884="predaj",VLOOKUP(E3884,Tabuľka6[#All],12,FALSE),"zadany neplatny typ transakie"))</f>
        <v>6.89</v>
      </c>
      <c r="J3884">
        <f t="shared" si="60"/>
        <v>137.79999999999998</v>
      </c>
      <c r="K3884">
        <f>SUMIF($E$7:E3884,E3884,$H$7:H3884)</f>
        <v>36</v>
      </c>
    </row>
    <row r="3885" spans="4:11" x14ac:dyDescent="0.3">
      <c r="D3885">
        <v>3879</v>
      </c>
      <c r="E3885">
        <v>5</v>
      </c>
      <c r="F3885" s="4">
        <f>DATE(2021,7,27+INT(ROWS($1:203)/3))</f>
        <v>44471</v>
      </c>
      <c r="G3885" s="1" t="s">
        <v>167</v>
      </c>
      <c r="H3885">
        <v>-1</v>
      </c>
      <c r="I3885" s="5">
        <f>IF(G3885="nákup",VLOOKUP(E3885,Tabuľka6[#All],13,FALSE),IF(G3885="predaj",VLOOKUP(E3885,Tabuľka6[#All],12,FALSE),"zadany neplatny typ transakie"))</f>
        <v>15.56</v>
      </c>
      <c r="J3885">
        <f t="shared" si="60"/>
        <v>15.56</v>
      </c>
      <c r="K3885">
        <f>SUMIF($E$7:E3885,E3885,$H$7:H3885)</f>
        <v>142</v>
      </c>
    </row>
    <row r="3886" spans="4:11" x14ac:dyDescent="0.3">
      <c r="D3886">
        <v>3880</v>
      </c>
      <c r="E3886">
        <v>17</v>
      </c>
      <c r="F3886" s="4">
        <f>DATE(2021,7,27+INT(ROWS($1:204)/3))</f>
        <v>44472</v>
      </c>
      <c r="G3886" s="1" t="s">
        <v>167</v>
      </c>
      <c r="H3886">
        <v>-4</v>
      </c>
      <c r="I3886" s="5">
        <f>IF(G3886="nákup",VLOOKUP(E3886,Tabuľka6[#All],13,FALSE),IF(G3886="predaj",VLOOKUP(E3886,Tabuľka6[#All],12,FALSE),"zadany neplatny typ transakie"))</f>
        <v>14.46</v>
      </c>
      <c r="J3886">
        <f t="shared" si="60"/>
        <v>57.84</v>
      </c>
      <c r="K3886">
        <f>SUMIF($E$7:E3886,E3886,$H$7:H3886)</f>
        <v>44</v>
      </c>
    </row>
    <row r="3887" spans="4:11" x14ac:dyDescent="0.3">
      <c r="D3887">
        <v>3881</v>
      </c>
      <c r="E3887">
        <v>10</v>
      </c>
      <c r="F3887" s="4">
        <f>DATE(2021,7,27+INT(ROWS($1:205)/3))</f>
        <v>44472</v>
      </c>
      <c r="G3887" s="1" t="s">
        <v>167</v>
      </c>
      <c r="H3887">
        <v>-7</v>
      </c>
      <c r="I3887" s="5">
        <f>IF(G3887="nákup",VLOOKUP(E3887,Tabuľka6[#All],13,FALSE),IF(G3887="predaj",VLOOKUP(E3887,Tabuľka6[#All],12,FALSE),"zadany neplatny typ transakie"))</f>
        <v>18.5</v>
      </c>
      <c r="J3887">
        <f t="shared" si="60"/>
        <v>129.5</v>
      </c>
      <c r="K3887">
        <f>SUMIF($E$7:E3887,E3887,$H$7:H3887)</f>
        <v>50</v>
      </c>
    </row>
    <row r="3888" spans="4:11" x14ac:dyDescent="0.3">
      <c r="D3888">
        <v>3882</v>
      </c>
      <c r="E3888">
        <v>30</v>
      </c>
      <c r="F3888" s="4">
        <f>DATE(2021,7,27+INT(ROWS($1:206)/3))</f>
        <v>44472</v>
      </c>
      <c r="G3888" s="1" t="s">
        <v>167</v>
      </c>
      <c r="H3888">
        <v>-8</v>
      </c>
      <c r="I3888" s="5">
        <f>IF(G3888="nákup",VLOOKUP(E3888,Tabuľka6[#All],13,FALSE),IF(G3888="predaj",VLOOKUP(E3888,Tabuľka6[#All],12,FALSE),"zadany neplatny typ transakie"))</f>
        <v>11.5</v>
      </c>
      <c r="J3888">
        <f t="shared" si="60"/>
        <v>92</v>
      </c>
      <c r="K3888">
        <f>SUMIF($E$7:E3888,E3888,$H$7:H3888)</f>
        <v>143</v>
      </c>
    </row>
    <row r="3889" spans="4:11" x14ac:dyDescent="0.3">
      <c r="D3889">
        <v>3883</v>
      </c>
      <c r="E3889">
        <v>29</v>
      </c>
      <c r="F3889" s="4">
        <f>DATE(2021,7,27+INT(ROWS($1:207)/3))</f>
        <v>44473</v>
      </c>
      <c r="G3889" s="1" t="s">
        <v>167</v>
      </c>
      <c r="H3889">
        <v>-8</v>
      </c>
      <c r="I3889" s="5">
        <f>IF(G3889="nákup",VLOOKUP(E3889,Tabuľka6[#All],13,FALSE),IF(G3889="predaj",VLOOKUP(E3889,Tabuľka6[#All],12,FALSE),"zadany neplatny typ transakie"))</f>
        <v>24.99</v>
      </c>
      <c r="J3889">
        <f t="shared" si="60"/>
        <v>199.92</v>
      </c>
      <c r="K3889">
        <f>SUMIF($E$7:E3889,E3889,$H$7:H3889)</f>
        <v>266</v>
      </c>
    </row>
    <row r="3890" spans="4:11" x14ac:dyDescent="0.3">
      <c r="D3890">
        <v>3884</v>
      </c>
      <c r="E3890">
        <v>16</v>
      </c>
      <c r="F3890" s="4">
        <f>DATE(2021,7,27+INT(ROWS($1:208)/3))</f>
        <v>44473</v>
      </c>
      <c r="G3890" s="1" t="s">
        <v>167</v>
      </c>
      <c r="H3890">
        <v>-7</v>
      </c>
      <c r="I3890" s="5">
        <f>IF(G3890="nákup",VLOOKUP(E3890,Tabuľka6[#All],13,FALSE),IF(G3890="predaj",VLOOKUP(E3890,Tabuľka6[#All],12,FALSE),"zadany neplatny typ transakie"))</f>
        <v>14.49</v>
      </c>
      <c r="J3890">
        <f t="shared" si="60"/>
        <v>101.43</v>
      </c>
      <c r="K3890">
        <f>SUMIF($E$7:E3890,E3890,$H$7:H3890)</f>
        <v>222</v>
      </c>
    </row>
    <row r="3891" spans="4:11" x14ac:dyDescent="0.3">
      <c r="D3891">
        <v>3885</v>
      </c>
      <c r="E3891">
        <v>16</v>
      </c>
      <c r="F3891" s="4">
        <f>DATE(2021,7,27+INT(ROWS($1:209)/3))</f>
        <v>44473</v>
      </c>
      <c r="G3891" s="1" t="s">
        <v>167</v>
      </c>
      <c r="H3891">
        <v>-6</v>
      </c>
      <c r="I3891" s="5">
        <f>IF(G3891="nákup",VLOOKUP(E3891,Tabuľka6[#All],13,FALSE),IF(G3891="predaj",VLOOKUP(E3891,Tabuľka6[#All],12,FALSE),"zadany neplatny typ transakie"))</f>
        <v>14.49</v>
      </c>
      <c r="J3891">
        <f t="shared" si="60"/>
        <v>86.94</v>
      </c>
      <c r="K3891">
        <f>SUMIF($E$7:E3891,E3891,$H$7:H3891)</f>
        <v>216</v>
      </c>
    </row>
    <row r="3892" spans="4:11" x14ac:dyDescent="0.3">
      <c r="D3892">
        <v>3886</v>
      </c>
      <c r="E3892">
        <v>26</v>
      </c>
      <c r="F3892" s="4">
        <f>DATE(2021,7,27+INT(ROWS($1:210)/3))</f>
        <v>44474</v>
      </c>
      <c r="G3892" s="1" t="s">
        <v>167</v>
      </c>
      <c r="H3892">
        <v>-4</v>
      </c>
      <c r="I3892" s="5">
        <f>IF(G3892="nákup",VLOOKUP(E3892,Tabuľka6[#All],13,FALSE),IF(G3892="predaj",VLOOKUP(E3892,Tabuľka6[#All],12,FALSE),"zadany neplatny typ transakie"))</f>
        <v>12.85</v>
      </c>
      <c r="J3892">
        <f t="shared" si="60"/>
        <v>51.4</v>
      </c>
      <c r="K3892">
        <f>SUMIF($E$7:E3892,E3892,$H$7:H3892)</f>
        <v>14</v>
      </c>
    </row>
    <row r="3893" spans="4:11" x14ac:dyDescent="0.3">
      <c r="D3893">
        <v>3887</v>
      </c>
      <c r="E3893">
        <v>22</v>
      </c>
      <c r="F3893" s="4">
        <f>DATE(2021,7,27+INT(ROWS($1:211)/3))</f>
        <v>44474</v>
      </c>
      <c r="G3893" s="1" t="s">
        <v>166</v>
      </c>
      <c r="H3893">
        <v>9</v>
      </c>
      <c r="I3893" s="5">
        <f>IF(G3893="nákup",VLOOKUP(E3893,Tabuľka6[#All],13,FALSE),IF(G3893="predaj",VLOOKUP(E3893,Tabuľka6[#All],12,FALSE),"zadany neplatny typ transakie"))</f>
        <v>12.56</v>
      </c>
      <c r="J3893">
        <f t="shared" si="60"/>
        <v>113.04</v>
      </c>
      <c r="K3893">
        <f>SUMIF($E$7:E3893,E3893,$H$7:H3893)</f>
        <v>36</v>
      </c>
    </row>
    <row r="3894" spans="4:11" x14ac:dyDescent="0.3">
      <c r="D3894">
        <v>3888</v>
      </c>
      <c r="E3894">
        <v>4</v>
      </c>
      <c r="F3894" s="4">
        <f>DATE(2021,7,27+INT(ROWS($1:212)/3))</f>
        <v>44474</v>
      </c>
      <c r="G3894" s="1" t="s">
        <v>167</v>
      </c>
      <c r="H3894">
        <v>-2</v>
      </c>
      <c r="I3894" s="5">
        <f>IF(G3894="nákup",VLOOKUP(E3894,Tabuľka6[#All],13,FALSE),IF(G3894="predaj",VLOOKUP(E3894,Tabuľka6[#All],12,FALSE),"zadany neplatny typ transakie"))</f>
        <v>16</v>
      </c>
      <c r="J3894">
        <f t="shared" si="60"/>
        <v>32</v>
      </c>
      <c r="K3894">
        <f>SUMIF($E$7:E3894,E3894,$H$7:H3894)</f>
        <v>144</v>
      </c>
    </row>
    <row r="3895" spans="4:11" x14ac:dyDescent="0.3">
      <c r="D3895">
        <v>3889</v>
      </c>
      <c r="E3895">
        <v>29</v>
      </c>
      <c r="F3895" s="4">
        <f>DATE(2021,7,27+INT(ROWS($1:213)/3))</f>
        <v>44475</v>
      </c>
      <c r="G3895" s="1" t="s">
        <v>167</v>
      </c>
      <c r="H3895">
        <v>-8</v>
      </c>
      <c r="I3895" s="5">
        <f>IF(G3895="nákup",VLOOKUP(E3895,Tabuľka6[#All],13,FALSE),IF(G3895="predaj",VLOOKUP(E3895,Tabuľka6[#All],12,FALSE),"zadany neplatny typ transakie"))</f>
        <v>24.99</v>
      </c>
      <c r="J3895">
        <f t="shared" si="60"/>
        <v>199.92</v>
      </c>
      <c r="K3895">
        <f>SUMIF($E$7:E3895,E3895,$H$7:H3895)</f>
        <v>258</v>
      </c>
    </row>
    <row r="3896" spans="4:11" x14ac:dyDescent="0.3">
      <c r="D3896">
        <v>3890</v>
      </c>
      <c r="E3896">
        <v>24</v>
      </c>
      <c r="F3896" s="4">
        <f>DATE(2021,7,27+INT(ROWS($1:214)/3))</f>
        <v>44475</v>
      </c>
      <c r="G3896" s="1" t="s">
        <v>167</v>
      </c>
      <c r="H3896">
        <v>-2</v>
      </c>
      <c r="I3896" s="5">
        <f>IF(G3896="nákup",VLOOKUP(E3896,Tabuľka6[#All],13,FALSE),IF(G3896="predaj",VLOOKUP(E3896,Tabuľka6[#All],12,FALSE),"zadany neplatny typ transakie"))</f>
        <v>18.98</v>
      </c>
      <c r="J3896">
        <f t="shared" si="60"/>
        <v>37.96</v>
      </c>
      <c r="K3896">
        <f>SUMIF($E$7:E3896,E3896,$H$7:H3896)</f>
        <v>209</v>
      </c>
    </row>
    <row r="3897" spans="4:11" x14ac:dyDescent="0.3">
      <c r="D3897">
        <v>3891</v>
      </c>
      <c r="E3897">
        <v>10</v>
      </c>
      <c r="F3897" s="4">
        <f>DATE(2021,7,27+INT(ROWS($1:215)/3))</f>
        <v>44475</v>
      </c>
      <c r="G3897" s="1" t="s">
        <v>167</v>
      </c>
      <c r="H3897">
        <v>-1</v>
      </c>
      <c r="I3897" s="5">
        <f>IF(G3897="nákup",VLOOKUP(E3897,Tabuľka6[#All],13,FALSE),IF(G3897="predaj",VLOOKUP(E3897,Tabuľka6[#All],12,FALSE),"zadany neplatny typ transakie"))</f>
        <v>18.5</v>
      </c>
      <c r="J3897">
        <f t="shared" si="60"/>
        <v>18.5</v>
      </c>
      <c r="K3897">
        <f>SUMIF($E$7:E3897,E3897,$H$7:H3897)</f>
        <v>49</v>
      </c>
    </row>
    <row r="3898" spans="4:11" x14ac:dyDescent="0.3">
      <c r="D3898">
        <v>3892</v>
      </c>
      <c r="E3898">
        <v>30</v>
      </c>
      <c r="F3898" s="4">
        <f>DATE(2021,7,27+INT(ROWS($1:216)/3))</f>
        <v>44476</v>
      </c>
      <c r="G3898" s="1" t="s">
        <v>167</v>
      </c>
      <c r="H3898">
        <v>-5</v>
      </c>
      <c r="I3898" s="5">
        <f>IF(G3898="nákup",VLOOKUP(E3898,Tabuľka6[#All],13,FALSE),IF(G3898="predaj",VLOOKUP(E3898,Tabuľka6[#All],12,FALSE),"zadany neplatny typ transakie"))</f>
        <v>11.5</v>
      </c>
      <c r="J3898">
        <f t="shared" si="60"/>
        <v>57.5</v>
      </c>
      <c r="K3898">
        <f>SUMIF($E$7:E3898,E3898,$H$7:H3898)</f>
        <v>138</v>
      </c>
    </row>
    <row r="3899" spans="4:11" x14ac:dyDescent="0.3">
      <c r="D3899">
        <v>3893</v>
      </c>
      <c r="E3899">
        <v>17</v>
      </c>
      <c r="F3899" s="4">
        <f>DATE(2021,7,27+INT(ROWS($1:217)/3))</f>
        <v>44476</v>
      </c>
      <c r="G3899" s="1" t="s">
        <v>167</v>
      </c>
      <c r="H3899">
        <v>-6</v>
      </c>
      <c r="I3899" s="5">
        <f>IF(G3899="nákup",VLOOKUP(E3899,Tabuľka6[#All],13,FALSE),IF(G3899="predaj",VLOOKUP(E3899,Tabuľka6[#All],12,FALSE),"zadany neplatny typ transakie"))</f>
        <v>14.46</v>
      </c>
      <c r="J3899">
        <f t="shared" si="60"/>
        <v>86.76</v>
      </c>
      <c r="K3899">
        <f>SUMIF($E$7:E3899,E3899,$H$7:H3899)</f>
        <v>38</v>
      </c>
    </row>
    <row r="3900" spans="4:11" x14ac:dyDescent="0.3">
      <c r="D3900">
        <v>3894</v>
      </c>
      <c r="E3900">
        <v>5</v>
      </c>
      <c r="F3900" s="4">
        <f>DATE(2021,7,27+INT(ROWS($1:218)/3))</f>
        <v>44476</v>
      </c>
      <c r="G3900" s="1" t="s">
        <v>167</v>
      </c>
      <c r="H3900">
        <v>-3</v>
      </c>
      <c r="I3900" s="5">
        <f>IF(G3900="nákup",VLOOKUP(E3900,Tabuľka6[#All],13,FALSE),IF(G3900="predaj",VLOOKUP(E3900,Tabuľka6[#All],12,FALSE),"zadany neplatny typ transakie"))</f>
        <v>15.56</v>
      </c>
      <c r="J3900">
        <f t="shared" si="60"/>
        <v>46.68</v>
      </c>
      <c r="K3900">
        <f>SUMIF($E$7:E3900,E3900,$H$7:H3900)</f>
        <v>139</v>
      </c>
    </row>
    <row r="3901" spans="4:11" x14ac:dyDescent="0.3">
      <c r="D3901">
        <v>3895</v>
      </c>
      <c r="E3901">
        <v>25</v>
      </c>
      <c r="F3901" s="4">
        <f>DATE(2021,7,27+INT(ROWS($1:219)/3))</f>
        <v>44477</v>
      </c>
      <c r="G3901" s="1" t="s">
        <v>167</v>
      </c>
      <c r="H3901">
        <v>-9</v>
      </c>
      <c r="I3901" s="5">
        <f>IF(G3901="nákup",VLOOKUP(E3901,Tabuľka6[#All],13,FALSE),IF(G3901="predaj",VLOOKUP(E3901,Tabuľka6[#All],12,FALSE),"zadany neplatny typ transakie"))</f>
        <v>14.95</v>
      </c>
      <c r="J3901">
        <f t="shared" si="60"/>
        <v>134.54999999999998</v>
      </c>
      <c r="K3901">
        <f>SUMIF($E$7:E3901,E3901,$H$7:H3901)</f>
        <v>167</v>
      </c>
    </row>
    <row r="3902" spans="4:11" x14ac:dyDescent="0.3">
      <c r="D3902">
        <v>3896</v>
      </c>
      <c r="E3902">
        <v>21</v>
      </c>
      <c r="F3902" s="4">
        <f>DATE(2021,7,27+INT(ROWS($1:220)/3))</f>
        <v>44477</v>
      </c>
      <c r="G3902" s="1" t="s">
        <v>167</v>
      </c>
      <c r="H3902">
        <v>-10</v>
      </c>
      <c r="I3902" s="5">
        <f>IF(G3902="nákup",VLOOKUP(E3902,Tabuľka6[#All],13,FALSE),IF(G3902="predaj",VLOOKUP(E3902,Tabuľka6[#All],12,FALSE),"zadany neplatny typ transakie"))</f>
        <v>22.5</v>
      </c>
      <c r="J3902">
        <f t="shared" si="60"/>
        <v>225</v>
      </c>
      <c r="K3902">
        <f>SUMIF($E$7:E3902,E3902,$H$7:H3902)</f>
        <v>55</v>
      </c>
    </row>
    <row r="3903" spans="4:11" x14ac:dyDescent="0.3">
      <c r="D3903">
        <v>3897</v>
      </c>
      <c r="E3903">
        <v>22</v>
      </c>
      <c r="F3903" s="4">
        <f>DATE(2021,10,8+INT(ROWS($1:1)/7))</f>
        <v>44477</v>
      </c>
      <c r="G3903" s="1" t="s">
        <v>167</v>
      </c>
      <c r="H3903">
        <v>-9</v>
      </c>
      <c r="I3903" s="5">
        <f>IF(G3903="nákup",VLOOKUP(E3903,Tabuľka6[#All],13,FALSE),IF(G3903="predaj",VLOOKUP(E3903,Tabuľka6[#All],12,FALSE),"zadany neplatny typ transakie"))</f>
        <v>22.58</v>
      </c>
      <c r="J3903">
        <f t="shared" si="60"/>
        <v>203.21999999999997</v>
      </c>
      <c r="K3903">
        <f>SUMIF($E$7:E3903,E3903,$H$7:H3903)</f>
        <v>27</v>
      </c>
    </row>
    <row r="3904" spans="4:11" x14ac:dyDescent="0.3">
      <c r="D3904">
        <v>3898</v>
      </c>
      <c r="E3904">
        <v>19</v>
      </c>
      <c r="F3904" s="4">
        <f>DATE(2021,10,8+INT(ROWS($1:2)/7))</f>
        <v>44477</v>
      </c>
      <c r="G3904" s="1" t="s">
        <v>167</v>
      </c>
      <c r="H3904">
        <v>-7</v>
      </c>
      <c r="I3904" s="5">
        <f>IF(G3904="nákup",VLOOKUP(E3904,Tabuľka6[#All],13,FALSE),IF(G3904="predaj",VLOOKUP(E3904,Tabuľka6[#All],12,FALSE),"zadany neplatny typ transakie"))</f>
        <v>14.17</v>
      </c>
      <c r="J3904">
        <f t="shared" si="60"/>
        <v>99.19</v>
      </c>
      <c r="K3904">
        <f>SUMIF($E$7:E3904,E3904,$H$7:H3904)</f>
        <v>126</v>
      </c>
    </row>
    <row r="3905" spans="4:11" x14ac:dyDescent="0.3">
      <c r="D3905">
        <v>3899</v>
      </c>
      <c r="E3905">
        <v>27</v>
      </c>
      <c r="F3905" s="4">
        <f>DATE(2021,10,8+INT(ROWS($1:3)/7))</f>
        <v>44477</v>
      </c>
      <c r="G3905" s="1" t="s">
        <v>167</v>
      </c>
      <c r="H3905">
        <v>-2</v>
      </c>
      <c r="I3905" s="5">
        <f>IF(G3905="nákup",VLOOKUP(E3905,Tabuľka6[#All],13,FALSE),IF(G3905="predaj",VLOOKUP(E3905,Tabuľka6[#All],12,FALSE),"zadany neplatny typ transakie"))</f>
        <v>16.36</v>
      </c>
      <c r="J3905">
        <f t="shared" si="60"/>
        <v>32.72</v>
      </c>
      <c r="K3905">
        <f>SUMIF($E$7:E3905,E3905,$H$7:H3905)</f>
        <v>80</v>
      </c>
    </row>
    <row r="3906" spans="4:11" x14ac:dyDescent="0.3">
      <c r="D3906">
        <v>3900</v>
      </c>
      <c r="E3906">
        <v>19</v>
      </c>
      <c r="F3906" s="4">
        <f>DATE(2021,10,8+INT(ROWS($1:4)/7))</f>
        <v>44477</v>
      </c>
      <c r="G3906" s="1" t="s">
        <v>167</v>
      </c>
      <c r="H3906">
        <v>-3</v>
      </c>
      <c r="I3906" s="5">
        <f>IF(G3906="nákup",VLOOKUP(E3906,Tabuľka6[#All],13,FALSE),IF(G3906="predaj",VLOOKUP(E3906,Tabuľka6[#All],12,FALSE),"zadany neplatny typ transakie"))</f>
        <v>14.17</v>
      </c>
      <c r="J3906">
        <f t="shared" si="60"/>
        <v>42.51</v>
      </c>
      <c r="K3906">
        <f>SUMIF($E$7:E3906,E3906,$H$7:H3906)</f>
        <v>123</v>
      </c>
    </row>
    <row r="3907" spans="4:11" x14ac:dyDescent="0.3">
      <c r="D3907">
        <v>3901</v>
      </c>
      <c r="E3907">
        <v>16</v>
      </c>
      <c r="F3907" s="4">
        <f>DATE(2021,10,8+INT(ROWS($1:5)/7))</f>
        <v>44477</v>
      </c>
      <c r="G3907" s="1" t="s">
        <v>167</v>
      </c>
      <c r="H3907">
        <v>-9</v>
      </c>
      <c r="I3907" s="5">
        <f>IF(G3907="nákup",VLOOKUP(E3907,Tabuľka6[#All],13,FALSE),IF(G3907="predaj",VLOOKUP(E3907,Tabuľka6[#All],12,FALSE),"zadany neplatny typ transakie"))</f>
        <v>14.49</v>
      </c>
      <c r="J3907">
        <f t="shared" si="60"/>
        <v>130.41</v>
      </c>
      <c r="K3907">
        <f>SUMIF($E$7:E3907,E3907,$H$7:H3907)</f>
        <v>207</v>
      </c>
    </row>
    <row r="3908" spans="4:11" x14ac:dyDescent="0.3">
      <c r="D3908">
        <v>3902</v>
      </c>
      <c r="E3908">
        <v>4</v>
      </c>
      <c r="F3908" s="4">
        <f>DATE(2021,10,8+INT(ROWS($1:6)/7))</f>
        <v>44477</v>
      </c>
      <c r="G3908" s="1" t="s">
        <v>167</v>
      </c>
      <c r="H3908">
        <v>-7</v>
      </c>
      <c r="I3908" s="5">
        <f>IF(G3908="nákup",VLOOKUP(E3908,Tabuľka6[#All],13,FALSE),IF(G3908="predaj",VLOOKUP(E3908,Tabuľka6[#All],12,FALSE),"zadany neplatny typ transakie"))</f>
        <v>16</v>
      </c>
      <c r="J3908">
        <f t="shared" si="60"/>
        <v>112</v>
      </c>
      <c r="K3908">
        <f>SUMIF($E$7:E3908,E3908,$H$7:H3908)</f>
        <v>137</v>
      </c>
    </row>
    <row r="3909" spans="4:11" x14ac:dyDescent="0.3">
      <c r="D3909">
        <v>3903</v>
      </c>
      <c r="E3909">
        <v>21</v>
      </c>
      <c r="F3909" s="4">
        <f>DATE(2021,10,8+INT(ROWS($1:7)/7))</f>
        <v>44478</v>
      </c>
      <c r="G3909" s="1" t="s">
        <v>167</v>
      </c>
      <c r="H3909">
        <v>-9</v>
      </c>
      <c r="I3909" s="5">
        <f>IF(G3909="nákup",VLOOKUP(E3909,Tabuľka6[#All],13,FALSE),IF(G3909="predaj",VLOOKUP(E3909,Tabuľka6[#All],12,FALSE),"zadany neplatny typ transakie"))</f>
        <v>22.5</v>
      </c>
      <c r="J3909">
        <f t="shared" si="60"/>
        <v>202.5</v>
      </c>
      <c r="K3909">
        <f>SUMIF($E$7:E3909,E3909,$H$7:H3909)</f>
        <v>46</v>
      </c>
    </row>
    <row r="3910" spans="4:11" x14ac:dyDescent="0.3">
      <c r="D3910">
        <v>3904</v>
      </c>
      <c r="E3910">
        <v>19</v>
      </c>
      <c r="F3910" s="4">
        <f>DATE(2021,10,8+INT(ROWS($1:8)/7))</f>
        <v>44478</v>
      </c>
      <c r="G3910" s="1" t="s">
        <v>167</v>
      </c>
      <c r="H3910">
        <v>-5</v>
      </c>
      <c r="I3910" s="5">
        <f>IF(G3910="nákup",VLOOKUP(E3910,Tabuľka6[#All],13,FALSE),IF(G3910="predaj",VLOOKUP(E3910,Tabuľka6[#All],12,FALSE),"zadany neplatny typ transakie"))</f>
        <v>14.17</v>
      </c>
      <c r="J3910">
        <f t="shared" si="60"/>
        <v>70.849999999999994</v>
      </c>
      <c r="K3910">
        <f>SUMIF($E$7:E3910,E3910,$H$7:H3910)</f>
        <v>118</v>
      </c>
    </row>
    <row r="3911" spans="4:11" x14ac:dyDescent="0.3">
      <c r="D3911">
        <v>3905</v>
      </c>
      <c r="E3911">
        <v>22</v>
      </c>
      <c r="F3911" s="4">
        <f>DATE(2021,10,8+INT(ROWS($1:9)/7))</f>
        <v>44478</v>
      </c>
      <c r="G3911" s="1" t="s">
        <v>166</v>
      </c>
      <c r="H3911">
        <v>10</v>
      </c>
      <c r="I3911" s="5">
        <f>IF(G3911="nákup",VLOOKUP(E3911,Tabuľka6[#All],13,FALSE),IF(G3911="predaj",VLOOKUP(E3911,Tabuľka6[#All],12,FALSE),"zadany neplatny typ transakie"))</f>
        <v>12.56</v>
      </c>
      <c r="J3911">
        <f t="shared" si="60"/>
        <v>125.60000000000001</v>
      </c>
      <c r="K3911">
        <f>SUMIF($E$7:E3911,E3911,$H$7:H3911)</f>
        <v>37</v>
      </c>
    </row>
    <row r="3912" spans="4:11" x14ac:dyDescent="0.3">
      <c r="D3912">
        <v>3906</v>
      </c>
      <c r="E3912">
        <v>1</v>
      </c>
      <c r="F3912" s="4">
        <f>DATE(2021,10,8+INT(ROWS($1:10)/7))</f>
        <v>44478</v>
      </c>
      <c r="G3912" s="1" t="s">
        <v>167</v>
      </c>
      <c r="H3912">
        <v>-6</v>
      </c>
      <c r="I3912" s="5">
        <f>IF(G3912="nákup",VLOOKUP(E3912,Tabuľka6[#All],13,FALSE),IF(G3912="predaj",VLOOKUP(E3912,Tabuľka6[#All],12,FALSE),"zadany neplatny typ transakie"))</f>
        <v>11.9</v>
      </c>
      <c r="J3912">
        <f t="shared" ref="J3912:J3975" si="61">ABS(H3912*I3912)</f>
        <v>71.400000000000006</v>
      </c>
      <c r="K3912">
        <f>SUMIF($E$7:E3912,E3912,$H$7:H3912)</f>
        <v>92</v>
      </c>
    </row>
    <row r="3913" spans="4:11" x14ac:dyDescent="0.3">
      <c r="D3913">
        <v>3907</v>
      </c>
      <c r="E3913">
        <v>29</v>
      </c>
      <c r="F3913" s="4">
        <f>DATE(2021,10,8+INT(ROWS($1:11)/7))</f>
        <v>44478</v>
      </c>
      <c r="G3913" s="1" t="s">
        <v>167</v>
      </c>
      <c r="H3913">
        <v>-4</v>
      </c>
      <c r="I3913" s="5">
        <f>IF(G3913="nákup",VLOOKUP(E3913,Tabuľka6[#All],13,FALSE),IF(G3913="predaj",VLOOKUP(E3913,Tabuľka6[#All],12,FALSE),"zadany neplatny typ transakie"))</f>
        <v>24.99</v>
      </c>
      <c r="J3913">
        <f t="shared" si="61"/>
        <v>99.96</v>
      </c>
      <c r="K3913">
        <f>SUMIF($E$7:E3913,E3913,$H$7:H3913)</f>
        <v>254</v>
      </c>
    </row>
    <row r="3914" spans="4:11" x14ac:dyDescent="0.3">
      <c r="D3914">
        <v>3908</v>
      </c>
      <c r="E3914">
        <v>22</v>
      </c>
      <c r="F3914" s="4">
        <f>DATE(2021,10,8+INT(ROWS($1:12)/7))</f>
        <v>44478</v>
      </c>
      <c r="G3914" s="1" t="s">
        <v>167</v>
      </c>
      <c r="H3914">
        <v>-6</v>
      </c>
      <c r="I3914" s="5">
        <f>IF(G3914="nákup",VLOOKUP(E3914,Tabuľka6[#All],13,FALSE),IF(G3914="predaj",VLOOKUP(E3914,Tabuľka6[#All],12,FALSE),"zadany neplatny typ transakie"))</f>
        <v>22.58</v>
      </c>
      <c r="J3914">
        <f t="shared" si="61"/>
        <v>135.47999999999999</v>
      </c>
      <c r="K3914">
        <f>SUMIF($E$7:E3914,E3914,$H$7:H3914)</f>
        <v>31</v>
      </c>
    </row>
    <row r="3915" spans="4:11" x14ac:dyDescent="0.3">
      <c r="D3915">
        <v>3909</v>
      </c>
      <c r="E3915">
        <v>19</v>
      </c>
      <c r="F3915" s="4">
        <f>DATE(2021,10,8+INT(ROWS($1:13)/7))</f>
        <v>44478</v>
      </c>
      <c r="G3915" s="1" t="s">
        <v>167</v>
      </c>
      <c r="H3915">
        <v>-4</v>
      </c>
      <c r="I3915" s="5">
        <f>IF(G3915="nákup",VLOOKUP(E3915,Tabuľka6[#All],13,FALSE),IF(G3915="predaj",VLOOKUP(E3915,Tabuľka6[#All],12,FALSE),"zadany neplatny typ transakie"))</f>
        <v>14.17</v>
      </c>
      <c r="J3915">
        <f t="shared" si="61"/>
        <v>56.68</v>
      </c>
      <c r="K3915">
        <f>SUMIF($E$7:E3915,E3915,$H$7:H3915)</f>
        <v>114</v>
      </c>
    </row>
    <row r="3916" spans="4:11" x14ac:dyDescent="0.3">
      <c r="D3916">
        <v>3910</v>
      </c>
      <c r="E3916">
        <v>21</v>
      </c>
      <c r="F3916" s="4">
        <f>DATE(2021,10,8+INT(ROWS($1:14)/7))</f>
        <v>44479</v>
      </c>
      <c r="G3916" s="1" t="s">
        <v>167</v>
      </c>
      <c r="H3916">
        <v>-7</v>
      </c>
      <c r="I3916" s="5">
        <f>IF(G3916="nákup",VLOOKUP(E3916,Tabuľka6[#All],13,FALSE),IF(G3916="predaj",VLOOKUP(E3916,Tabuľka6[#All],12,FALSE),"zadany neplatny typ transakie"))</f>
        <v>22.5</v>
      </c>
      <c r="J3916">
        <f t="shared" si="61"/>
        <v>157.5</v>
      </c>
      <c r="K3916">
        <f>SUMIF($E$7:E3916,E3916,$H$7:H3916)</f>
        <v>39</v>
      </c>
    </row>
    <row r="3917" spans="4:11" x14ac:dyDescent="0.3">
      <c r="D3917">
        <v>3911</v>
      </c>
      <c r="E3917">
        <v>30</v>
      </c>
      <c r="F3917" s="4">
        <f>DATE(2021,10,8+INT(ROWS($1:15)/7))</f>
        <v>44479</v>
      </c>
      <c r="G3917" s="1" t="s">
        <v>167</v>
      </c>
      <c r="H3917">
        <v>-4</v>
      </c>
      <c r="I3917" s="5">
        <f>IF(G3917="nákup",VLOOKUP(E3917,Tabuľka6[#All],13,FALSE),IF(G3917="predaj",VLOOKUP(E3917,Tabuľka6[#All],12,FALSE),"zadany neplatny typ transakie"))</f>
        <v>11.5</v>
      </c>
      <c r="J3917">
        <f t="shared" si="61"/>
        <v>46</v>
      </c>
      <c r="K3917">
        <f>SUMIF($E$7:E3917,E3917,$H$7:H3917)</f>
        <v>134</v>
      </c>
    </row>
    <row r="3918" spans="4:11" x14ac:dyDescent="0.3">
      <c r="D3918">
        <v>3912</v>
      </c>
      <c r="E3918">
        <v>27</v>
      </c>
      <c r="F3918" s="4">
        <f>DATE(2021,10,8+INT(ROWS($1:16)/7))</f>
        <v>44479</v>
      </c>
      <c r="G3918" s="1" t="s">
        <v>167</v>
      </c>
      <c r="H3918">
        <v>-2</v>
      </c>
      <c r="I3918" s="5">
        <f>IF(G3918="nákup",VLOOKUP(E3918,Tabuľka6[#All],13,FALSE),IF(G3918="predaj",VLOOKUP(E3918,Tabuľka6[#All],12,FALSE),"zadany neplatny typ transakie"))</f>
        <v>16.36</v>
      </c>
      <c r="J3918">
        <f t="shared" si="61"/>
        <v>32.72</v>
      </c>
      <c r="K3918">
        <f>SUMIF($E$7:E3918,E3918,$H$7:H3918)</f>
        <v>78</v>
      </c>
    </row>
    <row r="3919" spans="4:11" x14ac:dyDescent="0.3">
      <c r="D3919">
        <v>3913</v>
      </c>
      <c r="E3919">
        <v>21</v>
      </c>
      <c r="F3919" s="4">
        <f>DATE(2021,10,8+INT(ROWS($1:17)/7))</f>
        <v>44479</v>
      </c>
      <c r="G3919" s="1" t="s">
        <v>167</v>
      </c>
      <c r="H3919">
        <v>-7</v>
      </c>
      <c r="I3919" s="5">
        <f>IF(G3919="nákup",VLOOKUP(E3919,Tabuľka6[#All],13,FALSE),IF(G3919="predaj",VLOOKUP(E3919,Tabuľka6[#All],12,FALSE),"zadany neplatny typ transakie"))</f>
        <v>22.5</v>
      </c>
      <c r="J3919">
        <f t="shared" si="61"/>
        <v>157.5</v>
      </c>
      <c r="K3919">
        <f>SUMIF($E$7:E3919,E3919,$H$7:H3919)</f>
        <v>32</v>
      </c>
    </row>
    <row r="3920" spans="4:11" x14ac:dyDescent="0.3">
      <c r="D3920">
        <v>3914</v>
      </c>
      <c r="E3920">
        <v>26</v>
      </c>
      <c r="F3920" s="4">
        <f>DATE(2021,10,8+INT(ROWS($1:18)/7))</f>
        <v>44479</v>
      </c>
      <c r="G3920" s="1" t="s">
        <v>167</v>
      </c>
      <c r="H3920">
        <v>-10</v>
      </c>
      <c r="I3920" s="5">
        <f>IF(G3920="nákup",VLOOKUP(E3920,Tabuľka6[#All],13,FALSE),IF(G3920="predaj",VLOOKUP(E3920,Tabuľka6[#All],12,FALSE),"zadany neplatny typ transakie"))</f>
        <v>12.85</v>
      </c>
      <c r="J3920">
        <f t="shared" si="61"/>
        <v>128.5</v>
      </c>
      <c r="K3920">
        <f>SUMIF($E$7:E3920,E3920,$H$7:H3920)</f>
        <v>4</v>
      </c>
    </row>
    <row r="3921" spans="4:11" x14ac:dyDescent="0.3">
      <c r="D3921">
        <v>3915</v>
      </c>
      <c r="E3921">
        <v>20</v>
      </c>
      <c r="F3921" s="4">
        <f>DATE(2021,10,8+INT(ROWS($1:19)/7))</f>
        <v>44479</v>
      </c>
      <c r="G3921" s="1" t="s">
        <v>167</v>
      </c>
      <c r="H3921">
        <v>-1</v>
      </c>
      <c r="I3921" s="5">
        <f>IF(G3921="nákup",VLOOKUP(E3921,Tabuľka6[#All],13,FALSE),IF(G3921="predaj",VLOOKUP(E3921,Tabuľka6[#All],12,FALSE),"zadany neplatny typ transakie"))</f>
        <v>10.050000000000001</v>
      </c>
      <c r="J3921">
        <f t="shared" si="61"/>
        <v>10.050000000000001</v>
      </c>
      <c r="K3921">
        <f>SUMIF($E$7:E3921,E3921,$H$7:H3921)</f>
        <v>2</v>
      </c>
    </row>
    <row r="3922" spans="4:11" x14ac:dyDescent="0.3">
      <c r="D3922">
        <v>3916</v>
      </c>
      <c r="E3922">
        <v>1</v>
      </c>
      <c r="F3922" s="4">
        <f>DATE(2021,10,8+INT(ROWS($1:20)/7))</f>
        <v>44479</v>
      </c>
      <c r="G3922" s="1" t="s">
        <v>167</v>
      </c>
      <c r="H3922">
        <v>-3</v>
      </c>
      <c r="I3922" s="5">
        <f>IF(G3922="nákup",VLOOKUP(E3922,Tabuľka6[#All],13,FALSE),IF(G3922="predaj",VLOOKUP(E3922,Tabuľka6[#All],12,FALSE),"zadany neplatny typ transakie"))</f>
        <v>11.9</v>
      </c>
      <c r="J3922">
        <f t="shared" si="61"/>
        <v>35.700000000000003</v>
      </c>
      <c r="K3922">
        <f>SUMIF($E$7:E3922,E3922,$H$7:H3922)</f>
        <v>89</v>
      </c>
    </row>
    <row r="3923" spans="4:11" x14ac:dyDescent="0.3">
      <c r="D3923">
        <v>3917</v>
      </c>
      <c r="E3923">
        <v>5</v>
      </c>
      <c r="F3923" s="4">
        <f>DATE(2021,10,8+INT(ROWS($1:21)/7))</f>
        <v>44480</v>
      </c>
      <c r="G3923" s="1" t="s">
        <v>167</v>
      </c>
      <c r="H3923">
        <v>-1</v>
      </c>
      <c r="I3923" s="5">
        <f>IF(G3923="nákup",VLOOKUP(E3923,Tabuľka6[#All],13,FALSE),IF(G3923="predaj",VLOOKUP(E3923,Tabuľka6[#All],12,FALSE),"zadany neplatny typ transakie"))</f>
        <v>15.56</v>
      </c>
      <c r="J3923">
        <f t="shared" si="61"/>
        <v>15.56</v>
      </c>
      <c r="K3923">
        <f>SUMIF($E$7:E3923,E3923,$H$7:H3923)</f>
        <v>138</v>
      </c>
    </row>
    <row r="3924" spans="4:11" x14ac:dyDescent="0.3">
      <c r="D3924">
        <v>3918</v>
      </c>
      <c r="E3924">
        <v>26</v>
      </c>
      <c r="F3924" s="4">
        <f>DATE(2021,10,8+INT(ROWS($1:22)/7))</f>
        <v>44480</v>
      </c>
      <c r="G3924" s="1" t="s">
        <v>167</v>
      </c>
      <c r="H3924">
        <v>-1</v>
      </c>
      <c r="I3924" s="5">
        <f>IF(G3924="nákup",VLOOKUP(E3924,Tabuľka6[#All],13,FALSE),IF(G3924="predaj",VLOOKUP(E3924,Tabuľka6[#All],12,FALSE),"zadany neplatny typ transakie"))</f>
        <v>12.85</v>
      </c>
      <c r="J3924">
        <f t="shared" si="61"/>
        <v>12.85</v>
      </c>
      <c r="K3924">
        <f>SUMIF($E$7:E3924,E3924,$H$7:H3924)</f>
        <v>3</v>
      </c>
    </row>
    <row r="3925" spans="4:11" x14ac:dyDescent="0.3">
      <c r="D3925">
        <v>3919</v>
      </c>
      <c r="E3925">
        <v>13</v>
      </c>
      <c r="F3925" s="4">
        <f>DATE(2021,10,8+INT(ROWS($1:23)/7))</f>
        <v>44480</v>
      </c>
      <c r="G3925" s="1" t="s">
        <v>167</v>
      </c>
      <c r="H3925">
        <v>-5</v>
      </c>
      <c r="I3925" s="5">
        <f>IF(G3925="nákup",VLOOKUP(E3925,Tabuľka6[#All],13,FALSE),IF(G3925="predaj",VLOOKUP(E3925,Tabuľka6[#All],12,FALSE),"zadany neplatny typ transakie"))</f>
        <v>14.95</v>
      </c>
      <c r="J3925">
        <f t="shared" si="61"/>
        <v>74.75</v>
      </c>
      <c r="K3925">
        <f>SUMIF($E$7:E3925,E3925,$H$7:H3925)</f>
        <v>6</v>
      </c>
    </row>
    <row r="3926" spans="4:11" x14ac:dyDescent="0.3">
      <c r="D3926">
        <v>3920</v>
      </c>
      <c r="E3926">
        <v>19</v>
      </c>
      <c r="F3926" s="4">
        <f>DATE(2021,10,8+INT(ROWS($1:24)/7))</f>
        <v>44480</v>
      </c>
      <c r="G3926" s="1" t="s">
        <v>167</v>
      </c>
      <c r="H3926">
        <v>-8</v>
      </c>
      <c r="I3926" s="5">
        <f>IF(G3926="nákup",VLOOKUP(E3926,Tabuľka6[#All],13,FALSE),IF(G3926="predaj",VLOOKUP(E3926,Tabuľka6[#All],12,FALSE),"zadany neplatny typ transakie"))</f>
        <v>14.17</v>
      </c>
      <c r="J3926">
        <f t="shared" si="61"/>
        <v>113.36</v>
      </c>
      <c r="K3926">
        <f>SUMIF($E$7:E3926,E3926,$H$7:H3926)</f>
        <v>106</v>
      </c>
    </row>
    <row r="3927" spans="4:11" x14ac:dyDescent="0.3">
      <c r="D3927">
        <v>3921</v>
      </c>
      <c r="E3927">
        <v>29</v>
      </c>
      <c r="F3927" s="4">
        <f>DATE(2021,10,8+INT(ROWS($1:25)/7))</f>
        <v>44480</v>
      </c>
      <c r="G3927" s="1" t="s">
        <v>167</v>
      </c>
      <c r="H3927">
        <v>-6</v>
      </c>
      <c r="I3927" s="5">
        <f>IF(G3927="nákup",VLOOKUP(E3927,Tabuľka6[#All],13,FALSE),IF(G3927="predaj",VLOOKUP(E3927,Tabuľka6[#All],12,FALSE),"zadany neplatny typ transakie"))</f>
        <v>24.99</v>
      </c>
      <c r="J3927">
        <f t="shared" si="61"/>
        <v>149.94</v>
      </c>
      <c r="K3927">
        <f>SUMIF($E$7:E3927,E3927,$H$7:H3927)</f>
        <v>248</v>
      </c>
    </row>
    <row r="3928" spans="4:11" x14ac:dyDescent="0.3">
      <c r="D3928">
        <v>3922</v>
      </c>
      <c r="E3928">
        <v>5</v>
      </c>
      <c r="F3928" s="4">
        <f>DATE(2021,10,8+INT(ROWS($1:26)/7))</f>
        <v>44480</v>
      </c>
      <c r="G3928" s="1" t="s">
        <v>167</v>
      </c>
      <c r="H3928">
        <v>-2</v>
      </c>
      <c r="I3928" s="5">
        <f>IF(G3928="nákup",VLOOKUP(E3928,Tabuľka6[#All],13,FALSE),IF(G3928="predaj",VLOOKUP(E3928,Tabuľka6[#All],12,FALSE),"zadany neplatny typ transakie"))</f>
        <v>15.56</v>
      </c>
      <c r="J3928">
        <f t="shared" si="61"/>
        <v>31.12</v>
      </c>
      <c r="K3928">
        <f>SUMIF($E$7:E3928,E3928,$H$7:H3928)</f>
        <v>136</v>
      </c>
    </row>
    <row r="3929" spans="4:11" x14ac:dyDescent="0.3">
      <c r="D3929">
        <v>3923</v>
      </c>
      <c r="E3929">
        <v>2</v>
      </c>
      <c r="F3929" s="4">
        <f>DATE(2021,10,8+INT(ROWS($1:27)/7))</f>
        <v>44480</v>
      </c>
      <c r="G3929" s="1" t="s">
        <v>167</v>
      </c>
      <c r="H3929">
        <v>-2</v>
      </c>
      <c r="I3929" s="5">
        <f>IF(G3929="nákup",VLOOKUP(E3929,Tabuľka6[#All],13,FALSE),IF(G3929="predaj",VLOOKUP(E3929,Tabuľka6[#All],12,FALSE),"zadany neplatny typ transakie"))</f>
        <v>16.11</v>
      </c>
      <c r="J3929">
        <f t="shared" si="61"/>
        <v>32.22</v>
      </c>
      <c r="K3929">
        <f>SUMIF($E$7:E3929,E3929,$H$7:H3929)</f>
        <v>103</v>
      </c>
    </row>
    <row r="3930" spans="4:11" x14ac:dyDescent="0.3">
      <c r="D3930">
        <v>3924</v>
      </c>
      <c r="E3930">
        <v>15</v>
      </c>
      <c r="F3930" s="4">
        <f>DATE(2021,10,8+INT(ROWS($1:28)/7))</f>
        <v>44481</v>
      </c>
      <c r="G3930" s="1" t="s">
        <v>167</v>
      </c>
      <c r="H3930">
        <v>-2</v>
      </c>
      <c r="I3930" s="5">
        <f>IF(G3930="nákup",VLOOKUP(E3930,Tabuľka6[#All],13,FALSE),IF(G3930="predaj",VLOOKUP(E3930,Tabuľka6[#All],12,FALSE),"zadany neplatny typ transakie"))</f>
        <v>9.65</v>
      </c>
      <c r="J3930">
        <f t="shared" si="61"/>
        <v>19.3</v>
      </c>
      <c r="K3930">
        <f>SUMIF($E$7:E3930,E3930,$H$7:H3930)</f>
        <v>205</v>
      </c>
    </row>
    <row r="3931" spans="4:11" x14ac:dyDescent="0.3">
      <c r="D3931">
        <v>3925</v>
      </c>
      <c r="E3931">
        <v>2</v>
      </c>
      <c r="F3931" s="4">
        <f>DATE(2021,10,8+INT(ROWS($1:29)/7))</f>
        <v>44481</v>
      </c>
      <c r="G3931" s="1" t="s">
        <v>167</v>
      </c>
      <c r="H3931">
        <v>-1</v>
      </c>
      <c r="I3931" s="5">
        <f>IF(G3931="nákup",VLOOKUP(E3931,Tabuľka6[#All],13,FALSE),IF(G3931="predaj",VLOOKUP(E3931,Tabuľka6[#All],12,FALSE),"zadany neplatny typ transakie"))</f>
        <v>16.11</v>
      </c>
      <c r="J3931">
        <f t="shared" si="61"/>
        <v>16.11</v>
      </c>
      <c r="K3931">
        <f>SUMIF($E$7:E3931,E3931,$H$7:H3931)</f>
        <v>102</v>
      </c>
    </row>
    <row r="3932" spans="4:11" x14ac:dyDescent="0.3">
      <c r="D3932">
        <v>3926</v>
      </c>
      <c r="E3932">
        <v>26</v>
      </c>
      <c r="F3932" s="4">
        <f>DATE(2021,10,8+INT(ROWS($1:30)/7))</f>
        <v>44481</v>
      </c>
      <c r="G3932" s="1" t="s">
        <v>166</v>
      </c>
      <c r="H3932">
        <v>20</v>
      </c>
      <c r="I3932" s="5">
        <f>IF(G3932="nákup",VLOOKUP(E3932,Tabuľka6[#All],13,FALSE),IF(G3932="predaj",VLOOKUP(E3932,Tabuľka6[#All],12,FALSE),"zadany neplatny typ transakie"))</f>
        <v>8.89</v>
      </c>
      <c r="J3932">
        <f t="shared" si="61"/>
        <v>177.8</v>
      </c>
      <c r="K3932">
        <f>SUMIF($E$7:E3932,E3932,$H$7:H3932)</f>
        <v>23</v>
      </c>
    </row>
    <row r="3933" spans="4:11" x14ac:dyDescent="0.3">
      <c r="D3933">
        <v>3927</v>
      </c>
      <c r="E3933">
        <v>25</v>
      </c>
      <c r="F3933" s="4">
        <f>DATE(2021,10,8+INT(ROWS($1:31)/7))</f>
        <v>44481</v>
      </c>
      <c r="G3933" s="1" t="s">
        <v>167</v>
      </c>
      <c r="H3933">
        <v>4</v>
      </c>
      <c r="I3933" s="5">
        <f>IF(G3933="nákup",VLOOKUP(E3933,Tabuľka6[#All],13,FALSE),IF(G3933="predaj",VLOOKUP(E3933,Tabuľka6[#All],12,FALSE),"zadany neplatny typ transakie"))</f>
        <v>14.95</v>
      </c>
      <c r="J3933">
        <f t="shared" si="61"/>
        <v>59.8</v>
      </c>
      <c r="K3933">
        <f>SUMIF($E$7:E3933,E3933,$H$7:H3933)</f>
        <v>171</v>
      </c>
    </row>
    <row r="3934" spans="4:11" x14ac:dyDescent="0.3">
      <c r="D3934">
        <v>3928</v>
      </c>
      <c r="E3934">
        <v>6</v>
      </c>
      <c r="F3934" s="4">
        <f>DATE(2021,10,8+INT(ROWS($1:32)/7))</f>
        <v>44481</v>
      </c>
      <c r="G3934" s="1" t="s">
        <v>167</v>
      </c>
      <c r="H3934">
        <v>-4</v>
      </c>
      <c r="I3934" s="5">
        <f>IF(G3934="nákup",VLOOKUP(E3934,Tabuľka6[#All],13,FALSE),IF(G3934="predaj",VLOOKUP(E3934,Tabuľka6[#All],12,FALSE),"zadany neplatny typ transakie"))</f>
        <v>13.24</v>
      </c>
      <c r="J3934">
        <f t="shared" si="61"/>
        <v>52.96</v>
      </c>
      <c r="K3934">
        <f>SUMIF($E$7:E3934,E3934,$H$7:H3934)</f>
        <v>73</v>
      </c>
    </row>
    <row r="3935" spans="4:11" x14ac:dyDescent="0.3">
      <c r="D3935">
        <v>3929</v>
      </c>
      <c r="E3935">
        <v>2</v>
      </c>
      <c r="F3935" s="4">
        <f>DATE(2021,10,8+INT(ROWS($1:33)/7))</f>
        <v>44481</v>
      </c>
      <c r="G3935" s="1" t="s">
        <v>167</v>
      </c>
      <c r="H3935">
        <v>-9</v>
      </c>
      <c r="I3935" s="5">
        <f>IF(G3935="nákup",VLOOKUP(E3935,Tabuľka6[#All],13,FALSE),IF(G3935="predaj",VLOOKUP(E3935,Tabuľka6[#All],12,FALSE),"zadany neplatny typ transakie"))</f>
        <v>16.11</v>
      </c>
      <c r="J3935">
        <f t="shared" si="61"/>
        <v>144.99</v>
      </c>
      <c r="K3935">
        <f>SUMIF($E$7:E3935,E3935,$H$7:H3935)</f>
        <v>93</v>
      </c>
    </row>
    <row r="3936" spans="4:11" x14ac:dyDescent="0.3">
      <c r="D3936">
        <v>3930</v>
      </c>
      <c r="E3936">
        <v>29</v>
      </c>
      <c r="F3936" s="4">
        <f>DATE(2021,10,8+INT(ROWS($1:34)/7))</f>
        <v>44481</v>
      </c>
      <c r="G3936" s="1" t="s">
        <v>167</v>
      </c>
      <c r="H3936">
        <v>-1</v>
      </c>
      <c r="I3936" s="5">
        <f>IF(G3936="nákup",VLOOKUP(E3936,Tabuľka6[#All],13,FALSE),IF(G3936="predaj",VLOOKUP(E3936,Tabuľka6[#All],12,FALSE),"zadany neplatny typ transakie"))</f>
        <v>24.99</v>
      </c>
      <c r="J3936">
        <f t="shared" si="61"/>
        <v>24.99</v>
      </c>
      <c r="K3936">
        <f>SUMIF($E$7:E3936,E3936,$H$7:H3936)</f>
        <v>247</v>
      </c>
    </row>
    <row r="3937" spans="4:11" x14ac:dyDescent="0.3">
      <c r="D3937">
        <v>3931</v>
      </c>
      <c r="E3937">
        <v>8</v>
      </c>
      <c r="F3937" s="4">
        <f>DATE(2021,10,8+INT(ROWS($1:35)/7))</f>
        <v>44482</v>
      </c>
      <c r="G3937" s="1" t="s">
        <v>167</v>
      </c>
      <c r="H3937">
        <v>-4</v>
      </c>
      <c r="I3937" s="5">
        <f>IF(G3937="nákup",VLOOKUP(E3937,Tabuľka6[#All],13,FALSE),IF(G3937="predaj",VLOOKUP(E3937,Tabuľka6[#All],12,FALSE),"zadany neplatny typ transakie"))</f>
        <v>17.89</v>
      </c>
      <c r="J3937">
        <f t="shared" si="61"/>
        <v>71.56</v>
      </c>
      <c r="K3937">
        <f>SUMIF($E$7:E3937,E3937,$H$7:H3937)</f>
        <v>156</v>
      </c>
    </row>
    <row r="3938" spans="4:11" x14ac:dyDescent="0.3">
      <c r="D3938">
        <v>3932</v>
      </c>
      <c r="E3938">
        <v>10</v>
      </c>
      <c r="F3938" s="4">
        <f>DATE(2021,10,8+INT(ROWS($1:36)/7))</f>
        <v>44482</v>
      </c>
      <c r="G3938" s="1" t="s">
        <v>167</v>
      </c>
      <c r="H3938">
        <v>-3</v>
      </c>
      <c r="I3938" s="5">
        <f>IF(G3938="nákup",VLOOKUP(E3938,Tabuľka6[#All],13,FALSE),IF(G3938="predaj",VLOOKUP(E3938,Tabuľka6[#All],12,FALSE),"zadany neplatny typ transakie"))</f>
        <v>18.5</v>
      </c>
      <c r="J3938">
        <f t="shared" si="61"/>
        <v>55.5</v>
      </c>
      <c r="K3938">
        <f>SUMIF($E$7:E3938,E3938,$H$7:H3938)</f>
        <v>46</v>
      </c>
    </row>
    <row r="3939" spans="4:11" x14ac:dyDescent="0.3">
      <c r="D3939">
        <v>3933</v>
      </c>
      <c r="E3939">
        <v>16</v>
      </c>
      <c r="F3939" s="4">
        <f>DATE(2021,10,8+INT(ROWS($1:37)/7))</f>
        <v>44482</v>
      </c>
      <c r="G3939" s="1" t="s">
        <v>167</v>
      </c>
      <c r="H3939">
        <v>-7</v>
      </c>
      <c r="I3939" s="5">
        <f>IF(G3939="nákup",VLOOKUP(E3939,Tabuľka6[#All],13,FALSE),IF(G3939="predaj",VLOOKUP(E3939,Tabuľka6[#All],12,FALSE),"zadany neplatny typ transakie"))</f>
        <v>14.49</v>
      </c>
      <c r="J3939">
        <f t="shared" si="61"/>
        <v>101.43</v>
      </c>
      <c r="K3939">
        <f>SUMIF($E$7:E3939,E3939,$H$7:H3939)</f>
        <v>200</v>
      </c>
    </row>
    <row r="3940" spans="4:11" x14ac:dyDescent="0.3">
      <c r="D3940">
        <v>3934</v>
      </c>
      <c r="E3940">
        <v>4</v>
      </c>
      <c r="F3940" s="4">
        <f>DATE(2021,10,8+INT(ROWS($1:38)/7))</f>
        <v>44482</v>
      </c>
      <c r="G3940" s="1" t="s">
        <v>167</v>
      </c>
      <c r="H3940">
        <v>-6</v>
      </c>
      <c r="I3940" s="5">
        <f>IF(G3940="nákup",VLOOKUP(E3940,Tabuľka6[#All],13,FALSE),IF(G3940="predaj",VLOOKUP(E3940,Tabuľka6[#All],12,FALSE),"zadany neplatny typ transakie"))</f>
        <v>16</v>
      </c>
      <c r="J3940">
        <f t="shared" si="61"/>
        <v>96</v>
      </c>
      <c r="K3940">
        <f>SUMIF($E$7:E3940,E3940,$H$7:H3940)</f>
        <v>131</v>
      </c>
    </row>
    <row r="3941" spans="4:11" x14ac:dyDescent="0.3">
      <c r="D3941">
        <v>3935</v>
      </c>
      <c r="E3941">
        <v>13</v>
      </c>
      <c r="F3941" s="4">
        <f>DATE(2021,10,8+INT(ROWS($1:39)/7))</f>
        <v>44482</v>
      </c>
      <c r="G3941" s="1" t="s">
        <v>166</v>
      </c>
      <c r="H3941">
        <v>20</v>
      </c>
      <c r="I3941" s="5">
        <f>IF(G3941="nákup",VLOOKUP(E3941,Tabuľka6[#All],13,FALSE),IF(G3941="predaj",VLOOKUP(E3941,Tabuľka6[#All],12,FALSE),"zadany neplatny typ transakie"))</f>
        <v>8.89</v>
      </c>
      <c r="J3941">
        <f t="shared" si="61"/>
        <v>177.8</v>
      </c>
      <c r="K3941">
        <f>SUMIF($E$7:E3941,E3941,$H$7:H3941)</f>
        <v>26</v>
      </c>
    </row>
    <row r="3942" spans="4:11" x14ac:dyDescent="0.3">
      <c r="D3942">
        <v>3936</v>
      </c>
      <c r="E3942">
        <v>15</v>
      </c>
      <c r="F3942" s="4">
        <f>DATE(2021,10,8+INT(ROWS($1:40)/7))</f>
        <v>44482</v>
      </c>
      <c r="G3942" s="1" t="s">
        <v>167</v>
      </c>
      <c r="H3942">
        <v>-6</v>
      </c>
      <c r="I3942" s="5">
        <f>IF(G3942="nákup",VLOOKUP(E3942,Tabuľka6[#All],13,FALSE),IF(G3942="predaj",VLOOKUP(E3942,Tabuľka6[#All],12,FALSE),"zadany neplatny typ transakie"))</f>
        <v>9.65</v>
      </c>
      <c r="J3942">
        <f t="shared" si="61"/>
        <v>57.900000000000006</v>
      </c>
      <c r="K3942">
        <f>SUMIF($E$7:E3942,E3942,$H$7:H3942)</f>
        <v>199</v>
      </c>
    </row>
    <row r="3943" spans="4:11" x14ac:dyDescent="0.3">
      <c r="D3943">
        <v>3937</v>
      </c>
      <c r="E3943">
        <v>3</v>
      </c>
      <c r="F3943" s="4">
        <f>DATE(2021,10,8+INT(ROWS($1:41)/7))</f>
        <v>44482</v>
      </c>
      <c r="G3943" s="1" t="s">
        <v>167</v>
      </c>
      <c r="H3943">
        <v>-4</v>
      </c>
      <c r="I3943" s="5">
        <f>IF(G3943="nákup",VLOOKUP(E3943,Tabuľka6[#All],13,FALSE),IF(G3943="predaj",VLOOKUP(E3943,Tabuľka6[#All],12,FALSE),"zadany neplatny typ transakie"))</f>
        <v>9.64</v>
      </c>
      <c r="J3943">
        <f t="shared" si="61"/>
        <v>38.56</v>
      </c>
      <c r="K3943">
        <f>SUMIF($E$7:E3943,E3943,$H$7:H3943)</f>
        <v>218</v>
      </c>
    </row>
    <row r="3944" spans="4:11" x14ac:dyDescent="0.3">
      <c r="D3944">
        <v>3938</v>
      </c>
      <c r="E3944">
        <v>28</v>
      </c>
      <c r="F3944" s="4">
        <f>DATE(2021,10,8+INT(ROWS($1:42)/7))</f>
        <v>44483</v>
      </c>
      <c r="G3944" s="1" t="s">
        <v>167</v>
      </c>
      <c r="H3944">
        <v>-8</v>
      </c>
      <c r="I3944" s="5">
        <f>IF(G3944="nákup",VLOOKUP(E3944,Tabuľka6[#All],13,FALSE),IF(G3944="predaj",VLOOKUP(E3944,Tabuľka6[#All],12,FALSE),"zadany neplatny typ transakie"))</f>
        <v>14.38</v>
      </c>
      <c r="J3944">
        <f t="shared" si="61"/>
        <v>115.04</v>
      </c>
      <c r="K3944">
        <f>SUMIF($E$7:E3944,E3944,$H$7:H3944)</f>
        <v>160</v>
      </c>
    </row>
    <row r="3945" spans="4:11" x14ac:dyDescent="0.3">
      <c r="D3945">
        <v>3939</v>
      </c>
      <c r="E3945">
        <v>30</v>
      </c>
      <c r="F3945" s="4">
        <f>DATE(2021,10,8+INT(ROWS($1:43)/7))</f>
        <v>44483</v>
      </c>
      <c r="G3945" s="1" t="s">
        <v>167</v>
      </c>
      <c r="H3945">
        <v>-8</v>
      </c>
      <c r="I3945" s="5">
        <f>IF(G3945="nákup",VLOOKUP(E3945,Tabuľka6[#All],13,FALSE),IF(G3945="predaj",VLOOKUP(E3945,Tabuľka6[#All],12,FALSE),"zadany neplatny typ transakie"))</f>
        <v>11.5</v>
      </c>
      <c r="J3945">
        <f t="shared" si="61"/>
        <v>92</v>
      </c>
      <c r="K3945">
        <f>SUMIF($E$7:E3945,E3945,$H$7:H3945)</f>
        <v>126</v>
      </c>
    </row>
    <row r="3946" spans="4:11" x14ac:dyDescent="0.3">
      <c r="D3946">
        <v>3940</v>
      </c>
      <c r="E3946">
        <v>12</v>
      </c>
      <c r="F3946" s="4">
        <f>DATE(2021,10,8+INT(ROWS($1:44)/7))</f>
        <v>44483</v>
      </c>
      <c r="G3946" s="1" t="s">
        <v>167</v>
      </c>
      <c r="H3946">
        <v>-5</v>
      </c>
      <c r="I3946" s="5">
        <f>IF(G3946="nákup",VLOOKUP(E3946,Tabuľka6[#All],13,FALSE),IF(G3946="predaj",VLOOKUP(E3946,Tabuľka6[#All],12,FALSE),"zadany neplatny typ transakie"))</f>
        <v>13.25</v>
      </c>
      <c r="J3946">
        <f t="shared" si="61"/>
        <v>66.25</v>
      </c>
      <c r="K3946">
        <f>SUMIF($E$7:E3946,E3946,$H$7:H3946)</f>
        <v>117</v>
      </c>
    </row>
    <row r="3947" spans="4:11" x14ac:dyDescent="0.3">
      <c r="D3947">
        <v>3941</v>
      </c>
      <c r="E3947">
        <v>23</v>
      </c>
      <c r="F3947" s="4">
        <f>DATE(2021,10,8+INT(ROWS($1:45)/7))</f>
        <v>44483</v>
      </c>
      <c r="G3947" s="1" t="s">
        <v>167</v>
      </c>
      <c r="H3947">
        <v>-4</v>
      </c>
      <c r="I3947" s="5">
        <f>IF(G3947="nákup",VLOOKUP(E3947,Tabuľka6[#All],13,FALSE),IF(G3947="predaj",VLOOKUP(E3947,Tabuľka6[#All],12,FALSE),"zadany neplatny typ transakie"))</f>
        <v>22.55</v>
      </c>
      <c r="J3947">
        <f t="shared" si="61"/>
        <v>90.2</v>
      </c>
      <c r="K3947">
        <f>SUMIF($E$7:E3947,E3947,$H$7:H3947)</f>
        <v>74</v>
      </c>
    </row>
    <row r="3948" spans="4:11" x14ac:dyDescent="0.3">
      <c r="D3948">
        <v>3942</v>
      </c>
      <c r="E3948">
        <v>17</v>
      </c>
      <c r="F3948" s="4">
        <f>DATE(2021,10,8+INT(ROWS($1:46)/7))</f>
        <v>44483</v>
      </c>
      <c r="G3948" s="1" t="s">
        <v>167</v>
      </c>
      <c r="H3948">
        <v>-4</v>
      </c>
      <c r="I3948" s="5">
        <f>IF(G3948="nákup",VLOOKUP(E3948,Tabuľka6[#All],13,FALSE),IF(G3948="predaj",VLOOKUP(E3948,Tabuľka6[#All],12,FALSE),"zadany neplatny typ transakie"))</f>
        <v>14.46</v>
      </c>
      <c r="J3948">
        <f t="shared" si="61"/>
        <v>57.84</v>
      </c>
      <c r="K3948">
        <f>SUMIF($E$7:E3948,E3948,$H$7:H3948)</f>
        <v>34</v>
      </c>
    </row>
    <row r="3949" spans="4:11" x14ac:dyDescent="0.3">
      <c r="D3949">
        <v>3943</v>
      </c>
      <c r="E3949">
        <v>3</v>
      </c>
      <c r="F3949" s="4">
        <f>DATE(2021,10,8+INT(ROWS($1:47)/7))</f>
        <v>44483</v>
      </c>
      <c r="G3949" s="1" t="s">
        <v>167</v>
      </c>
      <c r="H3949">
        <v>-1</v>
      </c>
      <c r="I3949" s="5">
        <f>IF(G3949="nákup",VLOOKUP(E3949,Tabuľka6[#All],13,FALSE),IF(G3949="predaj",VLOOKUP(E3949,Tabuľka6[#All],12,FALSE),"zadany neplatny typ transakie"))</f>
        <v>9.64</v>
      </c>
      <c r="J3949">
        <f t="shared" si="61"/>
        <v>9.64</v>
      </c>
      <c r="K3949">
        <f>SUMIF($E$7:E3949,E3949,$H$7:H3949)</f>
        <v>217</v>
      </c>
    </row>
    <row r="3950" spans="4:11" x14ac:dyDescent="0.3">
      <c r="D3950">
        <v>3944</v>
      </c>
      <c r="E3950">
        <v>21</v>
      </c>
      <c r="F3950" s="4">
        <f>DATE(2021,10,8+INT(ROWS($1:48)/7))</f>
        <v>44483</v>
      </c>
      <c r="G3950" s="1" t="s">
        <v>167</v>
      </c>
      <c r="H3950">
        <v>-4</v>
      </c>
      <c r="I3950" s="5">
        <f>IF(G3950="nákup",VLOOKUP(E3950,Tabuľka6[#All],13,FALSE),IF(G3950="predaj",VLOOKUP(E3950,Tabuľka6[#All],12,FALSE),"zadany neplatny typ transakie"))</f>
        <v>22.5</v>
      </c>
      <c r="J3950">
        <f t="shared" si="61"/>
        <v>90</v>
      </c>
      <c r="K3950">
        <f>SUMIF($E$7:E3950,E3950,$H$7:H3950)</f>
        <v>28</v>
      </c>
    </row>
    <row r="3951" spans="4:11" x14ac:dyDescent="0.3">
      <c r="D3951">
        <v>3945</v>
      </c>
      <c r="E3951">
        <v>9</v>
      </c>
      <c r="F3951" s="4">
        <f>DATE(2021,10,8+INT(ROWS($1:49)/7))</f>
        <v>44484</v>
      </c>
      <c r="G3951" s="1" t="s">
        <v>167</v>
      </c>
      <c r="H3951">
        <v>-10</v>
      </c>
      <c r="I3951" s="5">
        <f>IF(G3951="nákup",VLOOKUP(E3951,Tabuľka6[#All],13,FALSE),IF(G3951="predaj",VLOOKUP(E3951,Tabuľka6[#All],12,FALSE),"zadany neplatny typ transakie"))</f>
        <v>41</v>
      </c>
      <c r="J3951">
        <f t="shared" si="61"/>
        <v>410</v>
      </c>
      <c r="K3951">
        <f>SUMIF($E$7:E3951,E3951,$H$7:H3951)</f>
        <v>28</v>
      </c>
    </row>
    <row r="3952" spans="4:11" x14ac:dyDescent="0.3">
      <c r="D3952">
        <v>3946</v>
      </c>
      <c r="E3952">
        <v>27</v>
      </c>
      <c r="F3952" s="4">
        <f>DATE(2021,10,8+INT(ROWS($1:50)/7))</f>
        <v>44484</v>
      </c>
      <c r="G3952" s="1" t="s">
        <v>167</v>
      </c>
      <c r="H3952">
        <v>-1</v>
      </c>
      <c r="I3952" s="5">
        <f>IF(G3952="nákup",VLOOKUP(E3952,Tabuľka6[#All],13,FALSE),IF(G3952="predaj",VLOOKUP(E3952,Tabuľka6[#All],12,FALSE),"zadany neplatny typ transakie"))</f>
        <v>16.36</v>
      </c>
      <c r="J3952">
        <f t="shared" si="61"/>
        <v>16.36</v>
      </c>
      <c r="K3952">
        <f>SUMIF($E$7:E3952,E3952,$H$7:H3952)</f>
        <v>77</v>
      </c>
    </row>
    <row r="3953" spans="4:11" x14ac:dyDescent="0.3">
      <c r="D3953">
        <v>3947</v>
      </c>
      <c r="E3953">
        <v>18</v>
      </c>
      <c r="F3953" s="4">
        <f>DATE(2021,10,8+INT(ROWS($1:51)/7))</f>
        <v>44484</v>
      </c>
      <c r="G3953" s="1" t="s">
        <v>167</v>
      </c>
      <c r="H3953">
        <v>-5</v>
      </c>
      <c r="I3953" s="5">
        <f>IF(G3953="nákup",VLOOKUP(E3953,Tabuľka6[#All],13,FALSE),IF(G3953="predaj",VLOOKUP(E3953,Tabuľka6[#All],12,FALSE),"zadany neplatny typ transakie"))</f>
        <v>13.99</v>
      </c>
      <c r="J3953">
        <f t="shared" si="61"/>
        <v>69.95</v>
      </c>
      <c r="K3953">
        <f>SUMIF($E$7:E3953,E3953,$H$7:H3953)</f>
        <v>31</v>
      </c>
    </row>
    <row r="3954" spans="4:11" x14ac:dyDescent="0.3">
      <c r="D3954">
        <v>3948</v>
      </c>
      <c r="E3954">
        <v>11</v>
      </c>
      <c r="F3954" s="4">
        <f>DATE(2021,10,8+INT(ROWS($1:52)/7))</f>
        <v>44484</v>
      </c>
      <c r="G3954" s="1" t="s">
        <v>167</v>
      </c>
      <c r="H3954">
        <v>-2</v>
      </c>
      <c r="I3954" s="5">
        <f>IF(G3954="nákup",VLOOKUP(E3954,Tabuľka6[#All],13,FALSE),IF(G3954="predaj",VLOOKUP(E3954,Tabuľka6[#All],12,FALSE),"zadany neplatny typ transakie"))</f>
        <v>5</v>
      </c>
      <c r="J3954">
        <f t="shared" si="61"/>
        <v>10</v>
      </c>
      <c r="K3954">
        <f>SUMIF($E$7:E3954,E3954,$H$7:H3954)</f>
        <v>91</v>
      </c>
    </row>
    <row r="3955" spans="4:11" x14ac:dyDescent="0.3">
      <c r="D3955">
        <v>3949</v>
      </c>
      <c r="E3955">
        <v>15</v>
      </c>
      <c r="F3955" s="4">
        <f>DATE(2021,10,8+INT(ROWS($1:53)/7))</f>
        <v>44484</v>
      </c>
      <c r="G3955" s="1" t="s">
        <v>167</v>
      </c>
      <c r="H3955">
        <v>-10</v>
      </c>
      <c r="I3955" s="5">
        <f>IF(G3955="nákup",VLOOKUP(E3955,Tabuľka6[#All],13,FALSE),IF(G3955="predaj",VLOOKUP(E3955,Tabuľka6[#All],12,FALSE),"zadany neplatny typ transakie"))</f>
        <v>9.65</v>
      </c>
      <c r="J3955">
        <f t="shared" si="61"/>
        <v>96.5</v>
      </c>
      <c r="K3955">
        <f>SUMIF($E$7:E3955,E3955,$H$7:H3955)</f>
        <v>189</v>
      </c>
    </row>
    <row r="3956" spans="4:11" x14ac:dyDescent="0.3">
      <c r="D3956">
        <v>3950</v>
      </c>
      <c r="E3956">
        <v>3</v>
      </c>
      <c r="F3956" s="4">
        <f>DATE(2021,10,8+INT(ROWS($1:54)/7))</f>
        <v>44484</v>
      </c>
      <c r="G3956" s="1" t="s">
        <v>167</v>
      </c>
      <c r="H3956">
        <v>-8</v>
      </c>
      <c r="I3956" s="5">
        <f>IF(G3956="nákup",VLOOKUP(E3956,Tabuľka6[#All],13,FALSE),IF(G3956="predaj",VLOOKUP(E3956,Tabuľka6[#All],12,FALSE),"zadany neplatny typ transakie"))</f>
        <v>9.64</v>
      </c>
      <c r="J3956">
        <f t="shared" si="61"/>
        <v>77.12</v>
      </c>
      <c r="K3956">
        <f>SUMIF($E$7:E3956,E3956,$H$7:H3956)</f>
        <v>209</v>
      </c>
    </row>
    <row r="3957" spans="4:11" x14ac:dyDescent="0.3">
      <c r="D3957">
        <v>3951</v>
      </c>
      <c r="E3957">
        <v>25</v>
      </c>
      <c r="F3957" s="4">
        <f>DATE(2021,10,8+INT(ROWS($1:55)/7))</f>
        <v>44484</v>
      </c>
      <c r="G3957" s="1" t="s">
        <v>167</v>
      </c>
      <c r="H3957">
        <v>-1</v>
      </c>
      <c r="I3957" s="5">
        <f>IF(G3957="nákup",VLOOKUP(E3957,Tabuľka6[#All],13,FALSE),IF(G3957="predaj",VLOOKUP(E3957,Tabuľka6[#All],12,FALSE),"zadany neplatny typ transakie"))</f>
        <v>14.95</v>
      </c>
      <c r="J3957">
        <f t="shared" si="61"/>
        <v>14.95</v>
      </c>
      <c r="K3957">
        <f>SUMIF($E$7:E3957,E3957,$H$7:H3957)</f>
        <v>170</v>
      </c>
    </row>
    <row r="3958" spans="4:11" x14ac:dyDescent="0.3">
      <c r="D3958">
        <v>3952</v>
      </c>
      <c r="E3958">
        <v>10</v>
      </c>
      <c r="F3958" s="4">
        <f>DATE(2021,10,8+INT(ROWS($1:56)/7))</f>
        <v>44485</v>
      </c>
      <c r="G3958" s="1" t="s">
        <v>167</v>
      </c>
      <c r="H3958">
        <v>-5</v>
      </c>
      <c r="I3958" s="5">
        <f>IF(G3958="nákup",VLOOKUP(E3958,Tabuľka6[#All],13,FALSE),IF(G3958="predaj",VLOOKUP(E3958,Tabuľka6[#All],12,FALSE),"zadany neplatny typ transakie"))</f>
        <v>18.5</v>
      </c>
      <c r="J3958">
        <f t="shared" si="61"/>
        <v>92.5</v>
      </c>
      <c r="K3958">
        <f>SUMIF($E$7:E3958,E3958,$H$7:H3958)</f>
        <v>41</v>
      </c>
    </row>
    <row r="3959" spans="4:11" x14ac:dyDescent="0.3">
      <c r="D3959">
        <v>3953</v>
      </c>
      <c r="E3959">
        <v>28</v>
      </c>
      <c r="F3959" s="4">
        <f>DATE(2021,10,8+INT(ROWS($1:57)/7))</f>
        <v>44485</v>
      </c>
      <c r="G3959" s="1" t="s">
        <v>167</v>
      </c>
      <c r="H3959">
        <v>-9</v>
      </c>
      <c r="I3959" s="5">
        <f>IF(G3959="nákup",VLOOKUP(E3959,Tabuľka6[#All],13,FALSE),IF(G3959="predaj",VLOOKUP(E3959,Tabuľka6[#All],12,FALSE),"zadany neplatny typ transakie"))</f>
        <v>14.38</v>
      </c>
      <c r="J3959">
        <f t="shared" si="61"/>
        <v>129.42000000000002</v>
      </c>
      <c r="K3959">
        <f>SUMIF($E$7:E3959,E3959,$H$7:H3959)</f>
        <v>151</v>
      </c>
    </row>
    <row r="3960" spans="4:11" x14ac:dyDescent="0.3">
      <c r="D3960">
        <v>3954</v>
      </c>
      <c r="E3960">
        <v>30</v>
      </c>
      <c r="F3960" s="4">
        <f>DATE(2021,10,8+INT(ROWS($1:58)/7))</f>
        <v>44485</v>
      </c>
      <c r="G3960" s="1" t="s">
        <v>167</v>
      </c>
      <c r="H3960">
        <v>-1</v>
      </c>
      <c r="I3960" s="5">
        <f>IF(G3960="nákup",VLOOKUP(E3960,Tabuľka6[#All],13,FALSE),IF(G3960="predaj",VLOOKUP(E3960,Tabuľka6[#All],12,FALSE),"zadany neplatny typ transakie"))</f>
        <v>11.5</v>
      </c>
      <c r="J3960">
        <f t="shared" si="61"/>
        <v>11.5</v>
      </c>
      <c r="K3960">
        <f>SUMIF($E$7:E3960,E3960,$H$7:H3960)</f>
        <v>125</v>
      </c>
    </row>
    <row r="3961" spans="4:11" x14ac:dyDescent="0.3">
      <c r="D3961">
        <v>3955</v>
      </c>
      <c r="E3961">
        <v>9</v>
      </c>
      <c r="F3961" s="4">
        <f>DATE(2021,10,8+INT(ROWS($1:59)/7))</f>
        <v>44485</v>
      </c>
      <c r="G3961" s="1" t="s">
        <v>167</v>
      </c>
      <c r="H3961">
        <v>-2</v>
      </c>
      <c r="I3961" s="5">
        <f>IF(G3961="nákup",VLOOKUP(E3961,Tabuľka6[#All],13,FALSE),IF(G3961="predaj",VLOOKUP(E3961,Tabuľka6[#All],12,FALSE),"zadany neplatny typ transakie"))</f>
        <v>41</v>
      </c>
      <c r="J3961">
        <f t="shared" si="61"/>
        <v>82</v>
      </c>
      <c r="K3961">
        <f>SUMIF($E$7:E3961,E3961,$H$7:H3961)</f>
        <v>26</v>
      </c>
    </row>
    <row r="3962" spans="4:11" x14ac:dyDescent="0.3">
      <c r="D3962">
        <v>3956</v>
      </c>
      <c r="E3962">
        <v>10</v>
      </c>
      <c r="F3962" s="4">
        <f>DATE(2021,10,8+INT(ROWS($1:60)/7))</f>
        <v>44485</v>
      </c>
      <c r="G3962" s="1" t="s">
        <v>166</v>
      </c>
      <c r="H3962">
        <v>20</v>
      </c>
      <c r="I3962" s="5">
        <f>IF(G3962="nákup",VLOOKUP(E3962,Tabuľka6[#All],13,FALSE),IF(G3962="predaj",VLOOKUP(E3962,Tabuľka6[#All],12,FALSE),"zadany neplatny typ transakie"))</f>
        <v>11.89</v>
      </c>
      <c r="J3962">
        <f t="shared" si="61"/>
        <v>237.8</v>
      </c>
      <c r="K3962">
        <f>SUMIF($E$7:E3962,E3962,$H$7:H3962)</f>
        <v>61</v>
      </c>
    </row>
    <row r="3963" spans="4:11" x14ac:dyDescent="0.3">
      <c r="D3963">
        <v>3957</v>
      </c>
      <c r="E3963">
        <v>22</v>
      </c>
      <c r="F3963" s="4">
        <f>DATE(2021,10,8+INT(ROWS($1:61)/7))</f>
        <v>44485</v>
      </c>
      <c r="G3963" s="1" t="s">
        <v>167</v>
      </c>
      <c r="H3963">
        <v>-9</v>
      </c>
      <c r="I3963" s="5">
        <f>IF(G3963="nákup",VLOOKUP(E3963,Tabuľka6[#All],13,FALSE),IF(G3963="predaj",VLOOKUP(E3963,Tabuľka6[#All],12,FALSE),"zadany neplatny typ transakie"))</f>
        <v>22.58</v>
      </c>
      <c r="J3963">
        <f t="shared" si="61"/>
        <v>203.21999999999997</v>
      </c>
      <c r="K3963">
        <f>SUMIF($E$7:E3963,E3963,$H$7:H3963)</f>
        <v>22</v>
      </c>
    </row>
    <row r="3964" spans="4:11" x14ac:dyDescent="0.3">
      <c r="D3964">
        <v>3958</v>
      </c>
      <c r="E3964">
        <v>7</v>
      </c>
      <c r="F3964" s="4">
        <f>DATE(2021,10,8+INT(ROWS($1:62)/7))</f>
        <v>44485</v>
      </c>
      <c r="G3964" s="1" t="s">
        <v>167</v>
      </c>
      <c r="H3964">
        <v>-3</v>
      </c>
      <c r="I3964" s="5">
        <f>IF(G3964="nákup",VLOOKUP(E3964,Tabuľka6[#All],13,FALSE),IF(G3964="predaj",VLOOKUP(E3964,Tabuľka6[#All],12,FALSE),"zadany neplatny typ transakie"))</f>
        <v>14.75</v>
      </c>
      <c r="J3964">
        <f t="shared" si="61"/>
        <v>44.25</v>
      </c>
      <c r="K3964">
        <f>SUMIF($E$7:E3964,E3964,$H$7:H3964)</f>
        <v>28</v>
      </c>
    </row>
    <row r="3965" spans="4:11" x14ac:dyDescent="0.3">
      <c r="D3965">
        <v>3959</v>
      </c>
      <c r="E3965">
        <v>10</v>
      </c>
      <c r="F3965" s="4">
        <f>DATE(2021,10,8+INT(ROWS($1:63)/7))</f>
        <v>44486</v>
      </c>
      <c r="G3965" s="1" t="s">
        <v>167</v>
      </c>
      <c r="H3965">
        <v>-1</v>
      </c>
      <c r="I3965" s="5">
        <f>IF(G3965="nákup",VLOOKUP(E3965,Tabuľka6[#All],13,FALSE),IF(G3965="predaj",VLOOKUP(E3965,Tabuľka6[#All],12,FALSE),"zadany neplatny typ transakie"))</f>
        <v>18.5</v>
      </c>
      <c r="J3965">
        <f t="shared" si="61"/>
        <v>18.5</v>
      </c>
      <c r="K3965">
        <f>SUMIF($E$7:E3965,E3965,$H$7:H3965)</f>
        <v>60</v>
      </c>
    </row>
    <row r="3966" spans="4:11" x14ac:dyDescent="0.3">
      <c r="D3966">
        <v>3960</v>
      </c>
      <c r="E3966">
        <v>5</v>
      </c>
      <c r="F3966" s="4">
        <f>DATE(2021,10,8+INT(ROWS($1:64)/7))</f>
        <v>44486</v>
      </c>
      <c r="G3966" s="1" t="s">
        <v>167</v>
      </c>
      <c r="H3966">
        <v>-10</v>
      </c>
      <c r="I3966" s="5">
        <f>IF(G3966="nákup",VLOOKUP(E3966,Tabuľka6[#All],13,FALSE),IF(G3966="predaj",VLOOKUP(E3966,Tabuľka6[#All],12,FALSE),"zadany neplatny typ transakie"))</f>
        <v>15.56</v>
      </c>
      <c r="J3966">
        <f t="shared" si="61"/>
        <v>155.6</v>
      </c>
      <c r="K3966">
        <f>SUMIF($E$7:E3966,E3966,$H$7:H3966)</f>
        <v>126</v>
      </c>
    </row>
    <row r="3967" spans="4:11" x14ac:dyDescent="0.3">
      <c r="D3967">
        <v>3961</v>
      </c>
      <c r="E3967">
        <v>5</v>
      </c>
      <c r="F3967" s="4">
        <f>DATE(2021,10,8+INT(ROWS($1:65)/7))</f>
        <v>44486</v>
      </c>
      <c r="G3967" s="1" t="s">
        <v>167</v>
      </c>
      <c r="H3967">
        <v>-2</v>
      </c>
      <c r="I3967" s="5">
        <f>IF(G3967="nákup",VLOOKUP(E3967,Tabuľka6[#All],13,FALSE),IF(G3967="predaj",VLOOKUP(E3967,Tabuľka6[#All],12,FALSE),"zadany neplatny typ transakie"))</f>
        <v>15.56</v>
      </c>
      <c r="J3967">
        <f t="shared" si="61"/>
        <v>31.12</v>
      </c>
      <c r="K3967">
        <f>SUMIF($E$7:E3967,E3967,$H$7:H3967)</f>
        <v>124</v>
      </c>
    </row>
    <row r="3968" spans="4:11" x14ac:dyDescent="0.3">
      <c r="D3968">
        <v>3962</v>
      </c>
      <c r="E3968">
        <v>22</v>
      </c>
      <c r="F3968" s="4">
        <f>DATE(2021,10,8+INT(ROWS($1:66)/7))</f>
        <v>44486</v>
      </c>
      <c r="G3968" s="1" t="s">
        <v>166</v>
      </c>
      <c r="H3968">
        <v>8</v>
      </c>
      <c r="I3968" s="5">
        <f>IF(G3968="nákup",VLOOKUP(E3968,Tabuľka6[#All],13,FALSE),IF(G3968="predaj",VLOOKUP(E3968,Tabuľka6[#All],12,FALSE),"zadany neplatny typ transakie"))</f>
        <v>12.56</v>
      </c>
      <c r="J3968">
        <f t="shared" si="61"/>
        <v>100.48</v>
      </c>
      <c r="K3968">
        <f>SUMIF($E$7:E3968,E3968,$H$7:H3968)</f>
        <v>30</v>
      </c>
    </row>
    <row r="3969" spans="4:11" x14ac:dyDescent="0.3">
      <c r="D3969">
        <v>3963</v>
      </c>
      <c r="E3969">
        <v>27</v>
      </c>
      <c r="F3969" s="4">
        <f>DATE(2021,10,8+INT(ROWS($1:67)/7))</f>
        <v>44486</v>
      </c>
      <c r="G3969" s="1" t="s">
        <v>167</v>
      </c>
      <c r="H3969">
        <v>-3</v>
      </c>
      <c r="I3969" s="5">
        <f>IF(G3969="nákup",VLOOKUP(E3969,Tabuľka6[#All],13,FALSE),IF(G3969="predaj",VLOOKUP(E3969,Tabuľka6[#All],12,FALSE),"zadany neplatny typ transakie"))</f>
        <v>16.36</v>
      </c>
      <c r="J3969">
        <f t="shared" si="61"/>
        <v>49.08</v>
      </c>
      <c r="K3969">
        <f>SUMIF($E$7:E3969,E3969,$H$7:H3969)</f>
        <v>74</v>
      </c>
    </row>
    <row r="3970" spans="4:11" x14ac:dyDescent="0.3">
      <c r="D3970">
        <v>3964</v>
      </c>
      <c r="E3970">
        <v>25</v>
      </c>
      <c r="F3970" s="4">
        <f>DATE(2021,10,8+INT(ROWS($1:68)/7))</f>
        <v>44486</v>
      </c>
      <c r="G3970" s="1" t="s">
        <v>167</v>
      </c>
      <c r="H3970">
        <v>-8</v>
      </c>
      <c r="I3970" s="5">
        <f>IF(G3970="nákup",VLOOKUP(E3970,Tabuľka6[#All],13,FALSE),IF(G3970="predaj",VLOOKUP(E3970,Tabuľka6[#All],12,FALSE),"zadany neplatny typ transakie"))</f>
        <v>14.95</v>
      </c>
      <c r="J3970">
        <f t="shared" si="61"/>
        <v>119.6</v>
      </c>
      <c r="K3970">
        <f>SUMIF($E$7:E3970,E3970,$H$7:H3970)</f>
        <v>162</v>
      </c>
    </row>
    <row r="3971" spans="4:11" x14ac:dyDescent="0.3">
      <c r="D3971">
        <v>3965</v>
      </c>
      <c r="E3971">
        <v>16</v>
      </c>
      <c r="F3971" s="4">
        <f>DATE(2021,10,8+INT(ROWS($1:69)/7))</f>
        <v>44486</v>
      </c>
      <c r="G3971" s="1" t="s">
        <v>167</v>
      </c>
      <c r="H3971">
        <v>-9</v>
      </c>
      <c r="I3971" s="5">
        <f>IF(G3971="nákup",VLOOKUP(E3971,Tabuľka6[#All],13,FALSE),IF(G3971="predaj",VLOOKUP(E3971,Tabuľka6[#All],12,FALSE),"zadany neplatny typ transakie"))</f>
        <v>14.49</v>
      </c>
      <c r="J3971">
        <f t="shared" si="61"/>
        <v>130.41</v>
      </c>
      <c r="K3971">
        <f>SUMIF($E$7:E3971,E3971,$H$7:H3971)</f>
        <v>191</v>
      </c>
    </row>
    <row r="3972" spans="4:11" x14ac:dyDescent="0.3">
      <c r="D3972">
        <v>3966</v>
      </c>
      <c r="E3972">
        <v>21</v>
      </c>
      <c r="F3972" s="4">
        <f>DATE(2021,10,8+INT(ROWS($1:70)/7))</f>
        <v>44487</v>
      </c>
      <c r="G3972" s="1" t="s">
        <v>167</v>
      </c>
      <c r="H3972">
        <v>-8</v>
      </c>
      <c r="I3972" s="5">
        <f>IF(G3972="nákup",VLOOKUP(E3972,Tabuľka6[#All],13,FALSE),IF(G3972="predaj",VLOOKUP(E3972,Tabuľka6[#All],12,FALSE),"zadany neplatny typ transakie"))</f>
        <v>22.5</v>
      </c>
      <c r="J3972">
        <f t="shared" si="61"/>
        <v>180</v>
      </c>
      <c r="K3972">
        <f>SUMIF($E$7:E3972,E3972,$H$7:H3972)</f>
        <v>20</v>
      </c>
    </row>
    <row r="3973" spans="4:11" x14ac:dyDescent="0.3">
      <c r="D3973">
        <v>3967</v>
      </c>
      <c r="E3973">
        <v>10</v>
      </c>
      <c r="F3973" s="4">
        <f>DATE(2021,10,8+INT(ROWS($1:71)/7))</f>
        <v>44487</v>
      </c>
      <c r="G3973" s="1" t="s">
        <v>167</v>
      </c>
      <c r="H3973">
        <v>-2</v>
      </c>
      <c r="I3973" s="5">
        <f>IF(G3973="nákup",VLOOKUP(E3973,Tabuľka6[#All],13,FALSE),IF(G3973="predaj",VLOOKUP(E3973,Tabuľka6[#All],12,FALSE),"zadany neplatny typ transakie"))</f>
        <v>18.5</v>
      </c>
      <c r="J3973">
        <f t="shared" si="61"/>
        <v>37</v>
      </c>
      <c r="K3973">
        <f>SUMIF($E$7:E3973,E3973,$H$7:H3973)</f>
        <v>58</v>
      </c>
    </row>
    <row r="3974" spans="4:11" x14ac:dyDescent="0.3">
      <c r="D3974">
        <v>3968</v>
      </c>
      <c r="E3974">
        <v>19</v>
      </c>
      <c r="F3974" s="4">
        <f>DATE(2021,10,8+INT(ROWS($1:72)/7))</f>
        <v>44487</v>
      </c>
      <c r="G3974" s="1" t="s">
        <v>167</v>
      </c>
      <c r="H3974">
        <v>-1</v>
      </c>
      <c r="I3974" s="5">
        <f>IF(G3974="nákup",VLOOKUP(E3974,Tabuľka6[#All],13,FALSE),IF(G3974="predaj",VLOOKUP(E3974,Tabuľka6[#All],12,FALSE),"zadany neplatny typ transakie"))</f>
        <v>14.17</v>
      </c>
      <c r="J3974">
        <f t="shared" si="61"/>
        <v>14.17</v>
      </c>
      <c r="K3974">
        <f>SUMIF($E$7:E3974,E3974,$H$7:H3974)</f>
        <v>105</v>
      </c>
    </row>
    <row r="3975" spans="4:11" x14ac:dyDescent="0.3">
      <c r="D3975">
        <v>3969</v>
      </c>
      <c r="E3975">
        <v>14</v>
      </c>
      <c r="F3975" s="4">
        <f>DATE(2021,10,8+INT(ROWS($1:73)/7))</f>
        <v>44487</v>
      </c>
      <c r="G3975" s="1" t="s">
        <v>167</v>
      </c>
      <c r="H3975">
        <v>-1</v>
      </c>
      <c r="I3975" s="5">
        <f>IF(G3975="nákup",VLOOKUP(E3975,Tabuľka6[#All],13,FALSE),IF(G3975="predaj",VLOOKUP(E3975,Tabuľka6[#All],12,FALSE),"zadany neplatny typ transakie"))</f>
        <v>7.8</v>
      </c>
      <c r="J3975">
        <f t="shared" si="61"/>
        <v>7.8</v>
      </c>
      <c r="K3975">
        <f>SUMIF($E$7:E3975,E3975,$H$7:H3975)</f>
        <v>14</v>
      </c>
    </row>
    <row r="3976" spans="4:11" x14ac:dyDescent="0.3">
      <c r="D3976">
        <v>3970</v>
      </c>
      <c r="E3976">
        <v>4</v>
      </c>
      <c r="F3976" s="4">
        <f>DATE(2021,10,8+INT(ROWS($1:74)/7))</f>
        <v>44487</v>
      </c>
      <c r="G3976" s="1" t="s">
        <v>167</v>
      </c>
      <c r="H3976">
        <v>-10</v>
      </c>
      <c r="I3976" s="5">
        <f>IF(G3976="nákup",VLOOKUP(E3976,Tabuľka6[#All],13,FALSE),IF(G3976="predaj",VLOOKUP(E3976,Tabuľka6[#All],12,FALSE),"zadany neplatny typ transakie"))</f>
        <v>16</v>
      </c>
      <c r="J3976">
        <f t="shared" ref="J3976:J4039" si="62">ABS(H3976*I3976)</f>
        <v>160</v>
      </c>
      <c r="K3976">
        <f>SUMIF($E$7:E3976,E3976,$H$7:H3976)</f>
        <v>121</v>
      </c>
    </row>
    <row r="3977" spans="4:11" x14ac:dyDescent="0.3">
      <c r="D3977">
        <v>3971</v>
      </c>
      <c r="E3977">
        <v>26</v>
      </c>
      <c r="F3977" s="4">
        <f>DATE(2021,10,8+INT(ROWS($1:75)/7))</f>
        <v>44487</v>
      </c>
      <c r="G3977" s="1" t="s">
        <v>167</v>
      </c>
      <c r="H3977">
        <v>-7</v>
      </c>
      <c r="I3977" s="5">
        <f>IF(G3977="nákup",VLOOKUP(E3977,Tabuľka6[#All],13,FALSE),IF(G3977="predaj",VLOOKUP(E3977,Tabuľka6[#All],12,FALSE),"zadany neplatny typ transakie"))</f>
        <v>12.85</v>
      </c>
      <c r="J3977">
        <f t="shared" si="62"/>
        <v>89.95</v>
      </c>
      <c r="K3977">
        <f>SUMIF($E$7:E3977,E3977,$H$7:H3977)</f>
        <v>16</v>
      </c>
    </row>
    <row r="3978" spans="4:11" x14ac:dyDescent="0.3">
      <c r="D3978">
        <v>3972</v>
      </c>
      <c r="E3978">
        <v>16</v>
      </c>
      <c r="F3978" s="4">
        <f>DATE(2021,10,8+INT(ROWS($1:76)/7))</f>
        <v>44487</v>
      </c>
      <c r="G3978" s="1" t="s">
        <v>167</v>
      </c>
      <c r="H3978">
        <v>-7</v>
      </c>
      <c r="I3978" s="5">
        <f>IF(G3978="nákup",VLOOKUP(E3978,Tabuľka6[#All],13,FALSE),IF(G3978="predaj",VLOOKUP(E3978,Tabuľka6[#All],12,FALSE),"zadany neplatny typ transakie"))</f>
        <v>14.49</v>
      </c>
      <c r="J3978">
        <f t="shared" si="62"/>
        <v>101.43</v>
      </c>
      <c r="K3978">
        <f>SUMIF($E$7:E3978,E3978,$H$7:H3978)</f>
        <v>184</v>
      </c>
    </row>
    <row r="3979" spans="4:11" x14ac:dyDescent="0.3">
      <c r="D3979">
        <v>3973</v>
      </c>
      <c r="E3979">
        <v>22</v>
      </c>
      <c r="F3979" s="4">
        <f>DATE(2021,10,8+INT(ROWS($1:77)/7))</f>
        <v>44488</v>
      </c>
      <c r="G3979" s="1" t="s">
        <v>167</v>
      </c>
      <c r="H3979">
        <v>-8</v>
      </c>
      <c r="I3979" s="5">
        <f>IF(G3979="nákup",VLOOKUP(E3979,Tabuľka6[#All],13,FALSE),IF(G3979="predaj",VLOOKUP(E3979,Tabuľka6[#All],12,FALSE),"zadany neplatny typ transakie"))</f>
        <v>22.58</v>
      </c>
      <c r="J3979">
        <f t="shared" si="62"/>
        <v>180.64</v>
      </c>
      <c r="K3979">
        <f>SUMIF($E$7:E3979,E3979,$H$7:H3979)</f>
        <v>22</v>
      </c>
    </row>
    <row r="3980" spans="4:11" x14ac:dyDescent="0.3">
      <c r="D3980">
        <v>3974</v>
      </c>
      <c r="E3980">
        <v>27</v>
      </c>
      <c r="F3980" s="4">
        <f>DATE(2021,10,8+INT(ROWS($1:78)/7))</f>
        <v>44488</v>
      </c>
      <c r="G3980" s="1" t="s">
        <v>167</v>
      </c>
      <c r="H3980">
        <v>-9</v>
      </c>
      <c r="I3980" s="5">
        <f>IF(G3980="nákup",VLOOKUP(E3980,Tabuľka6[#All],13,FALSE),IF(G3980="predaj",VLOOKUP(E3980,Tabuľka6[#All],12,FALSE),"zadany neplatny typ transakie"))</f>
        <v>16.36</v>
      </c>
      <c r="J3980">
        <f t="shared" si="62"/>
        <v>147.24</v>
      </c>
      <c r="K3980">
        <f>SUMIF($E$7:E3980,E3980,$H$7:H3980)</f>
        <v>65</v>
      </c>
    </row>
    <row r="3981" spans="4:11" x14ac:dyDescent="0.3">
      <c r="D3981">
        <v>3975</v>
      </c>
      <c r="E3981">
        <v>13</v>
      </c>
      <c r="F3981" s="4">
        <f>DATE(2021,10,8+INT(ROWS($1:79)/7))</f>
        <v>44488</v>
      </c>
      <c r="G3981" s="1" t="s">
        <v>167</v>
      </c>
      <c r="H3981">
        <v>-7</v>
      </c>
      <c r="I3981" s="5">
        <f>IF(G3981="nákup",VLOOKUP(E3981,Tabuľka6[#All],13,FALSE),IF(G3981="predaj",VLOOKUP(E3981,Tabuľka6[#All],12,FALSE),"zadany neplatny typ transakie"))</f>
        <v>14.95</v>
      </c>
      <c r="J3981">
        <f t="shared" si="62"/>
        <v>104.64999999999999</v>
      </c>
      <c r="K3981">
        <f>SUMIF($E$7:E3981,E3981,$H$7:H3981)</f>
        <v>19</v>
      </c>
    </row>
    <row r="3982" spans="4:11" x14ac:dyDescent="0.3">
      <c r="D3982">
        <v>3976</v>
      </c>
      <c r="E3982">
        <v>18</v>
      </c>
      <c r="F3982" s="4">
        <f>DATE(2021,10,8+INT(ROWS($1:80)/7))</f>
        <v>44488</v>
      </c>
      <c r="G3982" s="1" t="s">
        <v>167</v>
      </c>
      <c r="H3982">
        <v>-3</v>
      </c>
      <c r="I3982" s="5">
        <f>IF(G3982="nákup",VLOOKUP(E3982,Tabuľka6[#All],13,FALSE),IF(G3982="predaj",VLOOKUP(E3982,Tabuľka6[#All],12,FALSE),"zadany neplatny typ transakie"))</f>
        <v>13.99</v>
      </c>
      <c r="J3982">
        <f t="shared" si="62"/>
        <v>41.97</v>
      </c>
      <c r="K3982">
        <f>SUMIF($E$7:E3982,E3982,$H$7:H3982)</f>
        <v>28</v>
      </c>
    </row>
    <row r="3983" spans="4:11" x14ac:dyDescent="0.3">
      <c r="D3983">
        <v>3977</v>
      </c>
      <c r="E3983">
        <v>12</v>
      </c>
      <c r="F3983" s="4">
        <f>DATE(2021,10,8+INT(ROWS($1:81)/7))</f>
        <v>44488</v>
      </c>
      <c r="G3983" s="1" t="s">
        <v>167</v>
      </c>
      <c r="H3983">
        <v>-9</v>
      </c>
      <c r="I3983" s="5">
        <f>IF(G3983="nákup",VLOOKUP(E3983,Tabuľka6[#All],13,FALSE),IF(G3983="predaj",VLOOKUP(E3983,Tabuľka6[#All],12,FALSE),"zadany neplatny typ transakie"))</f>
        <v>13.25</v>
      </c>
      <c r="J3983">
        <f t="shared" si="62"/>
        <v>119.25</v>
      </c>
      <c r="K3983">
        <f>SUMIF($E$7:E3983,E3983,$H$7:H3983)</f>
        <v>108</v>
      </c>
    </row>
    <row r="3984" spans="4:11" x14ac:dyDescent="0.3">
      <c r="D3984">
        <v>3978</v>
      </c>
      <c r="E3984">
        <v>27</v>
      </c>
      <c r="F3984" s="4">
        <f>DATE(2021,10,8+INT(ROWS($1:82)/7))</f>
        <v>44488</v>
      </c>
      <c r="G3984" s="1" t="s">
        <v>167</v>
      </c>
      <c r="H3984">
        <v>-9</v>
      </c>
      <c r="I3984" s="5">
        <f>IF(G3984="nákup",VLOOKUP(E3984,Tabuľka6[#All],13,FALSE),IF(G3984="predaj",VLOOKUP(E3984,Tabuľka6[#All],12,FALSE),"zadany neplatny typ transakie"))</f>
        <v>16.36</v>
      </c>
      <c r="J3984">
        <f t="shared" si="62"/>
        <v>147.24</v>
      </c>
      <c r="K3984">
        <f>SUMIF($E$7:E3984,E3984,$H$7:H3984)</f>
        <v>56</v>
      </c>
    </row>
    <row r="3985" spans="4:11" x14ac:dyDescent="0.3">
      <c r="D3985">
        <v>3979</v>
      </c>
      <c r="E3985">
        <v>3</v>
      </c>
      <c r="F3985" s="4">
        <f>DATE(2021,10,8+INT(ROWS($1:83)/7))</f>
        <v>44488</v>
      </c>
      <c r="G3985" s="1" t="s">
        <v>167</v>
      </c>
      <c r="H3985">
        <v>-9</v>
      </c>
      <c r="I3985" s="5">
        <f>IF(G3985="nákup",VLOOKUP(E3985,Tabuľka6[#All],13,FALSE),IF(G3985="predaj",VLOOKUP(E3985,Tabuľka6[#All],12,FALSE),"zadany neplatny typ transakie"))</f>
        <v>9.64</v>
      </c>
      <c r="J3985">
        <f t="shared" si="62"/>
        <v>86.76</v>
      </c>
      <c r="K3985">
        <f>SUMIF($E$7:E3985,E3985,$H$7:H3985)</f>
        <v>200</v>
      </c>
    </row>
    <row r="3986" spans="4:11" x14ac:dyDescent="0.3">
      <c r="D3986">
        <v>3980</v>
      </c>
      <c r="E3986">
        <v>2</v>
      </c>
      <c r="F3986" s="4">
        <f>DATE(2021,10,8+INT(ROWS($1:84)/7))</f>
        <v>44489</v>
      </c>
      <c r="G3986" s="1" t="s">
        <v>167</v>
      </c>
      <c r="H3986">
        <v>-3</v>
      </c>
      <c r="I3986" s="5">
        <f>IF(G3986="nákup",VLOOKUP(E3986,Tabuľka6[#All],13,FALSE),IF(G3986="predaj",VLOOKUP(E3986,Tabuľka6[#All],12,FALSE),"zadany neplatny typ transakie"))</f>
        <v>16.11</v>
      </c>
      <c r="J3986">
        <f t="shared" si="62"/>
        <v>48.33</v>
      </c>
      <c r="K3986">
        <f>SUMIF($E$7:E3986,E3986,$H$7:H3986)</f>
        <v>90</v>
      </c>
    </row>
    <row r="3987" spans="4:11" x14ac:dyDescent="0.3">
      <c r="D3987">
        <v>3981</v>
      </c>
      <c r="E3987">
        <v>18</v>
      </c>
      <c r="F3987" s="4">
        <f>DATE(2021,10,8+INT(ROWS($1:85)/7))</f>
        <v>44489</v>
      </c>
      <c r="G3987" s="1" t="s">
        <v>167</v>
      </c>
      <c r="H3987">
        <v>-1</v>
      </c>
      <c r="I3987" s="5">
        <f>IF(G3987="nákup",VLOOKUP(E3987,Tabuľka6[#All],13,FALSE),IF(G3987="predaj",VLOOKUP(E3987,Tabuľka6[#All],12,FALSE),"zadany neplatny typ transakie"))</f>
        <v>13.99</v>
      </c>
      <c r="J3987">
        <f t="shared" si="62"/>
        <v>13.99</v>
      </c>
      <c r="K3987">
        <f>SUMIF($E$7:E3987,E3987,$H$7:H3987)</f>
        <v>27</v>
      </c>
    </row>
    <row r="3988" spans="4:11" x14ac:dyDescent="0.3">
      <c r="D3988">
        <v>3982</v>
      </c>
      <c r="E3988">
        <v>13</v>
      </c>
      <c r="F3988" s="4">
        <f>DATE(2021,10,8+INT(ROWS($1:86)/7))</f>
        <v>44489</v>
      </c>
      <c r="G3988" s="1" t="s">
        <v>167</v>
      </c>
      <c r="H3988">
        <v>-1</v>
      </c>
      <c r="I3988" s="5">
        <f>IF(G3988="nákup",VLOOKUP(E3988,Tabuľka6[#All],13,FALSE),IF(G3988="predaj",VLOOKUP(E3988,Tabuľka6[#All],12,FALSE),"zadany neplatny typ transakie"))</f>
        <v>14.95</v>
      </c>
      <c r="J3988">
        <f t="shared" si="62"/>
        <v>14.95</v>
      </c>
      <c r="K3988">
        <f>SUMIF($E$7:E3988,E3988,$H$7:H3988)</f>
        <v>18</v>
      </c>
    </row>
    <row r="3989" spans="4:11" x14ac:dyDescent="0.3">
      <c r="D3989">
        <v>3983</v>
      </c>
      <c r="E3989">
        <v>15</v>
      </c>
      <c r="F3989" s="4">
        <f>DATE(2021,10,8+INT(ROWS($1:87)/7))</f>
        <v>44489</v>
      </c>
      <c r="G3989" s="1" t="s">
        <v>167</v>
      </c>
      <c r="H3989">
        <v>-5</v>
      </c>
      <c r="I3989" s="5">
        <f>IF(G3989="nákup",VLOOKUP(E3989,Tabuľka6[#All],13,FALSE),IF(G3989="predaj",VLOOKUP(E3989,Tabuľka6[#All],12,FALSE),"zadany neplatny typ transakie"))</f>
        <v>9.65</v>
      </c>
      <c r="J3989">
        <f t="shared" si="62"/>
        <v>48.25</v>
      </c>
      <c r="K3989">
        <f>SUMIF($E$7:E3989,E3989,$H$7:H3989)</f>
        <v>184</v>
      </c>
    </row>
    <row r="3990" spans="4:11" x14ac:dyDescent="0.3">
      <c r="D3990">
        <v>3984</v>
      </c>
      <c r="E3990">
        <v>2</v>
      </c>
      <c r="F3990" s="4">
        <f>DATE(2021,10,8+INT(ROWS($1:88)/7))</f>
        <v>44489</v>
      </c>
      <c r="G3990" s="1" t="s">
        <v>167</v>
      </c>
      <c r="H3990">
        <v>-3</v>
      </c>
      <c r="I3990" s="5">
        <f>IF(G3990="nákup",VLOOKUP(E3990,Tabuľka6[#All],13,FALSE),IF(G3990="predaj",VLOOKUP(E3990,Tabuľka6[#All],12,FALSE),"zadany neplatny typ transakie"))</f>
        <v>16.11</v>
      </c>
      <c r="J3990">
        <f t="shared" si="62"/>
        <v>48.33</v>
      </c>
      <c r="K3990">
        <f>SUMIF($E$7:E3990,E3990,$H$7:H3990)</f>
        <v>87</v>
      </c>
    </row>
    <row r="3991" spans="4:11" x14ac:dyDescent="0.3">
      <c r="D3991">
        <v>3985</v>
      </c>
      <c r="E3991">
        <v>12</v>
      </c>
      <c r="F3991" s="4">
        <f>DATE(2021,10,8+INT(ROWS($1:89)/7))</f>
        <v>44489</v>
      </c>
      <c r="G3991" s="1" t="s">
        <v>167</v>
      </c>
      <c r="H3991">
        <v>-6</v>
      </c>
      <c r="I3991" s="5">
        <f>IF(G3991="nákup",VLOOKUP(E3991,Tabuľka6[#All],13,FALSE),IF(G3991="predaj",VLOOKUP(E3991,Tabuľka6[#All],12,FALSE),"zadany neplatny typ transakie"))</f>
        <v>13.25</v>
      </c>
      <c r="J3991">
        <f t="shared" si="62"/>
        <v>79.5</v>
      </c>
      <c r="K3991">
        <f>SUMIF($E$7:E3991,E3991,$H$7:H3991)</f>
        <v>102</v>
      </c>
    </row>
    <row r="3992" spans="4:11" x14ac:dyDescent="0.3">
      <c r="D3992">
        <v>3986</v>
      </c>
      <c r="E3992">
        <v>26</v>
      </c>
      <c r="F3992" s="4">
        <f>DATE(2021,10,8+INT(ROWS($1:90)/7))</f>
        <v>44489</v>
      </c>
      <c r="G3992" s="1" t="s">
        <v>167</v>
      </c>
      <c r="H3992">
        <v>-8</v>
      </c>
      <c r="I3992" s="5">
        <f>IF(G3992="nákup",VLOOKUP(E3992,Tabuľka6[#All],13,FALSE),IF(G3992="predaj",VLOOKUP(E3992,Tabuľka6[#All],12,FALSE),"zadany neplatny typ transakie"))</f>
        <v>12.85</v>
      </c>
      <c r="J3992">
        <f t="shared" si="62"/>
        <v>102.8</v>
      </c>
      <c r="K3992">
        <f>SUMIF($E$7:E3992,E3992,$H$7:H3992)</f>
        <v>8</v>
      </c>
    </row>
    <row r="3993" spans="4:11" x14ac:dyDescent="0.3">
      <c r="D3993">
        <v>3987</v>
      </c>
      <c r="E3993">
        <v>27</v>
      </c>
      <c r="F3993" s="4">
        <f>DATE(2021,10,8+INT(ROWS($1:91)/7))</f>
        <v>44490</v>
      </c>
      <c r="G3993" s="1" t="s">
        <v>167</v>
      </c>
      <c r="H3993">
        <v>-1</v>
      </c>
      <c r="I3993" s="5">
        <f>IF(G3993="nákup",VLOOKUP(E3993,Tabuľka6[#All],13,FALSE),IF(G3993="predaj",VLOOKUP(E3993,Tabuľka6[#All],12,FALSE),"zadany neplatny typ transakie"))</f>
        <v>16.36</v>
      </c>
      <c r="J3993">
        <f t="shared" si="62"/>
        <v>16.36</v>
      </c>
      <c r="K3993">
        <f>SUMIF($E$7:E3993,E3993,$H$7:H3993)</f>
        <v>55</v>
      </c>
    </row>
    <row r="3994" spans="4:11" x14ac:dyDescent="0.3">
      <c r="D3994">
        <v>3988</v>
      </c>
      <c r="E3994">
        <v>5</v>
      </c>
      <c r="F3994" s="4">
        <f>DATE(2021,10,8+INT(ROWS($1:92)/7))</f>
        <v>44490</v>
      </c>
      <c r="G3994" s="1" t="s">
        <v>167</v>
      </c>
      <c r="H3994">
        <v>-9</v>
      </c>
      <c r="I3994" s="5">
        <f>IF(G3994="nákup",VLOOKUP(E3994,Tabuľka6[#All],13,FALSE),IF(G3994="predaj",VLOOKUP(E3994,Tabuľka6[#All],12,FALSE),"zadany neplatny typ transakie"))</f>
        <v>15.56</v>
      </c>
      <c r="J3994">
        <f t="shared" si="62"/>
        <v>140.04</v>
      </c>
      <c r="K3994">
        <f>SUMIF($E$7:E3994,E3994,$H$7:H3994)</f>
        <v>115</v>
      </c>
    </row>
    <row r="3995" spans="4:11" x14ac:dyDescent="0.3">
      <c r="D3995">
        <v>3989</v>
      </c>
      <c r="E3995">
        <v>5</v>
      </c>
      <c r="F3995" s="4">
        <f>DATE(2021,10,8+INT(ROWS($1:93)/7))</f>
        <v>44490</v>
      </c>
      <c r="G3995" s="1" t="s">
        <v>167</v>
      </c>
      <c r="H3995">
        <v>-8</v>
      </c>
      <c r="I3995" s="5">
        <f>IF(G3995="nákup",VLOOKUP(E3995,Tabuľka6[#All],13,FALSE),IF(G3995="predaj",VLOOKUP(E3995,Tabuľka6[#All],12,FALSE),"zadany neplatny typ transakie"))</f>
        <v>15.56</v>
      </c>
      <c r="J3995">
        <f t="shared" si="62"/>
        <v>124.48</v>
      </c>
      <c r="K3995">
        <f>SUMIF($E$7:E3995,E3995,$H$7:H3995)</f>
        <v>107</v>
      </c>
    </row>
    <row r="3996" spans="4:11" x14ac:dyDescent="0.3">
      <c r="D3996">
        <v>3990</v>
      </c>
      <c r="E3996">
        <v>12</v>
      </c>
      <c r="F3996" s="4">
        <f>DATE(2021,10,8+INT(ROWS($1:94)/7))</f>
        <v>44490</v>
      </c>
      <c r="G3996" s="1" t="s">
        <v>167</v>
      </c>
      <c r="H3996">
        <v>-3</v>
      </c>
      <c r="I3996" s="5">
        <f>IF(G3996="nákup",VLOOKUP(E3996,Tabuľka6[#All],13,FALSE),IF(G3996="predaj",VLOOKUP(E3996,Tabuľka6[#All],12,FALSE),"zadany neplatny typ transakie"))</f>
        <v>13.25</v>
      </c>
      <c r="J3996">
        <f t="shared" si="62"/>
        <v>39.75</v>
      </c>
      <c r="K3996">
        <f>SUMIF($E$7:E3996,E3996,$H$7:H3996)</f>
        <v>99</v>
      </c>
    </row>
    <row r="3997" spans="4:11" x14ac:dyDescent="0.3">
      <c r="D3997">
        <v>3991</v>
      </c>
      <c r="E3997">
        <v>21</v>
      </c>
      <c r="F3997" s="4">
        <f>DATE(2021,10,8+INT(ROWS($1:95)/7))</f>
        <v>44490</v>
      </c>
      <c r="G3997" s="1" t="s">
        <v>167</v>
      </c>
      <c r="H3997">
        <v>-9</v>
      </c>
      <c r="I3997" s="5">
        <f>IF(G3997="nákup",VLOOKUP(E3997,Tabuľka6[#All],13,FALSE),IF(G3997="predaj",VLOOKUP(E3997,Tabuľka6[#All],12,FALSE),"zadany neplatny typ transakie"))</f>
        <v>22.5</v>
      </c>
      <c r="J3997">
        <f t="shared" si="62"/>
        <v>202.5</v>
      </c>
      <c r="K3997">
        <f>SUMIF($E$7:E3997,E3997,$H$7:H3997)</f>
        <v>11</v>
      </c>
    </row>
    <row r="3998" spans="4:11" x14ac:dyDescent="0.3">
      <c r="D3998">
        <v>3992</v>
      </c>
      <c r="E3998">
        <v>2</v>
      </c>
      <c r="F3998" s="4">
        <f>DATE(2021,10,8+INT(ROWS($1:96)/7))</f>
        <v>44490</v>
      </c>
      <c r="G3998" s="1" t="s">
        <v>167</v>
      </c>
      <c r="H3998">
        <v>-3</v>
      </c>
      <c r="I3998" s="5">
        <f>IF(G3998="nákup",VLOOKUP(E3998,Tabuľka6[#All],13,FALSE),IF(G3998="predaj",VLOOKUP(E3998,Tabuľka6[#All],12,FALSE),"zadany neplatny typ transakie"))</f>
        <v>16.11</v>
      </c>
      <c r="J3998">
        <f t="shared" si="62"/>
        <v>48.33</v>
      </c>
      <c r="K3998">
        <f>SUMIF($E$7:E3998,E3998,$H$7:H3998)</f>
        <v>84</v>
      </c>
    </row>
    <row r="3999" spans="4:11" x14ac:dyDescent="0.3">
      <c r="D3999">
        <v>3993</v>
      </c>
      <c r="E3999">
        <v>22</v>
      </c>
      <c r="F3999" s="4">
        <f>DATE(2021,10,8+INT(ROWS($1:97)/7))</f>
        <v>44490</v>
      </c>
      <c r="G3999" s="1" t="s">
        <v>166</v>
      </c>
      <c r="H3999">
        <v>4</v>
      </c>
      <c r="I3999" s="5">
        <f>IF(G3999="nákup",VLOOKUP(E3999,Tabuľka6[#All],13,FALSE),IF(G3999="predaj",VLOOKUP(E3999,Tabuľka6[#All],12,FALSE),"zadany neplatny typ transakie"))</f>
        <v>12.56</v>
      </c>
      <c r="J3999">
        <f t="shared" si="62"/>
        <v>50.24</v>
      </c>
      <c r="K3999">
        <f>SUMIF($E$7:E3999,E3999,$H$7:H3999)</f>
        <v>26</v>
      </c>
    </row>
    <row r="4000" spans="4:11" x14ac:dyDescent="0.3">
      <c r="D4000">
        <v>3994</v>
      </c>
      <c r="E4000">
        <v>26</v>
      </c>
      <c r="F4000" s="4">
        <f>DATE(2021,10,8+INT(ROWS($1:98)/7))</f>
        <v>44491</v>
      </c>
      <c r="G4000" s="1" t="s">
        <v>167</v>
      </c>
      <c r="H4000">
        <v>-3</v>
      </c>
      <c r="I4000" s="5">
        <f>IF(G4000="nákup",VLOOKUP(E4000,Tabuľka6[#All],13,FALSE),IF(G4000="predaj",VLOOKUP(E4000,Tabuľka6[#All],12,FALSE),"zadany neplatny typ transakie"))</f>
        <v>12.85</v>
      </c>
      <c r="J4000">
        <f t="shared" si="62"/>
        <v>38.549999999999997</v>
      </c>
      <c r="K4000">
        <f>SUMIF($E$7:E4000,E4000,$H$7:H4000)</f>
        <v>5</v>
      </c>
    </row>
    <row r="4001" spans="4:11" x14ac:dyDescent="0.3">
      <c r="D4001">
        <v>3995</v>
      </c>
      <c r="E4001">
        <v>28</v>
      </c>
      <c r="F4001" s="4">
        <f>DATE(2021,10,8+INT(ROWS($1:99)/7))</f>
        <v>44491</v>
      </c>
      <c r="G4001" s="1" t="s">
        <v>167</v>
      </c>
      <c r="H4001">
        <v>-3</v>
      </c>
      <c r="I4001" s="5">
        <f>IF(G4001="nákup",VLOOKUP(E4001,Tabuľka6[#All],13,FALSE),IF(G4001="predaj",VLOOKUP(E4001,Tabuľka6[#All],12,FALSE),"zadany neplatny typ transakie"))</f>
        <v>14.38</v>
      </c>
      <c r="J4001">
        <f t="shared" si="62"/>
        <v>43.14</v>
      </c>
      <c r="K4001">
        <f>SUMIF($E$7:E4001,E4001,$H$7:H4001)</f>
        <v>148</v>
      </c>
    </row>
    <row r="4002" spans="4:11" x14ac:dyDescent="0.3">
      <c r="D4002">
        <v>3996</v>
      </c>
      <c r="E4002">
        <v>26</v>
      </c>
      <c r="F4002" s="4">
        <f>DATE(2021,10,8+INT(ROWS($1:100)/7))</f>
        <v>44491</v>
      </c>
      <c r="G4002" s="1" t="s">
        <v>166</v>
      </c>
      <c r="H4002">
        <v>20</v>
      </c>
      <c r="I4002" s="5">
        <f>IF(G4002="nákup",VLOOKUP(E4002,Tabuľka6[#All],13,FALSE),IF(G4002="predaj",VLOOKUP(E4002,Tabuľka6[#All],12,FALSE),"zadany neplatny typ transakie"))</f>
        <v>8.89</v>
      </c>
      <c r="J4002">
        <f t="shared" si="62"/>
        <v>177.8</v>
      </c>
      <c r="K4002">
        <f>SUMIF($E$7:E4002,E4002,$H$7:H4002)</f>
        <v>25</v>
      </c>
    </row>
    <row r="4003" spans="4:11" x14ac:dyDescent="0.3">
      <c r="D4003">
        <v>3997</v>
      </c>
      <c r="E4003">
        <v>20</v>
      </c>
      <c r="F4003" s="4">
        <f>DATE(2021,10,8+INT(ROWS($1:101)/7))</f>
        <v>44491</v>
      </c>
      <c r="G4003" s="1" t="s">
        <v>166</v>
      </c>
      <c r="H4003">
        <v>5</v>
      </c>
      <c r="I4003" s="5">
        <f>IF(G4003="nákup",VLOOKUP(E4003,Tabuľka6[#All],13,FALSE),IF(G4003="predaj",VLOOKUP(E4003,Tabuľka6[#All],12,FALSE),"zadany neplatny typ transakie"))</f>
        <v>6.29</v>
      </c>
      <c r="J4003">
        <f t="shared" si="62"/>
        <v>31.45</v>
      </c>
      <c r="K4003">
        <f>SUMIF($E$7:E4003,E4003,$H$7:H4003)</f>
        <v>7</v>
      </c>
    </row>
    <row r="4004" spans="4:11" x14ac:dyDescent="0.3">
      <c r="D4004">
        <v>3998</v>
      </c>
      <c r="E4004">
        <v>6</v>
      </c>
      <c r="F4004" s="4">
        <f>DATE(2021,10,8+INT(ROWS($1:102)/7))</f>
        <v>44491</v>
      </c>
      <c r="G4004" s="1" t="s">
        <v>167</v>
      </c>
      <c r="H4004">
        <v>-6</v>
      </c>
      <c r="I4004" s="5">
        <f>IF(G4004="nákup",VLOOKUP(E4004,Tabuľka6[#All],13,FALSE),IF(G4004="predaj",VLOOKUP(E4004,Tabuľka6[#All],12,FALSE),"zadany neplatny typ transakie"))</f>
        <v>13.24</v>
      </c>
      <c r="J4004">
        <f t="shared" si="62"/>
        <v>79.44</v>
      </c>
      <c r="K4004">
        <f>SUMIF($E$7:E4004,E4004,$H$7:H4004)</f>
        <v>67</v>
      </c>
    </row>
    <row r="4005" spans="4:11" x14ac:dyDescent="0.3">
      <c r="D4005">
        <v>3999</v>
      </c>
      <c r="E4005">
        <v>25</v>
      </c>
      <c r="F4005" s="4">
        <f>DATE(2021,10,8+INT(ROWS($1:103)/7))</f>
        <v>44491</v>
      </c>
      <c r="G4005" s="1" t="s">
        <v>167</v>
      </c>
      <c r="H4005">
        <v>-6</v>
      </c>
      <c r="I4005" s="5">
        <f>IF(G4005="nákup",VLOOKUP(E4005,Tabuľka6[#All],13,FALSE),IF(G4005="predaj",VLOOKUP(E4005,Tabuľka6[#All],12,FALSE),"zadany neplatny typ transakie"))</f>
        <v>14.95</v>
      </c>
      <c r="J4005">
        <f t="shared" si="62"/>
        <v>89.699999999999989</v>
      </c>
      <c r="K4005">
        <f>SUMIF($E$7:E4005,E4005,$H$7:H4005)</f>
        <v>156</v>
      </c>
    </row>
    <row r="4006" spans="4:11" x14ac:dyDescent="0.3">
      <c r="D4006">
        <v>4000</v>
      </c>
      <c r="E4006">
        <v>2</v>
      </c>
      <c r="F4006" s="4">
        <f>DATE(2021,10,8+INT(ROWS($1:104)/7))</f>
        <v>44491</v>
      </c>
      <c r="G4006" s="1" t="s">
        <v>167</v>
      </c>
      <c r="H4006">
        <v>-6</v>
      </c>
      <c r="I4006" s="5">
        <f>IF(G4006="nákup",VLOOKUP(E4006,Tabuľka6[#All],13,FALSE),IF(G4006="predaj",VLOOKUP(E4006,Tabuľka6[#All],12,FALSE),"zadany neplatny typ transakie"))</f>
        <v>16.11</v>
      </c>
      <c r="J4006">
        <f t="shared" si="62"/>
        <v>96.66</v>
      </c>
      <c r="K4006">
        <f>SUMIF($E$7:E4006,E4006,$H$7:H4006)</f>
        <v>78</v>
      </c>
    </row>
    <row r="4007" spans="4:11" x14ac:dyDescent="0.3">
      <c r="D4007">
        <v>4001</v>
      </c>
      <c r="E4007">
        <v>27</v>
      </c>
      <c r="F4007" s="4">
        <f>DATE(2021,10,8+INT(ROWS($1:105)/7))</f>
        <v>44492</v>
      </c>
      <c r="G4007" s="1" t="s">
        <v>167</v>
      </c>
      <c r="H4007">
        <v>-4</v>
      </c>
      <c r="I4007" s="5">
        <f>IF(G4007="nákup",VLOOKUP(E4007,Tabuľka6[#All],13,FALSE),IF(G4007="predaj",VLOOKUP(E4007,Tabuľka6[#All],12,FALSE),"zadany neplatny typ transakie"))</f>
        <v>16.36</v>
      </c>
      <c r="J4007">
        <f t="shared" si="62"/>
        <v>65.44</v>
      </c>
      <c r="K4007">
        <f>SUMIF($E$7:E4007,E4007,$H$7:H4007)</f>
        <v>51</v>
      </c>
    </row>
    <row r="4008" spans="4:11" x14ac:dyDescent="0.3">
      <c r="D4008">
        <v>4002</v>
      </c>
      <c r="E4008">
        <v>17</v>
      </c>
      <c r="F4008" s="4">
        <f>DATE(2021,10,8+INT(ROWS($1:106)/7))</f>
        <v>44492</v>
      </c>
      <c r="G4008" s="1" t="s">
        <v>167</v>
      </c>
      <c r="H4008">
        <v>-7</v>
      </c>
      <c r="I4008" s="5">
        <f>IF(G4008="nákup",VLOOKUP(E4008,Tabuľka6[#All],13,FALSE),IF(G4008="predaj",VLOOKUP(E4008,Tabuľka6[#All],12,FALSE),"zadany neplatny typ transakie"))</f>
        <v>14.46</v>
      </c>
      <c r="J4008">
        <f t="shared" si="62"/>
        <v>101.22</v>
      </c>
      <c r="K4008">
        <f>SUMIF($E$7:E4008,E4008,$H$7:H4008)</f>
        <v>27</v>
      </c>
    </row>
    <row r="4009" spans="4:11" x14ac:dyDescent="0.3">
      <c r="D4009">
        <v>4003</v>
      </c>
      <c r="E4009">
        <v>6</v>
      </c>
      <c r="F4009" s="4">
        <f>DATE(2021,10,8+INT(ROWS($1:107)/7))</f>
        <v>44492</v>
      </c>
      <c r="G4009" s="1" t="s">
        <v>167</v>
      </c>
      <c r="H4009">
        <v>-7</v>
      </c>
      <c r="I4009" s="5">
        <f>IF(G4009="nákup",VLOOKUP(E4009,Tabuľka6[#All],13,FALSE),IF(G4009="predaj",VLOOKUP(E4009,Tabuľka6[#All],12,FALSE),"zadany neplatny typ transakie"))</f>
        <v>13.24</v>
      </c>
      <c r="J4009">
        <f t="shared" si="62"/>
        <v>92.68</v>
      </c>
      <c r="K4009">
        <f>SUMIF($E$7:E4009,E4009,$H$7:H4009)</f>
        <v>60</v>
      </c>
    </row>
    <row r="4010" spans="4:11" x14ac:dyDescent="0.3">
      <c r="D4010">
        <v>4004</v>
      </c>
      <c r="E4010">
        <v>12</v>
      </c>
      <c r="F4010" s="4">
        <f>DATE(2021,10,8+INT(ROWS($1:108)/7))</f>
        <v>44492</v>
      </c>
      <c r="G4010" s="1" t="s">
        <v>167</v>
      </c>
      <c r="H4010">
        <v>-2</v>
      </c>
      <c r="I4010" s="5">
        <f>IF(G4010="nákup",VLOOKUP(E4010,Tabuľka6[#All],13,FALSE),IF(G4010="predaj",VLOOKUP(E4010,Tabuľka6[#All],12,FALSE),"zadany neplatny typ transakie"))</f>
        <v>13.25</v>
      </c>
      <c r="J4010">
        <f t="shared" si="62"/>
        <v>26.5</v>
      </c>
      <c r="K4010">
        <f>SUMIF($E$7:E4010,E4010,$H$7:H4010)</f>
        <v>97</v>
      </c>
    </row>
    <row r="4011" spans="4:11" x14ac:dyDescent="0.3">
      <c r="D4011">
        <v>4005</v>
      </c>
      <c r="E4011">
        <v>24</v>
      </c>
      <c r="F4011" s="4">
        <f>DATE(2021,10,8+INT(ROWS($1:109)/7))</f>
        <v>44492</v>
      </c>
      <c r="G4011" s="1" t="s">
        <v>167</v>
      </c>
      <c r="H4011">
        <v>-1</v>
      </c>
      <c r="I4011" s="5">
        <f>IF(G4011="nákup",VLOOKUP(E4011,Tabuľka6[#All],13,FALSE),IF(G4011="predaj",VLOOKUP(E4011,Tabuľka6[#All],12,FALSE),"zadany neplatny typ transakie"))</f>
        <v>18.98</v>
      </c>
      <c r="J4011">
        <f t="shared" si="62"/>
        <v>18.98</v>
      </c>
      <c r="K4011">
        <f>SUMIF($E$7:E4011,E4011,$H$7:H4011)</f>
        <v>208</v>
      </c>
    </row>
    <row r="4012" spans="4:11" x14ac:dyDescent="0.3">
      <c r="D4012">
        <v>4006</v>
      </c>
      <c r="E4012">
        <v>12</v>
      </c>
      <c r="F4012" s="4">
        <f>DATE(2021,10,8+INT(ROWS($1:110)/7))</f>
        <v>44492</v>
      </c>
      <c r="G4012" s="1" t="s">
        <v>167</v>
      </c>
      <c r="H4012">
        <v>-1</v>
      </c>
      <c r="I4012" s="5">
        <f>IF(G4012="nákup",VLOOKUP(E4012,Tabuľka6[#All],13,FALSE),IF(G4012="predaj",VLOOKUP(E4012,Tabuľka6[#All],12,FALSE),"zadany neplatny typ transakie"))</f>
        <v>13.25</v>
      </c>
      <c r="J4012">
        <f t="shared" si="62"/>
        <v>13.25</v>
      </c>
      <c r="K4012">
        <f>SUMIF($E$7:E4012,E4012,$H$7:H4012)</f>
        <v>96</v>
      </c>
    </row>
    <row r="4013" spans="4:11" x14ac:dyDescent="0.3">
      <c r="D4013">
        <v>4007</v>
      </c>
      <c r="E4013">
        <v>7</v>
      </c>
      <c r="F4013" s="4">
        <f>DATE(2021,10,8+INT(ROWS($1:111)/7))</f>
        <v>44492</v>
      </c>
      <c r="G4013" s="1" t="s">
        <v>167</v>
      </c>
      <c r="H4013">
        <v>-3</v>
      </c>
      <c r="I4013" s="5">
        <f>IF(G4013="nákup",VLOOKUP(E4013,Tabuľka6[#All],13,FALSE),IF(G4013="predaj",VLOOKUP(E4013,Tabuľka6[#All],12,FALSE),"zadany neplatny typ transakie"))</f>
        <v>14.75</v>
      </c>
      <c r="J4013">
        <f t="shared" si="62"/>
        <v>44.25</v>
      </c>
      <c r="K4013">
        <f>SUMIF($E$7:E4013,E4013,$H$7:H4013)</f>
        <v>25</v>
      </c>
    </row>
    <row r="4014" spans="4:11" x14ac:dyDescent="0.3">
      <c r="D4014">
        <v>4008</v>
      </c>
      <c r="E4014">
        <v>13</v>
      </c>
      <c r="F4014" s="4">
        <f>DATE(2021,10,8+INT(ROWS($1:112)/7))</f>
        <v>44493</v>
      </c>
      <c r="G4014" s="1" t="s">
        <v>167</v>
      </c>
      <c r="H4014">
        <v>-3</v>
      </c>
      <c r="I4014" s="5">
        <f>IF(G4014="nákup",VLOOKUP(E4014,Tabuľka6[#All],13,FALSE),IF(G4014="predaj",VLOOKUP(E4014,Tabuľka6[#All],12,FALSE),"zadany neplatny typ transakie"))</f>
        <v>14.95</v>
      </c>
      <c r="J4014">
        <f t="shared" si="62"/>
        <v>44.849999999999994</v>
      </c>
      <c r="K4014">
        <f>SUMIF($E$7:E4014,E4014,$H$7:H4014)</f>
        <v>15</v>
      </c>
    </row>
    <row r="4015" spans="4:11" x14ac:dyDescent="0.3">
      <c r="D4015">
        <v>4009</v>
      </c>
      <c r="E4015">
        <v>23</v>
      </c>
      <c r="F4015" s="4">
        <f>DATE(2021,10,8+INT(ROWS($1:113)/7))</f>
        <v>44493</v>
      </c>
      <c r="G4015" s="1" t="s">
        <v>167</v>
      </c>
      <c r="H4015">
        <v>-6</v>
      </c>
      <c r="I4015" s="5">
        <f>IF(G4015="nákup",VLOOKUP(E4015,Tabuľka6[#All],13,FALSE),IF(G4015="predaj",VLOOKUP(E4015,Tabuľka6[#All],12,FALSE),"zadany neplatny typ transakie"))</f>
        <v>22.55</v>
      </c>
      <c r="J4015">
        <f t="shared" si="62"/>
        <v>135.30000000000001</v>
      </c>
      <c r="K4015">
        <f>SUMIF($E$7:E4015,E4015,$H$7:H4015)</f>
        <v>68</v>
      </c>
    </row>
    <row r="4016" spans="4:11" x14ac:dyDescent="0.3">
      <c r="D4016">
        <v>4010</v>
      </c>
      <c r="E4016">
        <v>13</v>
      </c>
      <c r="F4016" s="4">
        <f>DATE(2021,10,8+INT(ROWS($1:114)/7))</f>
        <v>44493</v>
      </c>
      <c r="G4016" s="1" t="s">
        <v>166</v>
      </c>
      <c r="H4016">
        <v>49</v>
      </c>
      <c r="I4016" s="5">
        <f>IF(G4016="nákup",VLOOKUP(E4016,Tabuľka6[#All],13,FALSE),IF(G4016="predaj",VLOOKUP(E4016,Tabuľka6[#All],12,FALSE),"zadany neplatny typ transakie"))</f>
        <v>8.89</v>
      </c>
      <c r="J4016">
        <f t="shared" si="62"/>
        <v>435.61</v>
      </c>
      <c r="K4016">
        <f>SUMIF($E$7:E4016,E4016,$H$7:H4016)</f>
        <v>64</v>
      </c>
    </row>
    <row r="4017" spans="4:11" x14ac:dyDescent="0.3">
      <c r="D4017">
        <v>4011</v>
      </c>
      <c r="E4017">
        <v>19</v>
      </c>
      <c r="F4017" s="4">
        <f>DATE(2021,10,8+INT(ROWS($1:115)/7))</f>
        <v>44493</v>
      </c>
      <c r="G4017" s="1" t="s">
        <v>166</v>
      </c>
      <c r="H4017">
        <v>32</v>
      </c>
      <c r="I4017" s="5">
        <f>IF(G4017="nákup",VLOOKUP(E4017,Tabuľka6[#All],13,FALSE),IF(G4017="predaj",VLOOKUP(E4017,Tabuľka6[#All],12,FALSE),"zadany neplatny typ transakie"))</f>
        <v>9.16</v>
      </c>
      <c r="J4017">
        <f t="shared" si="62"/>
        <v>293.12</v>
      </c>
      <c r="K4017">
        <f>SUMIF($E$7:E4017,E4017,$H$7:H4017)</f>
        <v>137</v>
      </c>
    </row>
    <row r="4018" spans="4:11" x14ac:dyDescent="0.3">
      <c r="D4018">
        <v>4012</v>
      </c>
      <c r="E4018">
        <v>9</v>
      </c>
      <c r="F4018" s="4">
        <f>DATE(2021,10,8+INT(ROWS($1:116)/7))</f>
        <v>44493</v>
      </c>
      <c r="G4018" s="1" t="s">
        <v>166</v>
      </c>
      <c r="H4018">
        <v>31</v>
      </c>
      <c r="I4018" s="5">
        <f>IF(G4018="nákup",VLOOKUP(E4018,Tabuľka6[#All],13,FALSE),IF(G4018="predaj",VLOOKUP(E4018,Tabuľka6[#All],12,FALSE),"zadany neplatny typ transakie"))</f>
        <v>25.99</v>
      </c>
      <c r="J4018">
        <f t="shared" si="62"/>
        <v>805.68999999999994</v>
      </c>
      <c r="K4018">
        <f>SUMIF($E$7:E4018,E4018,$H$7:H4018)</f>
        <v>57</v>
      </c>
    </row>
    <row r="4019" spans="4:11" x14ac:dyDescent="0.3">
      <c r="D4019">
        <v>4013</v>
      </c>
      <c r="E4019">
        <v>18</v>
      </c>
      <c r="F4019" s="4">
        <f>DATE(2021,10,8+INT(ROWS($1:117)/7))</f>
        <v>44493</v>
      </c>
      <c r="G4019" s="1" t="s">
        <v>166</v>
      </c>
      <c r="H4019">
        <v>47</v>
      </c>
      <c r="I4019" s="5">
        <f>IF(G4019="nákup",VLOOKUP(E4019,Tabuľka6[#All],13,FALSE),IF(G4019="predaj",VLOOKUP(E4019,Tabuľka6[#All],12,FALSE),"zadany neplatny typ transakie"))</f>
        <v>6.89</v>
      </c>
      <c r="J4019">
        <f t="shared" si="62"/>
        <v>323.83</v>
      </c>
      <c r="K4019">
        <f>SUMIF($E$7:E4019,E4019,$H$7:H4019)</f>
        <v>74</v>
      </c>
    </row>
    <row r="4020" spans="4:11" x14ac:dyDescent="0.3">
      <c r="D4020">
        <v>4014</v>
      </c>
      <c r="E4020">
        <v>20</v>
      </c>
      <c r="F4020" s="4">
        <f>DATE(2021,10,8+INT(ROWS($1:118)/7))</f>
        <v>44493</v>
      </c>
      <c r="G4020" s="1" t="s">
        <v>166</v>
      </c>
      <c r="H4020">
        <v>31</v>
      </c>
      <c r="I4020" s="5">
        <f>IF(G4020="nákup",VLOOKUP(E4020,Tabuľka6[#All],13,FALSE),IF(G4020="predaj",VLOOKUP(E4020,Tabuľka6[#All],12,FALSE),"zadany neplatny typ transakie"))</f>
        <v>6.29</v>
      </c>
      <c r="J4020">
        <f t="shared" si="62"/>
        <v>194.99</v>
      </c>
      <c r="K4020">
        <f>SUMIF($E$7:E4020,E4020,$H$7:H4020)</f>
        <v>38</v>
      </c>
    </row>
    <row r="4021" spans="4:11" x14ac:dyDescent="0.3">
      <c r="D4021">
        <v>4015</v>
      </c>
      <c r="E4021">
        <v>5</v>
      </c>
      <c r="F4021" s="4">
        <f>DATE(2021,10,8+INT(ROWS($1:119)/7))</f>
        <v>44494</v>
      </c>
      <c r="G4021" s="1" t="s">
        <v>166</v>
      </c>
      <c r="H4021">
        <v>21</v>
      </c>
      <c r="I4021" s="5">
        <f>IF(G4021="nákup",VLOOKUP(E4021,Tabuľka6[#All],13,FALSE),IF(G4021="predaj",VLOOKUP(E4021,Tabuľka6[#All],12,FALSE),"zadany neplatny typ transakie"))</f>
        <v>8.2899999999999991</v>
      </c>
      <c r="J4021">
        <f t="shared" si="62"/>
        <v>174.08999999999997</v>
      </c>
      <c r="K4021">
        <f>SUMIF($E$7:E4021,E4021,$H$7:H4021)</f>
        <v>128</v>
      </c>
    </row>
    <row r="4022" spans="4:11" x14ac:dyDescent="0.3">
      <c r="D4022">
        <v>4016</v>
      </c>
      <c r="E4022">
        <v>23</v>
      </c>
      <c r="F4022" s="4">
        <f>DATE(2021,10,8+INT(ROWS($1:120)/7))</f>
        <v>44494</v>
      </c>
      <c r="G4022" s="1" t="s">
        <v>166</v>
      </c>
      <c r="H4022">
        <v>23</v>
      </c>
      <c r="I4022" s="5">
        <f>IF(G4022="nákup",VLOOKUP(E4022,Tabuľka6[#All],13,FALSE),IF(G4022="predaj",VLOOKUP(E4022,Tabuľka6[#All],12,FALSE),"zadany neplatny typ transakie"))</f>
        <v>9.65</v>
      </c>
      <c r="J4022">
        <f t="shared" si="62"/>
        <v>221.95000000000002</v>
      </c>
      <c r="K4022">
        <f>SUMIF($E$7:E4022,E4022,$H$7:H4022)</f>
        <v>91</v>
      </c>
    </row>
    <row r="4023" spans="4:11" x14ac:dyDescent="0.3">
      <c r="D4023">
        <v>4017</v>
      </c>
      <c r="E4023">
        <v>16</v>
      </c>
      <c r="F4023" s="4">
        <f>DATE(2021,10,8+INT(ROWS($1:121)/7))</f>
        <v>44494</v>
      </c>
      <c r="G4023" s="1" t="s">
        <v>166</v>
      </c>
      <c r="H4023">
        <v>35</v>
      </c>
      <c r="I4023" s="5">
        <f>IF(G4023="nákup",VLOOKUP(E4023,Tabuľka6[#All],13,FALSE),IF(G4023="predaj",VLOOKUP(E4023,Tabuľka6[#All],12,FALSE),"zadany neplatny typ transakie"))</f>
        <v>7.68</v>
      </c>
      <c r="J4023">
        <f t="shared" si="62"/>
        <v>268.8</v>
      </c>
      <c r="K4023">
        <f>SUMIF($E$7:E4023,E4023,$H$7:H4023)</f>
        <v>219</v>
      </c>
    </row>
    <row r="4024" spans="4:11" x14ac:dyDescent="0.3">
      <c r="D4024">
        <v>4018</v>
      </c>
      <c r="E4024">
        <v>18</v>
      </c>
      <c r="F4024" s="4">
        <f>DATE(2021,10,8+INT(ROWS($1:122)/7))</f>
        <v>44494</v>
      </c>
      <c r="G4024" s="1" t="s">
        <v>166</v>
      </c>
      <c r="H4024">
        <v>30</v>
      </c>
      <c r="I4024" s="5">
        <f>IF(G4024="nákup",VLOOKUP(E4024,Tabuľka6[#All],13,FALSE),IF(G4024="predaj",VLOOKUP(E4024,Tabuľka6[#All],12,FALSE),"zadany neplatny typ transakie"))</f>
        <v>6.89</v>
      </c>
      <c r="J4024">
        <f t="shared" si="62"/>
        <v>206.7</v>
      </c>
      <c r="K4024">
        <f>SUMIF($E$7:E4024,E4024,$H$7:H4024)</f>
        <v>104</v>
      </c>
    </row>
    <row r="4025" spans="4:11" x14ac:dyDescent="0.3">
      <c r="D4025">
        <v>4019</v>
      </c>
      <c r="E4025">
        <v>26</v>
      </c>
      <c r="F4025" s="4">
        <f>DATE(2021,10,8+INT(ROWS($1:123)/7))</f>
        <v>44494</v>
      </c>
      <c r="G4025" s="1" t="s">
        <v>167</v>
      </c>
      <c r="H4025">
        <v>-3</v>
      </c>
      <c r="I4025" s="5">
        <f>IF(G4025="nákup",VLOOKUP(E4025,Tabuľka6[#All],13,FALSE),IF(G4025="predaj",VLOOKUP(E4025,Tabuľka6[#All],12,FALSE),"zadany neplatny typ transakie"))</f>
        <v>12.85</v>
      </c>
      <c r="J4025">
        <f t="shared" si="62"/>
        <v>38.549999999999997</v>
      </c>
      <c r="K4025">
        <f>SUMIF($E$7:E4025,E4025,$H$7:H4025)</f>
        <v>22</v>
      </c>
    </row>
    <row r="4026" spans="4:11" x14ac:dyDescent="0.3">
      <c r="D4026">
        <v>4020</v>
      </c>
      <c r="E4026">
        <v>3</v>
      </c>
      <c r="F4026" s="4">
        <f>DATE(2021,10,8+INT(ROWS($1:124)/7))</f>
        <v>44494</v>
      </c>
      <c r="G4026" s="1" t="s">
        <v>167</v>
      </c>
      <c r="H4026">
        <v>-2</v>
      </c>
      <c r="I4026" s="5">
        <f>IF(G4026="nákup",VLOOKUP(E4026,Tabuľka6[#All],13,FALSE),IF(G4026="predaj",VLOOKUP(E4026,Tabuľka6[#All],12,FALSE),"zadany neplatny typ transakie"))</f>
        <v>9.64</v>
      </c>
      <c r="J4026">
        <f t="shared" si="62"/>
        <v>19.28</v>
      </c>
      <c r="K4026">
        <f>SUMIF($E$7:E4026,E4026,$H$7:H4026)</f>
        <v>198</v>
      </c>
    </row>
    <row r="4027" spans="4:11" x14ac:dyDescent="0.3">
      <c r="D4027">
        <v>4021</v>
      </c>
      <c r="E4027">
        <v>14</v>
      </c>
      <c r="F4027" s="4">
        <f>DATE(2021,10,8+INT(ROWS($1:125)/7))</f>
        <v>44494</v>
      </c>
      <c r="G4027" s="1" t="s">
        <v>166</v>
      </c>
      <c r="H4027">
        <v>20</v>
      </c>
      <c r="I4027" s="5">
        <f>IF(G4027="nákup",VLOOKUP(E4027,Tabuľka6[#All],13,FALSE),IF(G4027="predaj",VLOOKUP(E4027,Tabuľka6[#All],12,FALSE),"zadany neplatny typ transakie"))</f>
        <v>5.68</v>
      </c>
      <c r="J4027">
        <f t="shared" si="62"/>
        <v>113.6</v>
      </c>
      <c r="K4027">
        <f>SUMIF($E$7:E4027,E4027,$H$7:H4027)</f>
        <v>34</v>
      </c>
    </row>
    <row r="4028" spans="4:11" x14ac:dyDescent="0.3">
      <c r="D4028">
        <v>4022</v>
      </c>
      <c r="E4028">
        <v>23</v>
      </c>
      <c r="F4028" s="4">
        <f>DATE(2021,10,8+INT(ROWS($1:126)/7))</f>
        <v>44495</v>
      </c>
      <c r="G4028" s="1" t="s">
        <v>167</v>
      </c>
      <c r="H4028">
        <v>-5</v>
      </c>
      <c r="I4028" s="5">
        <f>IF(G4028="nákup",VLOOKUP(E4028,Tabuľka6[#All],13,FALSE),IF(G4028="predaj",VLOOKUP(E4028,Tabuľka6[#All],12,FALSE),"zadany neplatny typ transakie"))</f>
        <v>22.55</v>
      </c>
      <c r="J4028">
        <f t="shared" si="62"/>
        <v>112.75</v>
      </c>
      <c r="K4028">
        <f>SUMIF($E$7:E4028,E4028,$H$7:H4028)</f>
        <v>86</v>
      </c>
    </row>
    <row r="4029" spans="4:11" x14ac:dyDescent="0.3">
      <c r="D4029">
        <v>4023</v>
      </c>
      <c r="E4029">
        <v>11</v>
      </c>
      <c r="F4029" s="4">
        <f>DATE(2021,10,8+INT(ROWS($1:127)/7))</f>
        <v>44495</v>
      </c>
      <c r="G4029" s="1" t="s">
        <v>167</v>
      </c>
      <c r="H4029">
        <v>-6</v>
      </c>
      <c r="I4029" s="5">
        <f>IF(G4029="nákup",VLOOKUP(E4029,Tabuľka6[#All],13,FALSE),IF(G4029="predaj",VLOOKUP(E4029,Tabuľka6[#All],12,FALSE),"zadany neplatny typ transakie"))</f>
        <v>5</v>
      </c>
      <c r="J4029">
        <f t="shared" si="62"/>
        <v>30</v>
      </c>
      <c r="K4029">
        <f>SUMIF($E$7:E4029,E4029,$H$7:H4029)</f>
        <v>85</v>
      </c>
    </row>
    <row r="4030" spans="4:11" x14ac:dyDescent="0.3">
      <c r="D4030">
        <v>4024</v>
      </c>
      <c r="E4030">
        <v>25</v>
      </c>
      <c r="F4030" s="4">
        <f>DATE(2021,10,8+INT(ROWS($1:128)/7))</f>
        <v>44495</v>
      </c>
      <c r="G4030" s="1" t="s">
        <v>167</v>
      </c>
      <c r="H4030">
        <v>-10</v>
      </c>
      <c r="I4030" s="5">
        <f>IF(G4030="nákup",VLOOKUP(E4030,Tabuľka6[#All],13,FALSE),IF(G4030="predaj",VLOOKUP(E4030,Tabuľka6[#All],12,FALSE),"zadany neplatny typ transakie"))</f>
        <v>14.95</v>
      </c>
      <c r="J4030">
        <f t="shared" si="62"/>
        <v>149.5</v>
      </c>
      <c r="K4030">
        <f>SUMIF($E$7:E4030,E4030,$H$7:H4030)</f>
        <v>146</v>
      </c>
    </row>
    <row r="4031" spans="4:11" x14ac:dyDescent="0.3">
      <c r="D4031">
        <v>4025</v>
      </c>
      <c r="E4031">
        <v>18</v>
      </c>
      <c r="F4031" s="4">
        <f>DATE(2021,10,8+INT(ROWS($1:129)/7))</f>
        <v>44495</v>
      </c>
      <c r="G4031" s="1" t="s">
        <v>167</v>
      </c>
      <c r="H4031">
        <v>-4</v>
      </c>
      <c r="I4031" s="5">
        <f>IF(G4031="nákup",VLOOKUP(E4031,Tabuľka6[#All],13,FALSE),IF(G4031="predaj",VLOOKUP(E4031,Tabuľka6[#All],12,FALSE),"zadany neplatny typ transakie"))</f>
        <v>13.99</v>
      </c>
      <c r="J4031">
        <f t="shared" si="62"/>
        <v>55.96</v>
      </c>
      <c r="K4031">
        <f>SUMIF($E$7:E4031,E4031,$H$7:H4031)</f>
        <v>100</v>
      </c>
    </row>
    <row r="4032" spans="4:11" x14ac:dyDescent="0.3">
      <c r="D4032">
        <v>4026</v>
      </c>
      <c r="E4032">
        <v>9</v>
      </c>
      <c r="F4032" s="4">
        <f>DATE(2021,10,8+INT(ROWS($1:130)/7))</f>
        <v>44495</v>
      </c>
      <c r="G4032" s="1" t="s">
        <v>167</v>
      </c>
      <c r="H4032">
        <v>-7</v>
      </c>
      <c r="I4032" s="5">
        <f>IF(G4032="nákup",VLOOKUP(E4032,Tabuľka6[#All],13,FALSE),IF(G4032="predaj",VLOOKUP(E4032,Tabuľka6[#All],12,FALSE),"zadany neplatny typ transakie"))</f>
        <v>41</v>
      </c>
      <c r="J4032">
        <f t="shared" si="62"/>
        <v>287</v>
      </c>
      <c r="K4032">
        <f>SUMIF($E$7:E4032,E4032,$H$7:H4032)</f>
        <v>50</v>
      </c>
    </row>
    <row r="4033" spans="4:11" x14ac:dyDescent="0.3">
      <c r="D4033">
        <v>4027</v>
      </c>
      <c r="E4033">
        <v>22</v>
      </c>
      <c r="F4033" s="4">
        <f>DATE(2021,10,8+INT(ROWS($1:131)/7))</f>
        <v>44495</v>
      </c>
      <c r="G4033" s="1" t="s">
        <v>167</v>
      </c>
      <c r="H4033">
        <v>-6</v>
      </c>
      <c r="I4033" s="5">
        <f>IF(G4033="nákup",VLOOKUP(E4033,Tabuľka6[#All],13,FALSE),IF(G4033="predaj",VLOOKUP(E4033,Tabuľka6[#All],12,FALSE),"zadany neplatny typ transakie"))</f>
        <v>22.58</v>
      </c>
      <c r="J4033">
        <f t="shared" si="62"/>
        <v>135.47999999999999</v>
      </c>
      <c r="K4033">
        <f>SUMIF($E$7:E4033,E4033,$H$7:H4033)</f>
        <v>20</v>
      </c>
    </row>
    <row r="4034" spans="4:11" x14ac:dyDescent="0.3">
      <c r="D4034">
        <v>4028</v>
      </c>
      <c r="E4034">
        <v>23</v>
      </c>
      <c r="F4034" s="4">
        <f>DATE(2021,10,8+INT(ROWS($1:132)/7))</f>
        <v>44495</v>
      </c>
      <c r="G4034" s="1" t="s">
        <v>167</v>
      </c>
      <c r="H4034">
        <v>-2</v>
      </c>
      <c r="I4034" s="5">
        <f>IF(G4034="nákup",VLOOKUP(E4034,Tabuľka6[#All],13,FALSE),IF(G4034="predaj",VLOOKUP(E4034,Tabuľka6[#All],12,FALSE),"zadany neplatny typ transakie"))</f>
        <v>22.55</v>
      </c>
      <c r="J4034">
        <f t="shared" si="62"/>
        <v>45.1</v>
      </c>
      <c r="K4034">
        <f>SUMIF($E$7:E4034,E4034,$H$7:H4034)</f>
        <v>84</v>
      </c>
    </row>
    <row r="4035" spans="4:11" x14ac:dyDescent="0.3">
      <c r="D4035">
        <v>4029</v>
      </c>
      <c r="E4035">
        <v>11</v>
      </c>
      <c r="F4035" s="4">
        <f>DATE(2021,10,8+INT(ROWS($1:133)/7))</f>
        <v>44496</v>
      </c>
      <c r="G4035" s="1" t="s">
        <v>167</v>
      </c>
      <c r="H4035">
        <v>-9</v>
      </c>
      <c r="I4035" s="5">
        <f>IF(G4035="nákup",VLOOKUP(E4035,Tabuľka6[#All],13,FALSE),IF(G4035="predaj",VLOOKUP(E4035,Tabuľka6[#All],12,FALSE),"zadany neplatny typ transakie"))</f>
        <v>5</v>
      </c>
      <c r="J4035">
        <f t="shared" si="62"/>
        <v>45</v>
      </c>
      <c r="K4035">
        <f>SUMIF($E$7:E4035,E4035,$H$7:H4035)</f>
        <v>76</v>
      </c>
    </row>
    <row r="4036" spans="4:11" x14ac:dyDescent="0.3">
      <c r="D4036">
        <v>4030</v>
      </c>
      <c r="E4036">
        <v>5</v>
      </c>
      <c r="F4036" s="4">
        <f>DATE(2021,10,8+INT(ROWS($1:134)/7))</f>
        <v>44496</v>
      </c>
      <c r="G4036" s="1" t="s">
        <v>167</v>
      </c>
      <c r="H4036">
        <v>-9</v>
      </c>
      <c r="I4036" s="5">
        <f>IF(G4036="nákup",VLOOKUP(E4036,Tabuľka6[#All],13,FALSE),IF(G4036="predaj",VLOOKUP(E4036,Tabuľka6[#All],12,FALSE),"zadany neplatny typ transakie"))</f>
        <v>15.56</v>
      </c>
      <c r="J4036">
        <f t="shared" si="62"/>
        <v>140.04</v>
      </c>
      <c r="K4036">
        <f>SUMIF($E$7:E4036,E4036,$H$7:H4036)</f>
        <v>119</v>
      </c>
    </row>
    <row r="4037" spans="4:11" x14ac:dyDescent="0.3">
      <c r="D4037">
        <v>4031</v>
      </c>
      <c r="E4037">
        <v>9</v>
      </c>
      <c r="F4037" s="4">
        <f>DATE(2021,10,8+INT(ROWS($1:135)/7))</f>
        <v>44496</v>
      </c>
      <c r="G4037" s="1" t="s">
        <v>167</v>
      </c>
      <c r="H4037">
        <v>-2</v>
      </c>
      <c r="I4037" s="5">
        <f>IF(G4037="nákup",VLOOKUP(E4037,Tabuľka6[#All],13,FALSE),IF(G4037="predaj",VLOOKUP(E4037,Tabuľka6[#All],12,FALSE),"zadany neplatny typ transakie"))</f>
        <v>41</v>
      </c>
      <c r="J4037">
        <f t="shared" si="62"/>
        <v>82</v>
      </c>
      <c r="K4037">
        <f>SUMIF($E$7:E4037,E4037,$H$7:H4037)</f>
        <v>48</v>
      </c>
    </row>
    <row r="4038" spans="4:11" x14ac:dyDescent="0.3">
      <c r="D4038">
        <v>4032</v>
      </c>
      <c r="E4038">
        <v>18</v>
      </c>
      <c r="F4038" s="4">
        <f>DATE(2021,10,8+INT(ROWS($1:136)/7))</f>
        <v>44496</v>
      </c>
      <c r="G4038" s="1" t="s">
        <v>167</v>
      </c>
      <c r="H4038">
        <v>-1</v>
      </c>
      <c r="I4038" s="5">
        <f>IF(G4038="nákup",VLOOKUP(E4038,Tabuľka6[#All],13,FALSE),IF(G4038="predaj",VLOOKUP(E4038,Tabuľka6[#All],12,FALSE),"zadany neplatny typ transakie"))</f>
        <v>13.99</v>
      </c>
      <c r="J4038">
        <f t="shared" si="62"/>
        <v>13.99</v>
      </c>
      <c r="K4038">
        <f>SUMIF($E$7:E4038,E4038,$H$7:H4038)</f>
        <v>99</v>
      </c>
    </row>
    <row r="4039" spans="4:11" x14ac:dyDescent="0.3">
      <c r="D4039">
        <v>4033</v>
      </c>
      <c r="E4039">
        <v>14</v>
      </c>
      <c r="F4039" s="4">
        <f>DATE(2021,10,8+INT(ROWS($1:137)/7))</f>
        <v>44496</v>
      </c>
      <c r="G4039" s="1" t="s">
        <v>167</v>
      </c>
      <c r="H4039">
        <v>-2</v>
      </c>
      <c r="I4039" s="5">
        <f>IF(G4039="nákup",VLOOKUP(E4039,Tabuľka6[#All],13,FALSE),IF(G4039="predaj",VLOOKUP(E4039,Tabuľka6[#All],12,FALSE),"zadany neplatny typ transakie"))</f>
        <v>7.8</v>
      </c>
      <c r="J4039">
        <f t="shared" si="62"/>
        <v>15.6</v>
      </c>
      <c r="K4039">
        <f>SUMIF($E$7:E4039,E4039,$H$7:H4039)</f>
        <v>32</v>
      </c>
    </row>
    <row r="4040" spans="4:11" x14ac:dyDescent="0.3">
      <c r="D4040">
        <v>4034</v>
      </c>
      <c r="E4040">
        <v>4</v>
      </c>
      <c r="F4040" s="4">
        <f>DATE(2021,10,8+INT(ROWS($1:138)/7))</f>
        <v>44496</v>
      </c>
      <c r="G4040" s="1" t="s">
        <v>167</v>
      </c>
      <c r="H4040">
        <v>-4</v>
      </c>
      <c r="I4040" s="5">
        <f>IF(G4040="nákup",VLOOKUP(E4040,Tabuľka6[#All],13,FALSE),IF(G4040="predaj",VLOOKUP(E4040,Tabuľka6[#All],12,FALSE),"zadany neplatny typ transakie"))</f>
        <v>16</v>
      </c>
      <c r="J4040">
        <f t="shared" ref="J4040:J4103" si="63">ABS(H4040*I4040)</f>
        <v>64</v>
      </c>
      <c r="K4040">
        <f>SUMIF($E$7:E4040,E4040,$H$7:H4040)</f>
        <v>117</v>
      </c>
    </row>
    <row r="4041" spans="4:11" x14ac:dyDescent="0.3">
      <c r="D4041">
        <v>4035</v>
      </c>
      <c r="E4041">
        <v>18</v>
      </c>
      <c r="F4041" s="4">
        <f>DATE(2021,10,8+INT(ROWS($1:139)/7))</f>
        <v>44496</v>
      </c>
      <c r="G4041" s="1" t="s">
        <v>167</v>
      </c>
      <c r="H4041">
        <v>-6</v>
      </c>
      <c r="I4041" s="5">
        <f>IF(G4041="nákup",VLOOKUP(E4041,Tabuľka6[#All],13,FALSE),IF(G4041="predaj",VLOOKUP(E4041,Tabuľka6[#All],12,FALSE),"zadany neplatny typ transakie"))</f>
        <v>13.99</v>
      </c>
      <c r="J4041">
        <f t="shared" si="63"/>
        <v>83.94</v>
      </c>
      <c r="K4041">
        <f>SUMIF($E$7:E4041,E4041,$H$7:H4041)</f>
        <v>93</v>
      </c>
    </row>
    <row r="4042" spans="4:11" x14ac:dyDescent="0.3">
      <c r="D4042">
        <v>4036</v>
      </c>
      <c r="E4042">
        <v>16</v>
      </c>
      <c r="F4042" s="4">
        <f>DATE(2021,10,8+INT(ROWS($1:140)/7))</f>
        <v>44497</v>
      </c>
      <c r="G4042" s="1" t="s">
        <v>167</v>
      </c>
      <c r="H4042">
        <v>-3</v>
      </c>
      <c r="I4042" s="5">
        <f>IF(G4042="nákup",VLOOKUP(E4042,Tabuľka6[#All],13,FALSE),IF(G4042="predaj",VLOOKUP(E4042,Tabuľka6[#All],12,FALSE),"zadany neplatny typ transakie"))</f>
        <v>14.49</v>
      </c>
      <c r="J4042">
        <f t="shared" si="63"/>
        <v>43.47</v>
      </c>
      <c r="K4042">
        <f>SUMIF($E$7:E4042,E4042,$H$7:H4042)</f>
        <v>216</v>
      </c>
    </row>
    <row r="4043" spans="4:11" x14ac:dyDescent="0.3">
      <c r="D4043">
        <v>4037</v>
      </c>
      <c r="E4043">
        <v>16</v>
      </c>
      <c r="F4043" s="4">
        <f>DATE(2021,10,8+INT(ROWS($1:141)/7))</f>
        <v>44497</v>
      </c>
      <c r="G4043" s="1" t="s">
        <v>167</v>
      </c>
      <c r="H4043">
        <v>-3</v>
      </c>
      <c r="I4043" s="5">
        <f>IF(G4043="nákup",VLOOKUP(E4043,Tabuľka6[#All],13,FALSE),IF(G4043="predaj",VLOOKUP(E4043,Tabuľka6[#All],12,FALSE),"zadany neplatny typ transakie"))</f>
        <v>14.49</v>
      </c>
      <c r="J4043">
        <f t="shared" si="63"/>
        <v>43.47</v>
      </c>
      <c r="K4043">
        <f>SUMIF($E$7:E4043,E4043,$H$7:H4043)</f>
        <v>213</v>
      </c>
    </row>
    <row r="4044" spans="4:11" x14ac:dyDescent="0.3">
      <c r="D4044">
        <v>4038</v>
      </c>
      <c r="E4044">
        <v>24</v>
      </c>
      <c r="F4044" s="4">
        <f>DATE(2021,10,8+INT(ROWS($1:142)/7))</f>
        <v>44497</v>
      </c>
      <c r="G4044" s="1" t="s">
        <v>167</v>
      </c>
      <c r="H4044">
        <v>-5</v>
      </c>
      <c r="I4044" s="5">
        <f>IF(G4044="nákup",VLOOKUP(E4044,Tabuľka6[#All],13,FALSE),IF(G4044="predaj",VLOOKUP(E4044,Tabuľka6[#All],12,FALSE),"zadany neplatny typ transakie"))</f>
        <v>18.98</v>
      </c>
      <c r="J4044">
        <f t="shared" si="63"/>
        <v>94.9</v>
      </c>
      <c r="K4044">
        <f>SUMIF($E$7:E4044,E4044,$H$7:H4044)</f>
        <v>203</v>
      </c>
    </row>
    <row r="4045" spans="4:11" x14ac:dyDescent="0.3">
      <c r="D4045">
        <v>4039</v>
      </c>
      <c r="E4045">
        <v>27</v>
      </c>
      <c r="F4045" s="4">
        <f>DATE(2021,10,8+INT(ROWS($1:143)/7))</f>
        <v>44497</v>
      </c>
      <c r="G4045" s="1" t="s">
        <v>167</v>
      </c>
      <c r="H4045">
        <v>-9</v>
      </c>
      <c r="I4045" s="5">
        <f>IF(G4045="nákup",VLOOKUP(E4045,Tabuľka6[#All],13,FALSE),IF(G4045="predaj",VLOOKUP(E4045,Tabuľka6[#All],12,FALSE),"zadany neplatny typ transakie"))</f>
        <v>16.36</v>
      </c>
      <c r="J4045">
        <f t="shared" si="63"/>
        <v>147.24</v>
      </c>
      <c r="K4045">
        <f>SUMIF($E$7:E4045,E4045,$H$7:H4045)</f>
        <v>42</v>
      </c>
    </row>
    <row r="4046" spans="4:11" x14ac:dyDescent="0.3">
      <c r="D4046">
        <v>4040</v>
      </c>
      <c r="E4046">
        <v>24</v>
      </c>
      <c r="F4046" s="4">
        <f>DATE(2021,10,8+INT(ROWS($1:144)/7))</f>
        <v>44497</v>
      </c>
      <c r="G4046" s="1" t="s">
        <v>167</v>
      </c>
      <c r="H4046">
        <v>-7</v>
      </c>
      <c r="I4046" s="5">
        <f>IF(G4046="nákup",VLOOKUP(E4046,Tabuľka6[#All],13,FALSE),IF(G4046="predaj",VLOOKUP(E4046,Tabuľka6[#All],12,FALSE),"zadany neplatny typ transakie"))</f>
        <v>18.98</v>
      </c>
      <c r="J4046">
        <f t="shared" si="63"/>
        <v>132.86000000000001</v>
      </c>
      <c r="K4046">
        <f>SUMIF($E$7:E4046,E4046,$H$7:H4046)</f>
        <v>196</v>
      </c>
    </row>
    <row r="4047" spans="4:11" x14ac:dyDescent="0.3">
      <c r="D4047">
        <v>4041</v>
      </c>
      <c r="E4047">
        <v>4</v>
      </c>
      <c r="F4047" s="4">
        <f>DATE(2021,10,8+INT(ROWS($1:145)/7))</f>
        <v>44497</v>
      </c>
      <c r="G4047" s="1" t="s">
        <v>167</v>
      </c>
      <c r="H4047">
        <v>-8</v>
      </c>
      <c r="I4047" s="5">
        <f>IF(G4047="nákup",VLOOKUP(E4047,Tabuľka6[#All],13,FALSE),IF(G4047="predaj",VLOOKUP(E4047,Tabuľka6[#All],12,FALSE),"zadany neplatny typ transakie"))</f>
        <v>16</v>
      </c>
      <c r="J4047">
        <f t="shared" si="63"/>
        <v>128</v>
      </c>
      <c r="K4047">
        <f>SUMIF($E$7:E4047,E4047,$H$7:H4047)</f>
        <v>109</v>
      </c>
    </row>
    <row r="4048" spans="4:11" x14ac:dyDescent="0.3">
      <c r="D4048">
        <v>4042</v>
      </c>
      <c r="E4048">
        <v>6</v>
      </c>
      <c r="F4048" s="4">
        <f>DATE(2021,10,8+INT(ROWS($1:146)/7))</f>
        <v>44497</v>
      </c>
      <c r="G4048" s="1" t="s">
        <v>167</v>
      </c>
      <c r="H4048">
        <v>-2</v>
      </c>
      <c r="I4048" s="5">
        <f>IF(G4048="nákup",VLOOKUP(E4048,Tabuľka6[#All],13,FALSE),IF(G4048="predaj",VLOOKUP(E4048,Tabuľka6[#All],12,FALSE),"zadany neplatny typ transakie"))</f>
        <v>13.24</v>
      </c>
      <c r="J4048">
        <f t="shared" si="63"/>
        <v>26.48</v>
      </c>
      <c r="K4048">
        <f>SUMIF($E$7:E4048,E4048,$H$7:H4048)</f>
        <v>58</v>
      </c>
    </row>
    <row r="4049" spans="4:11" x14ac:dyDescent="0.3">
      <c r="D4049">
        <v>4043</v>
      </c>
      <c r="E4049">
        <v>14</v>
      </c>
      <c r="F4049" s="4">
        <f>DATE(2021,10,8+INT(ROWS($1:147)/7))</f>
        <v>44498</v>
      </c>
      <c r="G4049" s="1" t="s">
        <v>167</v>
      </c>
      <c r="H4049">
        <v>-9</v>
      </c>
      <c r="I4049" s="5">
        <f>IF(G4049="nákup",VLOOKUP(E4049,Tabuľka6[#All],13,FALSE),IF(G4049="predaj",VLOOKUP(E4049,Tabuľka6[#All],12,FALSE),"zadany neplatny typ transakie"))</f>
        <v>7.8</v>
      </c>
      <c r="J4049">
        <f t="shared" si="63"/>
        <v>70.2</v>
      </c>
      <c r="K4049">
        <f>SUMIF($E$7:E4049,E4049,$H$7:H4049)</f>
        <v>23</v>
      </c>
    </row>
    <row r="4050" spans="4:11" x14ac:dyDescent="0.3">
      <c r="D4050">
        <v>4044</v>
      </c>
      <c r="E4050">
        <v>27</v>
      </c>
      <c r="F4050" s="4">
        <f>DATE(2021,10,8+INT(ROWS($1:148)/7))</f>
        <v>44498</v>
      </c>
      <c r="G4050" s="1" t="s">
        <v>167</v>
      </c>
      <c r="H4050">
        <v>-10</v>
      </c>
      <c r="I4050" s="5">
        <f>IF(G4050="nákup",VLOOKUP(E4050,Tabuľka6[#All],13,FALSE),IF(G4050="predaj",VLOOKUP(E4050,Tabuľka6[#All],12,FALSE),"zadany neplatny typ transakie"))</f>
        <v>16.36</v>
      </c>
      <c r="J4050">
        <f t="shared" si="63"/>
        <v>163.6</v>
      </c>
      <c r="K4050">
        <f>SUMIF($E$7:E4050,E4050,$H$7:H4050)</f>
        <v>32</v>
      </c>
    </row>
    <row r="4051" spans="4:11" x14ac:dyDescent="0.3">
      <c r="D4051">
        <v>4045</v>
      </c>
      <c r="E4051">
        <v>13</v>
      </c>
      <c r="F4051" s="4">
        <f>DATE(2021,10,8+INT(ROWS($1:149)/7))</f>
        <v>44498</v>
      </c>
      <c r="G4051" s="1" t="s">
        <v>167</v>
      </c>
      <c r="H4051">
        <v>-6</v>
      </c>
      <c r="I4051" s="5">
        <f>IF(G4051="nákup",VLOOKUP(E4051,Tabuľka6[#All],13,FALSE),IF(G4051="predaj",VLOOKUP(E4051,Tabuľka6[#All],12,FALSE),"zadany neplatny typ transakie"))</f>
        <v>14.95</v>
      </c>
      <c r="J4051">
        <f t="shared" si="63"/>
        <v>89.699999999999989</v>
      </c>
      <c r="K4051">
        <f>SUMIF($E$7:E4051,E4051,$H$7:H4051)</f>
        <v>58</v>
      </c>
    </row>
    <row r="4052" spans="4:11" x14ac:dyDescent="0.3">
      <c r="D4052">
        <v>4046</v>
      </c>
      <c r="E4052">
        <v>8</v>
      </c>
      <c r="F4052" s="4">
        <f>DATE(2021,10,8+INT(ROWS($1:150)/7))</f>
        <v>44498</v>
      </c>
      <c r="G4052" s="1" t="s">
        <v>167</v>
      </c>
      <c r="H4052">
        <v>-8</v>
      </c>
      <c r="I4052" s="5">
        <f>IF(G4052="nákup",VLOOKUP(E4052,Tabuľka6[#All],13,FALSE),IF(G4052="predaj",VLOOKUP(E4052,Tabuľka6[#All],12,FALSE),"zadany neplatny typ transakie"))</f>
        <v>17.89</v>
      </c>
      <c r="J4052">
        <f t="shared" si="63"/>
        <v>143.12</v>
      </c>
      <c r="K4052">
        <f>SUMIF($E$7:E4052,E4052,$H$7:H4052)</f>
        <v>148</v>
      </c>
    </row>
    <row r="4053" spans="4:11" x14ac:dyDescent="0.3">
      <c r="D4053">
        <v>4047</v>
      </c>
      <c r="E4053">
        <v>24</v>
      </c>
      <c r="F4053" s="4">
        <f>DATE(2021,10,8+INT(ROWS($1:151)/7))</f>
        <v>44498</v>
      </c>
      <c r="G4053" s="1" t="s">
        <v>167</v>
      </c>
      <c r="H4053">
        <v>-2</v>
      </c>
      <c r="I4053" s="5">
        <f>IF(G4053="nákup",VLOOKUP(E4053,Tabuľka6[#All],13,FALSE),IF(G4053="predaj",VLOOKUP(E4053,Tabuľka6[#All],12,FALSE),"zadany neplatny typ transakie"))</f>
        <v>18.98</v>
      </c>
      <c r="J4053">
        <f t="shared" si="63"/>
        <v>37.96</v>
      </c>
      <c r="K4053">
        <f>SUMIF($E$7:E4053,E4053,$H$7:H4053)</f>
        <v>194</v>
      </c>
    </row>
    <row r="4054" spans="4:11" x14ac:dyDescent="0.3">
      <c r="D4054">
        <v>4048</v>
      </c>
      <c r="E4054">
        <v>21</v>
      </c>
      <c r="F4054" s="4">
        <f>DATE(2021,10,8+INT(ROWS($1:152)/7))</f>
        <v>44498</v>
      </c>
      <c r="G4054" s="1" t="s">
        <v>167</v>
      </c>
      <c r="H4054">
        <v>-5</v>
      </c>
      <c r="I4054" s="5">
        <f>IF(G4054="nákup",VLOOKUP(E4054,Tabuľka6[#All],13,FALSE),IF(G4054="predaj",VLOOKUP(E4054,Tabuľka6[#All],12,FALSE),"zadany neplatny typ transakie"))</f>
        <v>22.5</v>
      </c>
      <c r="J4054">
        <f t="shared" si="63"/>
        <v>112.5</v>
      </c>
      <c r="K4054">
        <f>SUMIF($E$7:E4054,E4054,$H$7:H4054)</f>
        <v>6</v>
      </c>
    </row>
    <row r="4055" spans="4:11" x14ac:dyDescent="0.3">
      <c r="D4055">
        <v>4049</v>
      </c>
      <c r="E4055">
        <v>11</v>
      </c>
      <c r="F4055" s="4">
        <f>DATE(2021,10,8+INT(ROWS($1:153)/7))</f>
        <v>44498</v>
      </c>
      <c r="G4055" s="1" t="s">
        <v>167</v>
      </c>
      <c r="H4055">
        <v>-1</v>
      </c>
      <c r="I4055" s="5">
        <f>IF(G4055="nákup",VLOOKUP(E4055,Tabuľka6[#All],13,FALSE),IF(G4055="predaj",VLOOKUP(E4055,Tabuľka6[#All],12,FALSE),"zadany neplatny typ transakie"))</f>
        <v>5</v>
      </c>
      <c r="J4055">
        <f t="shared" si="63"/>
        <v>5</v>
      </c>
      <c r="K4055">
        <f>SUMIF($E$7:E4055,E4055,$H$7:H4055)</f>
        <v>75</v>
      </c>
    </row>
    <row r="4056" spans="4:11" x14ac:dyDescent="0.3">
      <c r="D4056">
        <v>4050</v>
      </c>
      <c r="E4056">
        <v>26</v>
      </c>
      <c r="F4056" s="4">
        <f>DATE(2021,10,8+INT(ROWS($1:154)/7))</f>
        <v>44499</v>
      </c>
      <c r="G4056" s="1" t="s">
        <v>167</v>
      </c>
      <c r="H4056">
        <v>-7</v>
      </c>
      <c r="I4056" s="5">
        <f>IF(G4056="nákup",VLOOKUP(E4056,Tabuľka6[#All],13,FALSE),IF(G4056="predaj",VLOOKUP(E4056,Tabuľka6[#All],12,FALSE),"zadany neplatny typ transakie"))</f>
        <v>12.85</v>
      </c>
      <c r="J4056">
        <f t="shared" si="63"/>
        <v>89.95</v>
      </c>
      <c r="K4056">
        <f>SUMIF($E$7:E4056,E4056,$H$7:H4056)</f>
        <v>15</v>
      </c>
    </row>
    <row r="4057" spans="4:11" x14ac:dyDescent="0.3">
      <c r="D4057">
        <v>4051</v>
      </c>
      <c r="E4057">
        <v>20</v>
      </c>
      <c r="F4057" s="4">
        <f>DATE(2021,10,8+INT(ROWS($1:155)/7))</f>
        <v>44499</v>
      </c>
      <c r="G4057" s="1" t="s">
        <v>167</v>
      </c>
      <c r="H4057">
        <v>-5</v>
      </c>
      <c r="I4057" s="5">
        <f>IF(G4057="nákup",VLOOKUP(E4057,Tabuľka6[#All],13,FALSE),IF(G4057="predaj",VLOOKUP(E4057,Tabuľka6[#All],12,FALSE),"zadany neplatny typ transakie"))</f>
        <v>10.050000000000001</v>
      </c>
      <c r="J4057">
        <f t="shared" si="63"/>
        <v>50.25</v>
      </c>
      <c r="K4057">
        <f>SUMIF($E$7:E4057,E4057,$H$7:H4057)</f>
        <v>33</v>
      </c>
    </row>
    <row r="4058" spans="4:11" x14ac:dyDescent="0.3">
      <c r="D4058">
        <v>4052</v>
      </c>
      <c r="E4058">
        <v>29</v>
      </c>
      <c r="F4058" s="4">
        <f>DATE(2021,10,8+INT(ROWS($1:156)/7))</f>
        <v>44499</v>
      </c>
      <c r="G4058" s="1" t="s">
        <v>167</v>
      </c>
      <c r="H4058">
        <v>-5</v>
      </c>
      <c r="I4058" s="5">
        <f>IF(G4058="nákup",VLOOKUP(E4058,Tabuľka6[#All],13,FALSE),IF(G4058="predaj",VLOOKUP(E4058,Tabuľka6[#All],12,FALSE),"zadany neplatny typ transakie"))</f>
        <v>24.99</v>
      </c>
      <c r="J4058">
        <f t="shared" si="63"/>
        <v>124.94999999999999</v>
      </c>
      <c r="K4058">
        <f>SUMIF($E$7:E4058,E4058,$H$7:H4058)</f>
        <v>242</v>
      </c>
    </row>
    <row r="4059" spans="4:11" x14ac:dyDescent="0.3">
      <c r="D4059">
        <v>4053</v>
      </c>
      <c r="E4059">
        <v>1</v>
      </c>
      <c r="F4059" s="4">
        <f>DATE(2021,10,8+INT(ROWS($1:157)/7))</f>
        <v>44499</v>
      </c>
      <c r="G4059" s="1" t="s">
        <v>167</v>
      </c>
      <c r="H4059">
        <v>-2</v>
      </c>
      <c r="I4059" s="5">
        <f>IF(G4059="nákup",VLOOKUP(E4059,Tabuľka6[#All],13,FALSE),IF(G4059="predaj",VLOOKUP(E4059,Tabuľka6[#All],12,FALSE),"zadany neplatny typ transakie"))</f>
        <v>11.9</v>
      </c>
      <c r="J4059">
        <f t="shared" si="63"/>
        <v>23.8</v>
      </c>
      <c r="K4059">
        <f>SUMIF($E$7:E4059,E4059,$H$7:H4059)</f>
        <v>87</v>
      </c>
    </row>
    <row r="4060" spans="4:11" x14ac:dyDescent="0.3">
      <c r="D4060">
        <v>4054</v>
      </c>
      <c r="E4060">
        <v>29</v>
      </c>
      <c r="F4060" s="4">
        <f>DATE(2021,10,8+INT(ROWS($1:158)/7))</f>
        <v>44499</v>
      </c>
      <c r="G4060" s="1" t="s">
        <v>167</v>
      </c>
      <c r="H4060">
        <v>-2</v>
      </c>
      <c r="I4060" s="5">
        <f>IF(G4060="nákup",VLOOKUP(E4060,Tabuľka6[#All],13,FALSE),IF(G4060="predaj",VLOOKUP(E4060,Tabuľka6[#All],12,FALSE),"zadany neplatny typ transakie"))</f>
        <v>24.99</v>
      </c>
      <c r="J4060">
        <f t="shared" si="63"/>
        <v>49.98</v>
      </c>
      <c r="K4060">
        <f>SUMIF($E$7:E4060,E4060,$H$7:H4060)</f>
        <v>240</v>
      </c>
    </row>
    <row r="4061" spans="4:11" x14ac:dyDescent="0.3">
      <c r="D4061">
        <v>4055</v>
      </c>
      <c r="E4061">
        <v>27</v>
      </c>
      <c r="F4061" s="4">
        <f>DATE(2021,10,8+INT(ROWS($1:159)/7))</f>
        <v>44499</v>
      </c>
      <c r="G4061" s="1" t="s">
        <v>167</v>
      </c>
      <c r="H4061">
        <v>-5</v>
      </c>
      <c r="I4061" s="5">
        <f>IF(G4061="nákup",VLOOKUP(E4061,Tabuľka6[#All],13,FALSE),IF(G4061="predaj",VLOOKUP(E4061,Tabuľka6[#All],12,FALSE),"zadany neplatny typ transakie"))</f>
        <v>16.36</v>
      </c>
      <c r="J4061">
        <f t="shared" si="63"/>
        <v>81.8</v>
      </c>
      <c r="K4061">
        <f>SUMIF($E$7:E4061,E4061,$H$7:H4061)</f>
        <v>27</v>
      </c>
    </row>
    <row r="4062" spans="4:11" x14ac:dyDescent="0.3">
      <c r="D4062">
        <v>4056</v>
      </c>
      <c r="E4062">
        <v>28</v>
      </c>
      <c r="F4062" s="4">
        <f>DATE(2021,10,8+INT(ROWS($1:160)/7))</f>
        <v>44499</v>
      </c>
      <c r="G4062" s="1" t="s">
        <v>167</v>
      </c>
      <c r="H4062">
        <v>-5</v>
      </c>
      <c r="I4062" s="5">
        <f>IF(G4062="nákup",VLOOKUP(E4062,Tabuľka6[#All],13,FALSE),IF(G4062="predaj",VLOOKUP(E4062,Tabuľka6[#All],12,FALSE),"zadany neplatny typ transakie"))</f>
        <v>14.38</v>
      </c>
      <c r="J4062">
        <f t="shared" si="63"/>
        <v>71.900000000000006</v>
      </c>
      <c r="K4062">
        <f>SUMIF($E$7:E4062,E4062,$H$7:H4062)</f>
        <v>143</v>
      </c>
    </row>
    <row r="4063" spans="4:11" x14ac:dyDescent="0.3">
      <c r="D4063">
        <v>4057</v>
      </c>
      <c r="E4063">
        <v>21</v>
      </c>
      <c r="F4063" s="4">
        <f>DATE(2021,10,8+INT(ROWS($1:161)/7))</f>
        <v>44500</v>
      </c>
      <c r="G4063" s="1" t="s">
        <v>167</v>
      </c>
      <c r="H4063">
        <v>-5</v>
      </c>
      <c r="I4063" s="5">
        <f>IF(G4063="nákup",VLOOKUP(E4063,Tabuľka6[#All],13,FALSE),IF(G4063="predaj",VLOOKUP(E4063,Tabuľka6[#All],12,FALSE),"zadany neplatny typ transakie"))</f>
        <v>22.5</v>
      </c>
      <c r="J4063">
        <f t="shared" si="63"/>
        <v>112.5</v>
      </c>
      <c r="K4063">
        <f>SUMIF($E$7:E4063,E4063,$H$7:H4063)</f>
        <v>1</v>
      </c>
    </row>
    <row r="4064" spans="4:11" x14ac:dyDescent="0.3">
      <c r="D4064">
        <v>4058</v>
      </c>
      <c r="E4064">
        <v>15</v>
      </c>
      <c r="F4064" s="4">
        <f>DATE(2021,10,8+INT(ROWS($1:162)/7))</f>
        <v>44500</v>
      </c>
      <c r="G4064" s="1" t="s">
        <v>167</v>
      </c>
      <c r="H4064">
        <v>-7</v>
      </c>
      <c r="I4064" s="5">
        <f>IF(G4064="nákup",VLOOKUP(E4064,Tabuľka6[#All],13,FALSE),IF(G4064="predaj",VLOOKUP(E4064,Tabuľka6[#All],12,FALSE),"zadany neplatny typ transakie"))</f>
        <v>9.65</v>
      </c>
      <c r="J4064">
        <f t="shared" si="63"/>
        <v>67.55</v>
      </c>
      <c r="K4064">
        <f>SUMIF($E$7:E4064,E4064,$H$7:H4064)</f>
        <v>177</v>
      </c>
    </row>
    <row r="4065" spans="4:11" x14ac:dyDescent="0.3">
      <c r="D4065">
        <v>4059</v>
      </c>
      <c r="E4065">
        <v>10</v>
      </c>
      <c r="F4065" s="4">
        <f>DATE(2021,10,8+INT(ROWS($1:163)/7))</f>
        <v>44500</v>
      </c>
      <c r="G4065" s="1" t="s">
        <v>167</v>
      </c>
      <c r="H4065">
        <v>-10</v>
      </c>
      <c r="I4065" s="5">
        <f>IF(G4065="nákup",VLOOKUP(E4065,Tabuľka6[#All],13,FALSE),IF(G4065="predaj",VLOOKUP(E4065,Tabuľka6[#All],12,FALSE),"zadany neplatny typ transakie"))</f>
        <v>18.5</v>
      </c>
      <c r="J4065">
        <f t="shared" si="63"/>
        <v>185</v>
      </c>
      <c r="K4065">
        <f>SUMIF($E$7:E4065,E4065,$H$7:H4065)</f>
        <v>48</v>
      </c>
    </row>
    <row r="4066" spans="4:11" x14ac:dyDescent="0.3">
      <c r="D4066">
        <v>4060</v>
      </c>
      <c r="E4066">
        <v>7</v>
      </c>
      <c r="F4066" s="4">
        <f>DATE(2021,10,8+INT(ROWS($1:164)/7))</f>
        <v>44500</v>
      </c>
      <c r="G4066" s="1" t="s">
        <v>167</v>
      </c>
      <c r="H4066">
        <v>-5</v>
      </c>
      <c r="I4066" s="5">
        <f>IF(G4066="nákup",VLOOKUP(E4066,Tabuľka6[#All],13,FALSE),IF(G4066="predaj",VLOOKUP(E4066,Tabuľka6[#All],12,FALSE),"zadany neplatny typ transakie"))</f>
        <v>14.75</v>
      </c>
      <c r="J4066">
        <f t="shared" si="63"/>
        <v>73.75</v>
      </c>
      <c r="K4066">
        <f>SUMIF($E$7:E4066,E4066,$H$7:H4066)</f>
        <v>20</v>
      </c>
    </row>
    <row r="4067" spans="4:11" x14ac:dyDescent="0.3">
      <c r="D4067">
        <v>4061</v>
      </c>
      <c r="E4067">
        <v>13</v>
      </c>
      <c r="F4067" s="4">
        <f>DATE(2021,10,8+INT(ROWS($1:165)/7))</f>
        <v>44500</v>
      </c>
      <c r="G4067" s="1" t="s">
        <v>167</v>
      </c>
      <c r="H4067">
        <v>-7</v>
      </c>
      <c r="I4067" s="5">
        <f>IF(G4067="nákup",VLOOKUP(E4067,Tabuľka6[#All],13,FALSE),IF(G4067="predaj",VLOOKUP(E4067,Tabuľka6[#All],12,FALSE),"zadany neplatny typ transakie"))</f>
        <v>14.95</v>
      </c>
      <c r="J4067">
        <f t="shared" si="63"/>
        <v>104.64999999999999</v>
      </c>
      <c r="K4067">
        <f>SUMIF($E$7:E4067,E4067,$H$7:H4067)</f>
        <v>51</v>
      </c>
    </row>
    <row r="4068" spans="4:11" x14ac:dyDescent="0.3">
      <c r="D4068">
        <v>4062</v>
      </c>
      <c r="E4068">
        <v>2</v>
      </c>
      <c r="F4068" s="4">
        <f>DATE(2021,10,8+INT(ROWS($1:166)/7))</f>
        <v>44500</v>
      </c>
      <c r="G4068" s="1" t="s">
        <v>167</v>
      </c>
      <c r="H4068">
        <v>-6</v>
      </c>
      <c r="I4068" s="5">
        <f>IF(G4068="nákup",VLOOKUP(E4068,Tabuľka6[#All],13,FALSE),IF(G4068="predaj",VLOOKUP(E4068,Tabuľka6[#All],12,FALSE),"zadany neplatny typ transakie"))</f>
        <v>16.11</v>
      </c>
      <c r="J4068">
        <f t="shared" si="63"/>
        <v>96.66</v>
      </c>
      <c r="K4068">
        <f>SUMIF($E$7:E4068,E4068,$H$7:H4068)</f>
        <v>72</v>
      </c>
    </row>
    <row r="4069" spans="4:11" x14ac:dyDescent="0.3">
      <c r="D4069">
        <v>4063</v>
      </c>
      <c r="E4069">
        <v>1</v>
      </c>
      <c r="F4069" s="4">
        <f>DATE(2021,10,8+INT(ROWS($1:167)/7))</f>
        <v>44500</v>
      </c>
      <c r="G4069" s="1" t="s">
        <v>167</v>
      </c>
      <c r="H4069">
        <v>-9</v>
      </c>
      <c r="I4069" s="5">
        <f>IF(G4069="nákup",VLOOKUP(E4069,Tabuľka6[#All],13,FALSE),IF(G4069="predaj",VLOOKUP(E4069,Tabuľka6[#All],12,FALSE),"zadany neplatny typ transakie"))</f>
        <v>11.9</v>
      </c>
      <c r="J4069">
        <f t="shared" si="63"/>
        <v>107.10000000000001</v>
      </c>
      <c r="K4069">
        <f>SUMIF($E$7:E4069,E4069,$H$7:H4069)</f>
        <v>78</v>
      </c>
    </row>
    <row r="4070" spans="4:11" x14ac:dyDescent="0.3">
      <c r="D4070">
        <v>4064</v>
      </c>
      <c r="E4070">
        <v>28</v>
      </c>
      <c r="F4070" s="4">
        <f>DATE(2021,10,8+INT(ROWS($1:168)/7))</f>
        <v>44501</v>
      </c>
      <c r="G4070" s="1" t="s">
        <v>167</v>
      </c>
      <c r="H4070">
        <v>-5</v>
      </c>
      <c r="I4070" s="5">
        <f>IF(G4070="nákup",VLOOKUP(E4070,Tabuľka6[#All],13,FALSE),IF(G4070="predaj",VLOOKUP(E4070,Tabuľka6[#All],12,FALSE),"zadany neplatny typ transakie"))</f>
        <v>14.38</v>
      </c>
      <c r="J4070">
        <f t="shared" si="63"/>
        <v>71.900000000000006</v>
      </c>
      <c r="K4070">
        <f>SUMIF($E$7:E4070,E4070,$H$7:H4070)</f>
        <v>138</v>
      </c>
    </row>
    <row r="4071" spans="4:11" x14ac:dyDescent="0.3">
      <c r="D4071">
        <v>4065</v>
      </c>
      <c r="E4071">
        <v>17</v>
      </c>
      <c r="F4071" s="4">
        <f>DATE(2021,10,8+INT(ROWS($1:169)/7))</f>
        <v>44501</v>
      </c>
      <c r="G4071" s="1" t="s">
        <v>167</v>
      </c>
      <c r="H4071">
        <v>-8</v>
      </c>
      <c r="I4071" s="5">
        <f>IF(G4071="nákup",VLOOKUP(E4071,Tabuľka6[#All],13,FALSE),IF(G4071="predaj",VLOOKUP(E4071,Tabuľka6[#All],12,FALSE),"zadany neplatny typ transakie"))</f>
        <v>14.46</v>
      </c>
      <c r="J4071">
        <f t="shared" si="63"/>
        <v>115.68</v>
      </c>
      <c r="K4071">
        <f>SUMIF($E$7:E4071,E4071,$H$7:H4071)</f>
        <v>19</v>
      </c>
    </row>
    <row r="4072" spans="4:11" x14ac:dyDescent="0.3">
      <c r="D4072">
        <v>4066</v>
      </c>
      <c r="E4072">
        <v>6</v>
      </c>
      <c r="F4072" s="4">
        <f>DATE(2021,10,8+INT(ROWS($1:170)/7))</f>
        <v>44501</v>
      </c>
      <c r="G4072" s="1" t="s">
        <v>167</v>
      </c>
      <c r="H4072">
        <v>-2</v>
      </c>
      <c r="I4072" s="5">
        <f>IF(G4072="nákup",VLOOKUP(E4072,Tabuľka6[#All],13,FALSE),IF(G4072="predaj",VLOOKUP(E4072,Tabuľka6[#All],12,FALSE),"zadany neplatny typ transakie"))</f>
        <v>13.24</v>
      </c>
      <c r="J4072">
        <f t="shared" si="63"/>
        <v>26.48</v>
      </c>
      <c r="K4072">
        <f>SUMIF($E$7:E4072,E4072,$H$7:H4072)</f>
        <v>56</v>
      </c>
    </row>
    <row r="4073" spans="4:11" x14ac:dyDescent="0.3">
      <c r="D4073">
        <v>4067</v>
      </c>
      <c r="E4073">
        <v>12</v>
      </c>
      <c r="F4073" s="4">
        <f>DATE(2021,10,8+INT(ROWS($1:171)/7))</f>
        <v>44501</v>
      </c>
      <c r="G4073" s="1" t="s">
        <v>167</v>
      </c>
      <c r="H4073">
        <v>-9</v>
      </c>
      <c r="I4073" s="5">
        <f>IF(G4073="nákup",VLOOKUP(E4073,Tabuľka6[#All],13,FALSE),IF(G4073="predaj",VLOOKUP(E4073,Tabuľka6[#All],12,FALSE),"zadany neplatny typ transakie"))</f>
        <v>13.25</v>
      </c>
      <c r="J4073">
        <f t="shared" si="63"/>
        <v>119.25</v>
      </c>
      <c r="K4073">
        <f>SUMIF($E$7:E4073,E4073,$H$7:H4073)</f>
        <v>87</v>
      </c>
    </row>
    <row r="4074" spans="4:11" x14ac:dyDescent="0.3">
      <c r="D4074">
        <v>4068</v>
      </c>
      <c r="E4074">
        <v>13</v>
      </c>
      <c r="F4074" s="4">
        <f>DATE(2021,10,8+INT(ROWS($1:172)/7))</f>
        <v>44501</v>
      </c>
      <c r="G4074" s="1" t="s">
        <v>167</v>
      </c>
      <c r="H4074">
        <v>-10</v>
      </c>
      <c r="I4074" s="5">
        <f>IF(G4074="nákup",VLOOKUP(E4074,Tabuľka6[#All],13,FALSE),IF(G4074="predaj",VLOOKUP(E4074,Tabuľka6[#All],12,FALSE),"zadany neplatny typ transakie"))</f>
        <v>14.95</v>
      </c>
      <c r="J4074">
        <f t="shared" si="63"/>
        <v>149.5</v>
      </c>
      <c r="K4074">
        <f>SUMIF($E$7:E4074,E4074,$H$7:H4074)</f>
        <v>41</v>
      </c>
    </row>
    <row r="4075" spans="4:11" x14ac:dyDescent="0.3">
      <c r="D4075">
        <v>4069</v>
      </c>
      <c r="E4075">
        <v>18</v>
      </c>
      <c r="F4075" s="4">
        <f>DATE(2021,10,8+INT(ROWS($1:173)/7))</f>
        <v>44501</v>
      </c>
      <c r="G4075" s="1" t="s">
        <v>167</v>
      </c>
      <c r="H4075">
        <v>-1</v>
      </c>
      <c r="I4075" s="5">
        <f>IF(G4075="nákup",VLOOKUP(E4075,Tabuľka6[#All],13,FALSE),IF(G4075="predaj",VLOOKUP(E4075,Tabuľka6[#All],12,FALSE),"zadany neplatny typ transakie"))</f>
        <v>13.99</v>
      </c>
      <c r="J4075">
        <f t="shared" si="63"/>
        <v>13.99</v>
      </c>
      <c r="K4075">
        <f>SUMIF($E$7:E4075,E4075,$H$7:H4075)</f>
        <v>92</v>
      </c>
    </row>
    <row r="4076" spans="4:11" x14ac:dyDescent="0.3">
      <c r="D4076">
        <v>4070</v>
      </c>
      <c r="E4076">
        <v>14</v>
      </c>
      <c r="F4076" s="4">
        <f>DATE(2021,10,8+INT(ROWS($1:174)/7))</f>
        <v>44501</v>
      </c>
      <c r="G4076" s="1" t="s">
        <v>167</v>
      </c>
      <c r="H4076">
        <v>-8</v>
      </c>
      <c r="I4076" s="5">
        <f>IF(G4076="nákup",VLOOKUP(E4076,Tabuľka6[#All],13,FALSE),IF(G4076="predaj",VLOOKUP(E4076,Tabuľka6[#All],12,FALSE),"zadany neplatny typ transakie"))</f>
        <v>7.8</v>
      </c>
      <c r="J4076">
        <f t="shared" si="63"/>
        <v>62.4</v>
      </c>
      <c r="K4076">
        <f>SUMIF($E$7:E4076,E4076,$H$7:H4076)</f>
        <v>15</v>
      </c>
    </row>
    <row r="4077" spans="4:11" x14ac:dyDescent="0.3">
      <c r="D4077">
        <v>4071</v>
      </c>
      <c r="E4077">
        <v>15</v>
      </c>
      <c r="F4077" s="4">
        <f>DATE(2021,10,8+INT(ROWS($1:175)/7))</f>
        <v>44502</v>
      </c>
      <c r="G4077" s="1" t="s">
        <v>167</v>
      </c>
      <c r="H4077">
        <v>-3</v>
      </c>
      <c r="I4077" s="5">
        <f>IF(G4077="nákup",VLOOKUP(E4077,Tabuľka6[#All],13,FALSE),IF(G4077="predaj",VLOOKUP(E4077,Tabuľka6[#All],12,FALSE),"zadany neplatny typ transakie"))</f>
        <v>9.65</v>
      </c>
      <c r="J4077">
        <f t="shared" si="63"/>
        <v>28.950000000000003</v>
      </c>
      <c r="K4077">
        <f>SUMIF($E$7:E4077,E4077,$H$7:H4077)</f>
        <v>174</v>
      </c>
    </row>
    <row r="4078" spans="4:11" x14ac:dyDescent="0.3">
      <c r="D4078">
        <v>4072</v>
      </c>
      <c r="E4078">
        <v>16</v>
      </c>
      <c r="F4078" s="4">
        <f>DATE(2021,10,8+INT(ROWS($1:176)/7))</f>
        <v>44502</v>
      </c>
      <c r="G4078" s="1" t="s">
        <v>167</v>
      </c>
      <c r="H4078">
        <v>-3</v>
      </c>
      <c r="I4078" s="5">
        <f>IF(G4078="nákup",VLOOKUP(E4078,Tabuľka6[#All],13,FALSE),IF(G4078="predaj",VLOOKUP(E4078,Tabuľka6[#All],12,FALSE),"zadany neplatny typ transakie"))</f>
        <v>14.49</v>
      </c>
      <c r="J4078">
        <f t="shared" si="63"/>
        <v>43.47</v>
      </c>
      <c r="K4078">
        <f>SUMIF($E$7:E4078,E4078,$H$7:H4078)</f>
        <v>210</v>
      </c>
    </row>
    <row r="4079" spans="4:11" x14ac:dyDescent="0.3">
      <c r="D4079">
        <v>4073</v>
      </c>
      <c r="E4079">
        <v>8</v>
      </c>
      <c r="F4079" s="4">
        <f>DATE(2021,10,8+INT(ROWS($1:177)/7))</f>
        <v>44502</v>
      </c>
      <c r="G4079" s="1" t="s">
        <v>167</v>
      </c>
      <c r="H4079">
        <v>-4</v>
      </c>
      <c r="I4079" s="5">
        <f>IF(G4079="nákup",VLOOKUP(E4079,Tabuľka6[#All],13,FALSE),IF(G4079="predaj",VLOOKUP(E4079,Tabuľka6[#All],12,FALSE),"zadany neplatny typ transakie"))</f>
        <v>17.89</v>
      </c>
      <c r="J4079">
        <f t="shared" si="63"/>
        <v>71.56</v>
      </c>
      <c r="K4079">
        <f>SUMIF($E$7:E4079,E4079,$H$7:H4079)</f>
        <v>144</v>
      </c>
    </row>
    <row r="4080" spans="4:11" x14ac:dyDescent="0.3">
      <c r="D4080">
        <v>4074</v>
      </c>
      <c r="E4080">
        <v>12</v>
      </c>
      <c r="F4080" s="4">
        <f>DATE(2021,10,8+INT(ROWS($1:178)/7))</f>
        <v>44502</v>
      </c>
      <c r="G4080" s="1" t="s">
        <v>167</v>
      </c>
      <c r="H4080">
        <v>-9</v>
      </c>
      <c r="I4080" s="5">
        <f>IF(G4080="nákup",VLOOKUP(E4080,Tabuľka6[#All],13,FALSE),IF(G4080="predaj",VLOOKUP(E4080,Tabuľka6[#All],12,FALSE),"zadany neplatny typ transakie"))</f>
        <v>13.25</v>
      </c>
      <c r="J4080">
        <f t="shared" si="63"/>
        <v>119.25</v>
      </c>
      <c r="K4080">
        <f>SUMIF($E$7:E4080,E4080,$H$7:H4080)</f>
        <v>78</v>
      </c>
    </row>
    <row r="4081" spans="4:11" x14ac:dyDescent="0.3">
      <c r="D4081">
        <v>4075</v>
      </c>
      <c r="E4081">
        <v>28</v>
      </c>
      <c r="F4081" s="4">
        <f>DATE(2021,10,8+INT(ROWS($1:179)/7))</f>
        <v>44502</v>
      </c>
      <c r="G4081" s="1" t="s">
        <v>167</v>
      </c>
      <c r="H4081">
        <v>-4</v>
      </c>
      <c r="I4081" s="5">
        <f>IF(G4081="nákup",VLOOKUP(E4081,Tabuľka6[#All],13,FALSE),IF(G4081="predaj",VLOOKUP(E4081,Tabuľka6[#All],12,FALSE),"zadany neplatny typ transakie"))</f>
        <v>14.38</v>
      </c>
      <c r="J4081">
        <f t="shared" si="63"/>
        <v>57.52</v>
      </c>
      <c r="K4081">
        <f>SUMIF($E$7:E4081,E4081,$H$7:H4081)</f>
        <v>134</v>
      </c>
    </row>
    <row r="4082" spans="4:11" x14ac:dyDescent="0.3">
      <c r="D4082">
        <v>4076</v>
      </c>
      <c r="E4082">
        <v>11</v>
      </c>
      <c r="F4082" s="4">
        <f>DATE(2021,10,8+INT(ROWS($1:180)/7))</f>
        <v>44502</v>
      </c>
      <c r="G4082" s="1" t="s">
        <v>167</v>
      </c>
      <c r="H4082">
        <v>-5</v>
      </c>
      <c r="I4082" s="5">
        <f>IF(G4082="nákup",VLOOKUP(E4082,Tabuľka6[#All],13,FALSE),IF(G4082="predaj",VLOOKUP(E4082,Tabuľka6[#All],12,FALSE),"zadany neplatny typ transakie"))</f>
        <v>5</v>
      </c>
      <c r="J4082">
        <f t="shared" si="63"/>
        <v>25</v>
      </c>
      <c r="K4082">
        <f>SUMIF($E$7:E4082,E4082,$H$7:H4082)</f>
        <v>70</v>
      </c>
    </row>
    <row r="4083" spans="4:11" x14ac:dyDescent="0.3">
      <c r="D4083">
        <v>4077</v>
      </c>
      <c r="E4083">
        <v>20</v>
      </c>
      <c r="F4083" s="4">
        <f>DATE(2021,10,8+INT(ROWS($1:181)/7))</f>
        <v>44502</v>
      </c>
      <c r="G4083" s="1" t="s">
        <v>167</v>
      </c>
      <c r="H4083">
        <v>-7</v>
      </c>
      <c r="I4083" s="5">
        <f>IF(G4083="nákup",VLOOKUP(E4083,Tabuľka6[#All],13,FALSE),IF(G4083="predaj",VLOOKUP(E4083,Tabuľka6[#All],12,FALSE),"zadany neplatny typ transakie"))</f>
        <v>10.050000000000001</v>
      </c>
      <c r="J4083">
        <f t="shared" si="63"/>
        <v>70.350000000000009</v>
      </c>
      <c r="K4083">
        <f>SUMIF($E$7:E4083,E4083,$H$7:H4083)</f>
        <v>26</v>
      </c>
    </row>
    <row r="4084" spans="4:11" x14ac:dyDescent="0.3">
      <c r="D4084">
        <v>4078</v>
      </c>
      <c r="E4084">
        <v>19</v>
      </c>
      <c r="F4084" s="4">
        <f>DATE(2021,10,8+INT(ROWS($1:182)/7))</f>
        <v>44503</v>
      </c>
      <c r="G4084" s="1" t="s">
        <v>167</v>
      </c>
      <c r="H4084">
        <v>-10</v>
      </c>
      <c r="I4084" s="5">
        <f>IF(G4084="nákup",VLOOKUP(E4084,Tabuľka6[#All],13,FALSE),IF(G4084="predaj",VLOOKUP(E4084,Tabuľka6[#All],12,FALSE),"zadany neplatny typ transakie"))</f>
        <v>14.17</v>
      </c>
      <c r="J4084">
        <f t="shared" si="63"/>
        <v>141.69999999999999</v>
      </c>
      <c r="K4084">
        <f>SUMIF($E$7:E4084,E4084,$H$7:H4084)</f>
        <v>127</v>
      </c>
    </row>
    <row r="4085" spans="4:11" x14ac:dyDescent="0.3">
      <c r="D4085">
        <v>4079</v>
      </c>
      <c r="E4085">
        <v>10</v>
      </c>
      <c r="F4085" s="4">
        <f>DATE(2021,10,8+INT(ROWS($1:183)/7))</f>
        <v>44503</v>
      </c>
      <c r="G4085" s="1" t="s">
        <v>167</v>
      </c>
      <c r="H4085">
        <v>-7</v>
      </c>
      <c r="I4085" s="5">
        <f>IF(G4085="nákup",VLOOKUP(E4085,Tabuľka6[#All],13,FALSE),IF(G4085="predaj",VLOOKUP(E4085,Tabuľka6[#All],12,FALSE),"zadany neplatny typ transakie"))</f>
        <v>18.5</v>
      </c>
      <c r="J4085">
        <f t="shared" si="63"/>
        <v>129.5</v>
      </c>
      <c r="K4085">
        <f>SUMIF($E$7:E4085,E4085,$H$7:H4085)</f>
        <v>41</v>
      </c>
    </row>
    <row r="4086" spans="4:11" x14ac:dyDescent="0.3">
      <c r="D4086">
        <v>4080</v>
      </c>
      <c r="E4086">
        <v>15</v>
      </c>
      <c r="F4086" s="4">
        <f>DATE(2021,10,8+INT(ROWS($1:184)/7))</f>
        <v>44503</v>
      </c>
      <c r="G4086" s="1" t="s">
        <v>167</v>
      </c>
      <c r="H4086">
        <v>-6</v>
      </c>
      <c r="I4086" s="5">
        <f>IF(G4086="nákup",VLOOKUP(E4086,Tabuľka6[#All],13,FALSE),IF(G4086="predaj",VLOOKUP(E4086,Tabuľka6[#All],12,FALSE),"zadany neplatny typ transakie"))</f>
        <v>9.65</v>
      </c>
      <c r="J4086">
        <f t="shared" si="63"/>
        <v>57.900000000000006</v>
      </c>
      <c r="K4086">
        <f>SUMIF($E$7:E4086,E4086,$H$7:H4086)</f>
        <v>168</v>
      </c>
    </row>
    <row r="4087" spans="4:11" x14ac:dyDescent="0.3">
      <c r="D4087">
        <v>4081</v>
      </c>
      <c r="E4087">
        <v>17</v>
      </c>
      <c r="F4087" s="4">
        <f>DATE(2021,10,8+INT(ROWS($1:185)/7))</f>
        <v>44503</v>
      </c>
      <c r="G4087" s="1" t="s">
        <v>167</v>
      </c>
      <c r="H4087">
        <v>-5</v>
      </c>
      <c r="I4087" s="5">
        <f>IF(G4087="nákup",VLOOKUP(E4087,Tabuľka6[#All],13,FALSE),IF(G4087="predaj",VLOOKUP(E4087,Tabuľka6[#All],12,FALSE),"zadany neplatny typ transakie"))</f>
        <v>14.46</v>
      </c>
      <c r="J4087">
        <f t="shared" si="63"/>
        <v>72.300000000000011</v>
      </c>
      <c r="K4087">
        <f>SUMIF($E$7:E4087,E4087,$H$7:H4087)</f>
        <v>14</v>
      </c>
    </row>
    <row r="4088" spans="4:11" x14ac:dyDescent="0.3">
      <c r="D4088">
        <v>4082</v>
      </c>
      <c r="E4088">
        <v>10</v>
      </c>
      <c r="F4088" s="4">
        <f>DATE(2021,10,8+INT(ROWS($1:186)/7))</f>
        <v>44503</v>
      </c>
      <c r="G4088" s="1" t="s">
        <v>167</v>
      </c>
      <c r="H4088">
        <v>-1</v>
      </c>
      <c r="I4088" s="5">
        <f>IF(G4088="nákup",VLOOKUP(E4088,Tabuľka6[#All],13,FALSE),IF(G4088="predaj",VLOOKUP(E4088,Tabuľka6[#All],12,FALSE),"zadany neplatny typ transakie"))</f>
        <v>18.5</v>
      </c>
      <c r="J4088">
        <f t="shared" si="63"/>
        <v>18.5</v>
      </c>
      <c r="K4088">
        <f>SUMIF($E$7:E4088,E4088,$H$7:H4088)</f>
        <v>40</v>
      </c>
    </row>
    <row r="4089" spans="4:11" x14ac:dyDescent="0.3">
      <c r="D4089">
        <v>4083</v>
      </c>
      <c r="E4089">
        <v>17</v>
      </c>
      <c r="F4089" s="4">
        <f>DATE(2021,10,8+INT(ROWS($1:187)/7))</f>
        <v>44503</v>
      </c>
      <c r="G4089" s="1" t="s">
        <v>167</v>
      </c>
      <c r="H4089">
        <v>-3</v>
      </c>
      <c r="I4089" s="5">
        <f>IF(G4089="nákup",VLOOKUP(E4089,Tabuľka6[#All],13,FALSE),IF(G4089="predaj",VLOOKUP(E4089,Tabuľka6[#All],12,FALSE),"zadany neplatny typ transakie"))</f>
        <v>14.46</v>
      </c>
      <c r="J4089">
        <f t="shared" si="63"/>
        <v>43.38</v>
      </c>
      <c r="K4089">
        <f>SUMIF($E$7:E4089,E4089,$H$7:H4089)</f>
        <v>11</v>
      </c>
    </row>
    <row r="4090" spans="4:11" x14ac:dyDescent="0.3">
      <c r="D4090">
        <v>4084</v>
      </c>
      <c r="E4090">
        <v>8</v>
      </c>
      <c r="F4090" s="4">
        <f>DATE(2021,10,8+INT(ROWS($1:188)/7))</f>
        <v>44503</v>
      </c>
      <c r="G4090" s="1" t="s">
        <v>167</v>
      </c>
      <c r="H4090">
        <v>-7</v>
      </c>
      <c r="I4090" s="5">
        <f>IF(G4090="nákup",VLOOKUP(E4090,Tabuľka6[#All],13,FALSE),IF(G4090="predaj",VLOOKUP(E4090,Tabuľka6[#All],12,FALSE),"zadany neplatny typ transakie"))</f>
        <v>17.89</v>
      </c>
      <c r="J4090">
        <f t="shared" si="63"/>
        <v>125.23</v>
      </c>
      <c r="K4090">
        <f>SUMIF($E$7:E4090,E4090,$H$7:H4090)</f>
        <v>137</v>
      </c>
    </row>
    <row r="4091" spans="4:11" x14ac:dyDescent="0.3">
      <c r="D4091">
        <v>4085</v>
      </c>
      <c r="E4091">
        <v>6</v>
      </c>
      <c r="F4091" s="4">
        <f>DATE(2021,10,8+INT(ROWS($1:189)/7))</f>
        <v>44504</v>
      </c>
      <c r="G4091" s="1" t="s">
        <v>167</v>
      </c>
      <c r="H4091">
        <v>-4</v>
      </c>
      <c r="I4091" s="5">
        <f>IF(G4091="nákup",VLOOKUP(E4091,Tabuľka6[#All],13,FALSE),IF(G4091="predaj",VLOOKUP(E4091,Tabuľka6[#All],12,FALSE),"zadany neplatny typ transakie"))</f>
        <v>13.24</v>
      </c>
      <c r="J4091">
        <f t="shared" si="63"/>
        <v>52.96</v>
      </c>
      <c r="K4091">
        <f>SUMIF($E$7:E4091,E4091,$H$7:H4091)</f>
        <v>52</v>
      </c>
    </row>
    <row r="4092" spans="4:11" x14ac:dyDescent="0.3">
      <c r="D4092">
        <v>4086</v>
      </c>
      <c r="E4092">
        <v>2</v>
      </c>
      <c r="F4092" s="4">
        <f>DATE(2021,10,8+INT(ROWS($1:190)/7))</f>
        <v>44504</v>
      </c>
      <c r="G4092" s="1" t="s">
        <v>167</v>
      </c>
      <c r="H4092">
        <v>-7</v>
      </c>
      <c r="I4092" s="5">
        <f>IF(G4092="nákup",VLOOKUP(E4092,Tabuľka6[#All],13,FALSE),IF(G4092="predaj",VLOOKUP(E4092,Tabuľka6[#All],12,FALSE),"zadany neplatny typ transakie"))</f>
        <v>16.11</v>
      </c>
      <c r="J4092">
        <f t="shared" si="63"/>
        <v>112.77</v>
      </c>
      <c r="K4092">
        <f>SUMIF($E$7:E4092,E4092,$H$7:H4092)</f>
        <v>65</v>
      </c>
    </row>
    <row r="4093" spans="4:11" x14ac:dyDescent="0.3">
      <c r="D4093">
        <v>4087</v>
      </c>
      <c r="E4093">
        <v>28</v>
      </c>
      <c r="F4093" s="4">
        <f>DATE(2021,10,8+INT(ROWS($1:191)/7))</f>
        <v>44504</v>
      </c>
      <c r="G4093" s="1" t="s">
        <v>167</v>
      </c>
      <c r="H4093">
        <v>-2</v>
      </c>
      <c r="I4093" s="5">
        <f>IF(G4093="nákup",VLOOKUP(E4093,Tabuľka6[#All],13,FALSE),IF(G4093="predaj",VLOOKUP(E4093,Tabuľka6[#All],12,FALSE),"zadany neplatny typ transakie"))</f>
        <v>14.38</v>
      </c>
      <c r="J4093">
        <f t="shared" si="63"/>
        <v>28.76</v>
      </c>
      <c r="K4093">
        <f>SUMIF($E$7:E4093,E4093,$H$7:H4093)</f>
        <v>132</v>
      </c>
    </row>
    <row r="4094" spans="4:11" x14ac:dyDescent="0.3">
      <c r="D4094">
        <v>4088</v>
      </c>
      <c r="E4094">
        <v>14</v>
      </c>
      <c r="F4094" s="4">
        <f>DATE(2021,10,8+INT(ROWS($1:192)/7))</f>
        <v>44504</v>
      </c>
      <c r="G4094" s="1" t="s">
        <v>167</v>
      </c>
      <c r="H4094">
        <v>-3</v>
      </c>
      <c r="I4094" s="5">
        <f>IF(G4094="nákup",VLOOKUP(E4094,Tabuľka6[#All],13,FALSE),IF(G4094="predaj",VLOOKUP(E4094,Tabuľka6[#All],12,FALSE),"zadany neplatny typ transakie"))</f>
        <v>7.8</v>
      </c>
      <c r="J4094">
        <f t="shared" si="63"/>
        <v>23.4</v>
      </c>
      <c r="K4094">
        <f>SUMIF($E$7:E4094,E4094,$H$7:H4094)</f>
        <v>12</v>
      </c>
    </row>
    <row r="4095" spans="4:11" x14ac:dyDescent="0.3">
      <c r="D4095">
        <v>4089</v>
      </c>
      <c r="E4095">
        <v>11</v>
      </c>
      <c r="F4095" s="4">
        <f>DATE(2021,10,8+INT(ROWS($1:193)/7))</f>
        <v>44504</v>
      </c>
      <c r="G4095" s="1" t="s">
        <v>167</v>
      </c>
      <c r="H4095">
        <v>-1</v>
      </c>
      <c r="I4095" s="5">
        <f>IF(G4095="nákup",VLOOKUP(E4095,Tabuľka6[#All],13,FALSE),IF(G4095="predaj",VLOOKUP(E4095,Tabuľka6[#All],12,FALSE),"zadany neplatny typ transakie"))</f>
        <v>5</v>
      </c>
      <c r="J4095">
        <f t="shared" si="63"/>
        <v>5</v>
      </c>
      <c r="K4095">
        <f>SUMIF($E$7:E4095,E4095,$H$7:H4095)</f>
        <v>69</v>
      </c>
    </row>
    <row r="4096" spans="4:11" x14ac:dyDescent="0.3">
      <c r="D4096">
        <v>4090</v>
      </c>
      <c r="E4096">
        <v>29</v>
      </c>
      <c r="F4096" s="4">
        <f>DATE(2021,10,8+INT(ROWS($1:194)/7))</f>
        <v>44504</v>
      </c>
      <c r="G4096" s="1" t="s">
        <v>167</v>
      </c>
      <c r="H4096">
        <v>-9</v>
      </c>
      <c r="I4096" s="5">
        <f>IF(G4096="nákup",VLOOKUP(E4096,Tabuľka6[#All],13,FALSE),IF(G4096="predaj",VLOOKUP(E4096,Tabuľka6[#All],12,FALSE),"zadany neplatny typ transakie"))</f>
        <v>24.99</v>
      </c>
      <c r="J4096">
        <f t="shared" si="63"/>
        <v>224.91</v>
      </c>
      <c r="K4096">
        <f>SUMIF($E$7:E4096,E4096,$H$7:H4096)</f>
        <v>231</v>
      </c>
    </row>
    <row r="4097" spans="4:11" x14ac:dyDescent="0.3">
      <c r="D4097">
        <v>4091</v>
      </c>
      <c r="E4097">
        <v>14</v>
      </c>
      <c r="F4097" s="4">
        <f>DATE(2021,10,8+INT(ROWS($1:195)/7))</f>
        <v>44504</v>
      </c>
      <c r="G4097" s="1" t="s">
        <v>167</v>
      </c>
      <c r="H4097">
        <v>-1</v>
      </c>
      <c r="I4097" s="5">
        <f>IF(G4097="nákup",VLOOKUP(E4097,Tabuľka6[#All],13,FALSE),IF(G4097="predaj",VLOOKUP(E4097,Tabuľka6[#All],12,FALSE),"zadany neplatny typ transakie"))</f>
        <v>7.8</v>
      </c>
      <c r="J4097">
        <f t="shared" si="63"/>
        <v>7.8</v>
      </c>
      <c r="K4097">
        <f>SUMIF($E$7:E4097,E4097,$H$7:H4097)</f>
        <v>11</v>
      </c>
    </row>
    <row r="4098" spans="4:11" x14ac:dyDescent="0.3">
      <c r="D4098">
        <v>4092</v>
      </c>
      <c r="E4098">
        <v>11</v>
      </c>
      <c r="F4098" s="4">
        <f>DATE(2021,10,8+INT(ROWS($1:196)/7))</f>
        <v>44505</v>
      </c>
      <c r="G4098" s="1" t="s">
        <v>167</v>
      </c>
      <c r="H4098">
        <v>-7</v>
      </c>
      <c r="I4098" s="5">
        <f>IF(G4098="nákup",VLOOKUP(E4098,Tabuľka6[#All],13,FALSE),IF(G4098="predaj",VLOOKUP(E4098,Tabuľka6[#All],12,FALSE),"zadany neplatny typ transakie"))</f>
        <v>5</v>
      </c>
      <c r="J4098">
        <f t="shared" si="63"/>
        <v>35</v>
      </c>
      <c r="K4098">
        <f>SUMIF($E$7:E4098,E4098,$H$7:H4098)</f>
        <v>62</v>
      </c>
    </row>
    <row r="4099" spans="4:11" x14ac:dyDescent="0.3">
      <c r="D4099">
        <v>4093</v>
      </c>
      <c r="E4099">
        <v>15</v>
      </c>
      <c r="F4099" s="4">
        <f>DATE(2021,10,8+INT(ROWS($1:197)/7))</f>
        <v>44505</v>
      </c>
      <c r="G4099" s="1" t="s">
        <v>167</v>
      </c>
      <c r="H4099">
        <v>-1</v>
      </c>
      <c r="I4099" s="5">
        <f>IF(G4099="nákup",VLOOKUP(E4099,Tabuľka6[#All],13,FALSE),IF(G4099="predaj",VLOOKUP(E4099,Tabuľka6[#All],12,FALSE),"zadany neplatny typ transakie"))</f>
        <v>9.65</v>
      </c>
      <c r="J4099">
        <f t="shared" si="63"/>
        <v>9.65</v>
      </c>
      <c r="K4099">
        <f>SUMIF($E$7:E4099,E4099,$H$7:H4099)</f>
        <v>167</v>
      </c>
    </row>
    <row r="4100" spans="4:11" x14ac:dyDescent="0.3">
      <c r="D4100">
        <v>4094</v>
      </c>
      <c r="E4100">
        <v>1</v>
      </c>
      <c r="F4100" s="4">
        <f>DATE(2021,10,8+INT(ROWS($1:198)/7))</f>
        <v>44505</v>
      </c>
      <c r="G4100" s="1" t="s">
        <v>167</v>
      </c>
      <c r="H4100">
        <v>-10</v>
      </c>
      <c r="I4100" s="5">
        <f>IF(G4100="nákup",VLOOKUP(E4100,Tabuľka6[#All],13,FALSE),IF(G4100="predaj",VLOOKUP(E4100,Tabuľka6[#All],12,FALSE),"zadany neplatny typ transakie"))</f>
        <v>11.9</v>
      </c>
      <c r="J4100">
        <f t="shared" si="63"/>
        <v>119</v>
      </c>
      <c r="K4100">
        <f>SUMIF($E$7:E4100,E4100,$H$7:H4100)</f>
        <v>68</v>
      </c>
    </row>
    <row r="4101" spans="4:11" x14ac:dyDescent="0.3">
      <c r="D4101">
        <v>4095</v>
      </c>
      <c r="E4101">
        <v>26</v>
      </c>
      <c r="F4101" s="4">
        <f>DATE(2021,10,8+INT(ROWS($1:199)/7))</f>
        <v>44505</v>
      </c>
      <c r="G4101" s="1" t="s">
        <v>167</v>
      </c>
      <c r="H4101">
        <v>-1</v>
      </c>
      <c r="I4101" s="5">
        <f>IF(G4101="nákup",VLOOKUP(E4101,Tabuľka6[#All],13,FALSE),IF(G4101="predaj",VLOOKUP(E4101,Tabuľka6[#All],12,FALSE),"zadany neplatny typ transakie"))</f>
        <v>12.85</v>
      </c>
      <c r="J4101">
        <f t="shared" si="63"/>
        <v>12.85</v>
      </c>
      <c r="K4101">
        <f>SUMIF($E$7:E4101,E4101,$H$7:H4101)</f>
        <v>14</v>
      </c>
    </row>
    <row r="4102" spans="4:11" x14ac:dyDescent="0.3">
      <c r="D4102">
        <v>4096</v>
      </c>
      <c r="E4102">
        <v>18</v>
      </c>
      <c r="F4102" s="4">
        <f>DATE(2021,10,8+INT(ROWS($1:200)/7))</f>
        <v>44505</v>
      </c>
      <c r="G4102" s="1" t="s">
        <v>167</v>
      </c>
      <c r="H4102">
        <v>-8</v>
      </c>
      <c r="I4102" s="5">
        <f>IF(G4102="nákup",VLOOKUP(E4102,Tabuľka6[#All],13,FALSE),IF(G4102="predaj",VLOOKUP(E4102,Tabuľka6[#All],12,FALSE),"zadany neplatny typ transakie"))</f>
        <v>13.99</v>
      </c>
      <c r="J4102">
        <f t="shared" si="63"/>
        <v>111.92</v>
      </c>
      <c r="K4102">
        <f>SUMIF($E$7:E4102,E4102,$H$7:H4102)</f>
        <v>84</v>
      </c>
    </row>
    <row r="4103" spans="4:11" x14ac:dyDescent="0.3">
      <c r="D4103">
        <v>4097</v>
      </c>
      <c r="E4103">
        <v>30</v>
      </c>
      <c r="F4103" s="4">
        <f>DATE(2021,10,8+INT(ROWS($1:201)/7))</f>
        <v>44505</v>
      </c>
      <c r="G4103" s="1" t="s">
        <v>167</v>
      </c>
      <c r="H4103">
        <v>-7</v>
      </c>
      <c r="I4103" s="5">
        <f>IF(G4103="nákup",VLOOKUP(E4103,Tabuľka6[#All],13,FALSE),IF(G4103="predaj",VLOOKUP(E4103,Tabuľka6[#All],12,FALSE),"zadany neplatny typ transakie"))</f>
        <v>11.5</v>
      </c>
      <c r="J4103">
        <f t="shared" si="63"/>
        <v>80.5</v>
      </c>
      <c r="K4103">
        <f>SUMIF($E$7:E4103,E4103,$H$7:H4103)</f>
        <v>118</v>
      </c>
    </row>
    <row r="4104" spans="4:11" x14ac:dyDescent="0.3">
      <c r="D4104">
        <v>4098</v>
      </c>
      <c r="E4104">
        <v>27</v>
      </c>
      <c r="F4104" s="4">
        <f>DATE(2021,10,8+INT(ROWS($1:202)/7))</f>
        <v>44505</v>
      </c>
      <c r="G4104" s="1" t="s">
        <v>167</v>
      </c>
      <c r="H4104">
        <v>-4</v>
      </c>
      <c r="I4104" s="5">
        <f>IF(G4104="nákup",VLOOKUP(E4104,Tabuľka6[#All],13,FALSE),IF(G4104="predaj",VLOOKUP(E4104,Tabuľka6[#All],12,FALSE),"zadany neplatny typ transakie"))</f>
        <v>16.36</v>
      </c>
      <c r="J4104">
        <f t="shared" ref="J4104:J4167" si="64">ABS(H4104*I4104)</f>
        <v>65.44</v>
      </c>
      <c r="K4104">
        <f>SUMIF($E$7:E4104,E4104,$H$7:H4104)</f>
        <v>23</v>
      </c>
    </row>
    <row r="4105" spans="4:11" x14ac:dyDescent="0.3">
      <c r="D4105">
        <v>4099</v>
      </c>
      <c r="E4105">
        <v>16</v>
      </c>
      <c r="F4105" s="4">
        <f>DATE(2021,10,8+INT(ROWS($1:203)/7))</f>
        <v>44506</v>
      </c>
      <c r="G4105" s="1" t="s">
        <v>167</v>
      </c>
      <c r="H4105">
        <v>-4</v>
      </c>
      <c r="I4105" s="5">
        <f>IF(G4105="nákup",VLOOKUP(E4105,Tabuľka6[#All],13,FALSE),IF(G4105="predaj",VLOOKUP(E4105,Tabuľka6[#All],12,FALSE),"zadany neplatny typ transakie"))</f>
        <v>14.49</v>
      </c>
      <c r="J4105">
        <f t="shared" si="64"/>
        <v>57.96</v>
      </c>
      <c r="K4105">
        <f>SUMIF($E$7:E4105,E4105,$H$7:H4105)</f>
        <v>206</v>
      </c>
    </row>
    <row r="4106" spans="4:11" x14ac:dyDescent="0.3">
      <c r="D4106">
        <v>4100</v>
      </c>
      <c r="E4106">
        <v>27</v>
      </c>
      <c r="F4106" s="4">
        <f>DATE(2021,10,8+INT(ROWS($1:204)/7))</f>
        <v>44506</v>
      </c>
      <c r="G4106" s="1" t="s">
        <v>167</v>
      </c>
      <c r="H4106">
        <v>-7</v>
      </c>
      <c r="I4106" s="5">
        <f>IF(G4106="nákup",VLOOKUP(E4106,Tabuľka6[#All],13,FALSE),IF(G4106="predaj",VLOOKUP(E4106,Tabuľka6[#All],12,FALSE),"zadany neplatny typ transakie"))</f>
        <v>16.36</v>
      </c>
      <c r="J4106">
        <f t="shared" si="64"/>
        <v>114.52</v>
      </c>
      <c r="K4106">
        <f>SUMIF($E$7:E4106,E4106,$H$7:H4106)</f>
        <v>16</v>
      </c>
    </row>
    <row r="4107" spans="4:11" x14ac:dyDescent="0.3">
      <c r="D4107">
        <v>4101</v>
      </c>
      <c r="E4107">
        <v>2</v>
      </c>
      <c r="F4107" s="4">
        <f>DATE(2021,10,8+INT(ROWS($1:205)/7))</f>
        <v>44506</v>
      </c>
      <c r="G4107" s="1" t="s">
        <v>167</v>
      </c>
      <c r="H4107">
        <v>-2</v>
      </c>
      <c r="I4107" s="5">
        <f>IF(G4107="nákup",VLOOKUP(E4107,Tabuľka6[#All],13,FALSE),IF(G4107="predaj",VLOOKUP(E4107,Tabuľka6[#All],12,FALSE),"zadany neplatny typ transakie"))</f>
        <v>16.11</v>
      </c>
      <c r="J4107">
        <f t="shared" si="64"/>
        <v>32.22</v>
      </c>
      <c r="K4107">
        <f>SUMIF($E$7:E4107,E4107,$H$7:H4107)</f>
        <v>63</v>
      </c>
    </row>
    <row r="4108" spans="4:11" x14ac:dyDescent="0.3">
      <c r="D4108">
        <v>4102</v>
      </c>
      <c r="E4108">
        <v>23</v>
      </c>
      <c r="F4108" s="4">
        <f>DATE(2021,10,8+INT(ROWS($1:206)/7))</f>
        <v>44506</v>
      </c>
      <c r="G4108" s="1" t="s">
        <v>167</v>
      </c>
      <c r="H4108">
        <v>-10</v>
      </c>
      <c r="I4108" s="5">
        <f>IF(G4108="nákup",VLOOKUP(E4108,Tabuľka6[#All],13,FALSE),IF(G4108="predaj",VLOOKUP(E4108,Tabuľka6[#All],12,FALSE),"zadany neplatny typ transakie"))</f>
        <v>22.55</v>
      </c>
      <c r="J4108">
        <f t="shared" si="64"/>
        <v>225.5</v>
      </c>
      <c r="K4108">
        <f>SUMIF($E$7:E4108,E4108,$H$7:H4108)</f>
        <v>74</v>
      </c>
    </row>
    <row r="4109" spans="4:11" x14ac:dyDescent="0.3">
      <c r="D4109">
        <v>4103</v>
      </c>
      <c r="E4109">
        <v>6</v>
      </c>
      <c r="F4109" s="4">
        <f>DATE(2021,10,8+INT(ROWS($1:207)/7))</f>
        <v>44506</v>
      </c>
      <c r="G4109" s="1" t="s">
        <v>167</v>
      </c>
      <c r="H4109">
        <v>-5</v>
      </c>
      <c r="I4109" s="5">
        <f>IF(G4109="nákup",VLOOKUP(E4109,Tabuľka6[#All],13,FALSE),IF(G4109="predaj",VLOOKUP(E4109,Tabuľka6[#All],12,FALSE),"zadany neplatny typ transakie"))</f>
        <v>13.24</v>
      </c>
      <c r="J4109">
        <f t="shared" si="64"/>
        <v>66.2</v>
      </c>
      <c r="K4109">
        <f>SUMIF($E$7:E4109,E4109,$H$7:H4109)</f>
        <v>47</v>
      </c>
    </row>
    <row r="4110" spans="4:11" x14ac:dyDescent="0.3">
      <c r="D4110">
        <v>4104</v>
      </c>
      <c r="E4110">
        <v>3</v>
      </c>
      <c r="F4110" s="4">
        <f>DATE(2021,10,8+INT(ROWS($1:208)/7))</f>
        <v>44506</v>
      </c>
      <c r="G4110" s="1" t="s">
        <v>167</v>
      </c>
      <c r="H4110">
        <v>-9</v>
      </c>
      <c r="I4110" s="5">
        <f>IF(G4110="nákup",VLOOKUP(E4110,Tabuľka6[#All],13,FALSE),IF(G4110="predaj",VLOOKUP(E4110,Tabuľka6[#All],12,FALSE),"zadany neplatny typ transakie"))</f>
        <v>9.64</v>
      </c>
      <c r="J4110">
        <f t="shared" si="64"/>
        <v>86.76</v>
      </c>
      <c r="K4110">
        <f>SUMIF($E$7:E4110,E4110,$H$7:H4110)</f>
        <v>189</v>
      </c>
    </row>
    <row r="4111" spans="4:11" x14ac:dyDescent="0.3">
      <c r="D4111">
        <v>4105</v>
      </c>
      <c r="E4111">
        <v>17</v>
      </c>
      <c r="F4111" s="4">
        <f>DATE(2021,10,8+INT(ROWS($1:209)/7))</f>
        <v>44506</v>
      </c>
      <c r="G4111" s="1" t="s">
        <v>167</v>
      </c>
      <c r="H4111">
        <v>-1</v>
      </c>
      <c r="I4111" s="5">
        <f>IF(G4111="nákup",VLOOKUP(E4111,Tabuľka6[#All],13,FALSE),IF(G4111="predaj",VLOOKUP(E4111,Tabuľka6[#All],12,FALSE),"zadany neplatny typ transakie"))</f>
        <v>14.46</v>
      </c>
      <c r="J4111">
        <f t="shared" si="64"/>
        <v>14.46</v>
      </c>
      <c r="K4111">
        <f>SUMIF($E$7:E4111,E4111,$H$7:H4111)</f>
        <v>10</v>
      </c>
    </row>
    <row r="4112" spans="4:11" x14ac:dyDescent="0.3">
      <c r="D4112">
        <v>4106</v>
      </c>
      <c r="E4112">
        <v>21</v>
      </c>
      <c r="F4112" s="4">
        <f>DATE(2021,10,8+INT(ROWS($1:210)/7))</f>
        <v>44507</v>
      </c>
      <c r="G4112" s="1" t="s">
        <v>166</v>
      </c>
      <c r="H4112">
        <v>8</v>
      </c>
      <c r="I4112" s="5">
        <f>IF(G4112="nákup",VLOOKUP(E4112,Tabuľka6[#All],13,FALSE),IF(G4112="predaj",VLOOKUP(E4112,Tabuľka6[#All],12,FALSE),"zadany neplatny typ transakie"))</f>
        <v>14.17</v>
      </c>
      <c r="J4112">
        <f t="shared" si="64"/>
        <v>113.36</v>
      </c>
      <c r="K4112">
        <f>SUMIF($E$7:E4112,E4112,$H$7:H4112)</f>
        <v>9</v>
      </c>
    </row>
    <row r="4113" spans="4:11" x14ac:dyDescent="0.3">
      <c r="D4113">
        <v>4107</v>
      </c>
      <c r="E4113">
        <v>16</v>
      </c>
      <c r="F4113" s="4">
        <f>DATE(2021,10,8+INT(ROWS($1:211)/7))</f>
        <v>44507</v>
      </c>
      <c r="G4113" s="1" t="s">
        <v>167</v>
      </c>
      <c r="H4113">
        <v>-5</v>
      </c>
      <c r="I4113" s="5">
        <f>IF(G4113="nákup",VLOOKUP(E4113,Tabuľka6[#All],13,FALSE),IF(G4113="predaj",VLOOKUP(E4113,Tabuľka6[#All],12,FALSE),"zadany neplatny typ transakie"))</f>
        <v>14.49</v>
      </c>
      <c r="J4113">
        <f t="shared" si="64"/>
        <v>72.45</v>
      </c>
      <c r="K4113">
        <f>SUMIF($E$7:E4113,E4113,$H$7:H4113)</f>
        <v>201</v>
      </c>
    </row>
    <row r="4114" spans="4:11" x14ac:dyDescent="0.3">
      <c r="D4114">
        <v>4108</v>
      </c>
      <c r="E4114">
        <v>20</v>
      </c>
      <c r="F4114" s="4">
        <f>DATE(2021,10,8+INT(ROWS($1:212)/7))</f>
        <v>44507</v>
      </c>
      <c r="G4114" s="1" t="s">
        <v>167</v>
      </c>
      <c r="H4114">
        <v>-9</v>
      </c>
      <c r="I4114" s="5">
        <f>IF(G4114="nákup",VLOOKUP(E4114,Tabuľka6[#All],13,FALSE),IF(G4114="predaj",VLOOKUP(E4114,Tabuľka6[#All],12,FALSE),"zadany neplatny typ transakie"))</f>
        <v>10.050000000000001</v>
      </c>
      <c r="J4114">
        <f t="shared" si="64"/>
        <v>90.45</v>
      </c>
      <c r="K4114">
        <f>SUMIF($E$7:E4114,E4114,$H$7:H4114)</f>
        <v>17</v>
      </c>
    </row>
    <row r="4115" spans="4:11" x14ac:dyDescent="0.3">
      <c r="D4115">
        <v>4109</v>
      </c>
      <c r="E4115">
        <v>8</v>
      </c>
      <c r="F4115" s="4">
        <f>DATE(2021,10,8+INT(ROWS($1:213)/7))</f>
        <v>44507</v>
      </c>
      <c r="G4115" s="1" t="s">
        <v>167</v>
      </c>
      <c r="H4115">
        <v>-5</v>
      </c>
      <c r="I4115" s="5">
        <f>IF(G4115="nákup",VLOOKUP(E4115,Tabuľka6[#All],13,FALSE),IF(G4115="predaj",VLOOKUP(E4115,Tabuľka6[#All],12,FALSE),"zadany neplatny typ transakie"))</f>
        <v>17.89</v>
      </c>
      <c r="J4115">
        <f t="shared" si="64"/>
        <v>89.45</v>
      </c>
      <c r="K4115">
        <f>SUMIF($E$7:E4115,E4115,$H$7:H4115)</f>
        <v>132</v>
      </c>
    </row>
    <row r="4116" spans="4:11" x14ac:dyDescent="0.3">
      <c r="D4116">
        <v>4110</v>
      </c>
      <c r="E4116">
        <v>17</v>
      </c>
      <c r="F4116" s="4">
        <f>DATE(2021,10,8+INT(ROWS($1:214)/7))</f>
        <v>44507</v>
      </c>
      <c r="G4116" s="1" t="s">
        <v>167</v>
      </c>
      <c r="H4116">
        <v>-8</v>
      </c>
      <c r="I4116" s="5">
        <f>IF(G4116="nákup",VLOOKUP(E4116,Tabuľka6[#All],13,FALSE),IF(G4116="predaj",VLOOKUP(E4116,Tabuľka6[#All],12,FALSE),"zadany neplatny typ transakie"))</f>
        <v>14.46</v>
      </c>
      <c r="J4116">
        <f t="shared" si="64"/>
        <v>115.68</v>
      </c>
      <c r="K4116">
        <f>SUMIF($E$7:E4116,E4116,$H$7:H4116)</f>
        <v>2</v>
      </c>
    </row>
    <row r="4117" spans="4:11" x14ac:dyDescent="0.3">
      <c r="D4117">
        <v>4111</v>
      </c>
      <c r="E4117">
        <v>2</v>
      </c>
      <c r="F4117" s="4">
        <f>DATE(2021,10,8+INT(ROWS($1:215)/7))</f>
        <v>44507</v>
      </c>
      <c r="G4117" s="1" t="s">
        <v>167</v>
      </c>
      <c r="H4117">
        <v>-9</v>
      </c>
      <c r="I4117" s="5">
        <f>IF(G4117="nákup",VLOOKUP(E4117,Tabuľka6[#All],13,FALSE),IF(G4117="predaj",VLOOKUP(E4117,Tabuľka6[#All],12,FALSE),"zadany neplatny typ transakie"))</f>
        <v>16.11</v>
      </c>
      <c r="J4117">
        <f t="shared" si="64"/>
        <v>144.99</v>
      </c>
      <c r="K4117">
        <f>SUMIF($E$7:E4117,E4117,$H$7:H4117)</f>
        <v>54</v>
      </c>
    </row>
    <row r="4118" spans="4:11" x14ac:dyDescent="0.3">
      <c r="D4118">
        <v>4112</v>
      </c>
      <c r="E4118">
        <v>18</v>
      </c>
      <c r="F4118" s="4">
        <f>DATE(2021,10,8+INT(ROWS($1:216)/7))</f>
        <v>44507</v>
      </c>
      <c r="G4118" s="1" t="s">
        <v>167</v>
      </c>
      <c r="H4118">
        <v>-9</v>
      </c>
      <c r="I4118" s="5">
        <f>IF(G4118="nákup",VLOOKUP(E4118,Tabuľka6[#All],13,FALSE),IF(G4118="predaj",VLOOKUP(E4118,Tabuľka6[#All],12,FALSE),"zadany neplatny typ transakie"))</f>
        <v>13.99</v>
      </c>
      <c r="J4118">
        <f t="shared" si="64"/>
        <v>125.91</v>
      </c>
      <c r="K4118">
        <f>SUMIF($E$7:E4118,E4118,$H$7:H4118)</f>
        <v>75</v>
      </c>
    </row>
    <row r="4119" spans="4:11" x14ac:dyDescent="0.3">
      <c r="D4119">
        <v>4113</v>
      </c>
      <c r="E4119">
        <v>9</v>
      </c>
      <c r="F4119" s="4">
        <f>DATE(2021,10,8+INT(ROWS($1:217)/7))</f>
        <v>44508</v>
      </c>
      <c r="G4119" s="1" t="s">
        <v>166</v>
      </c>
      <c r="H4119">
        <v>10</v>
      </c>
      <c r="I4119" s="5">
        <f>IF(G4119="nákup",VLOOKUP(E4119,Tabuľka6[#All],13,FALSE),IF(G4119="predaj",VLOOKUP(E4119,Tabuľka6[#All],12,FALSE),"zadany neplatny typ transakie"))</f>
        <v>25.99</v>
      </c>
      <c r="J4119">
        <f t="shared" si="64"/>
        <v>259.89999999999998</v>
      </c>
      <c r="K4119">
        <f>SUMIF($E$7:E4119,E4119,$H$7:H4119)</f>
        <v>58</v>
      </c>
    </row>
    <row r="4120" spans="4:11" x14ac:dyDescent="0.3">
      <c r="D4120">
        <v>4114</v>
      </c>
      <c r="E4120">
        <v>10</v>
      </c>
      <c r="F4120" s="4">
        <f>DATE(2021,10,8+INT(ROWS($1:218)/7))</f>
        <v>44508</v>
      </c>
      <c r="G4120" s="1" t="s">
        <v>166</v>
      </c>
      <c r="H4120">
        <v>20</v>
      </c>
      <c r="I4120" s="5">
        <f>IF(G4120="nákup",VLOOKUP(E4120,Tabuľka6[#All],13,FALSE),IF(G4120="predaj",VLOOKUP(E4120,Tabuľka6[#All],12,FALSE),"zadany neplatny typ transakie"))</f>
        <v>11.89</v>
      </c>
      <c r="J4120">
        <f t="shared" si="64"/>
        <v>237.8</v>
      </c>
      <c r="K4120">
        <f>SUMIF($E$7:E4120,E4120,$H$7:H4120)</f>
        <v>60</v>
      </c>
    </row>
    <row r="4121" spans="4:11" x14ac:dyDescent="0.3">
      <c r="D4121">
        <v>4115</v>
      </c>
      <c r="E4121">
        <v>29</v>
      </c>
      <c r="F4121" s="4">
        <f>DATE(2021,10,8+INT(ROWS($1:219)/7))</f>
        <v>44508</v>
      </c>
      <c r="G4121" s="1" t="s">
        <v>167</v>
      </c>
      <c r="H4121">
        <v>-8</v>
      </c>
      <c r="I4121" s="5">
        <f>IF(G4121="nákup",VLOOKUP(E4121,Tabuľka6[#All],13,FALSE),IF(G4121="predaj",VLOOKUP(E4121,Tabuľka6[#All],12,FALSE),"zadany neplatny typ transakie"))</f>
        <v>24.99</v>
      </c>
      <c r="J4121">
        <f t="shared" si="64"/>
        <v>199.92</v>
      </c>
      <c r="K4121">
        <f>SUMIF($E$7:E4121,E4121,$H$7:H4121)</f>
        <v>223</v>
      </c>
    </row>
    <row r="4122" spans="4:11" x14ac:dyDescent="0.3">
      <c r="D4122">
        <v>4116</v>
      </c>
      <c r="E4122">
        <v>29</v>
      </c>
      <c r="F4122" s="4">
        <f>DATE(2021,10,8+INT(ROWS($1:220)/7))</f>
        <v>44508</v>
      </c>
      <c r="G4122" s="1" t="s">
        <v>167</v>
      </c>
      <c r="H4122">
        <v>-5</v>
      </c>
      <c r="I4122" s="5">
        <f>IF(G4122="nákup",VLOOKUP(E4122,Tabuľka6[#All],13,FALSE),IF(G4122="predaj",VLOOKUP(E4122,Tabuľka6[#All],12,FALSE),"zadany neplatny typ transakie"))</f>
        <v>24.99</v>
      </c>
      <c r="J4122">
        <f t="shared" si="64"/>
        <v>124.94999999999999</v>
      </c>
      <c r="K4122">
        <f>SUMIF($E$7:E4122,E4122,$H$7:H4122)</f>
        <v>218</v>
      </c>
    </row>
    <row r="4123" spans="4:11" x14ac:dyDescent="0.3">
      <c r="D4123">
        <v>4117</v>
      </c>
      <c r="E4123">
        <v>16</v>
      </c>
      <c r="F4123" s="4">
        <f>DATE(2021,10,8+INT(ROWS($1:221)/7))</f>
        <v>44508</v>
      </c>
      <c r="G4123" s="1" t="s">
        <v>167</v>
      </c>
      <c r="H4123">
        <v>-8</v>
      </c>
      <c r="I4123" s="5">
        <f>IF(G4123="nákup",VLOOKUP(E4123,Tabuľka6[#All],13,FALSE),IF(G4123="predaj",VLOOKUP(E4123,Tabuľka6[#All],12,FALSE),"zadany neplatny typ transakie"))</f>
        <v>14.49</v>
      </c>
      <c r="J4123">
        <f t="shared" si="64"/>
        <v>115.92</v>
      </c>
      <c r="K4123">
        <f>SUMIF($E$7:E4123,E4123,$H$7:H4123)</f>
        <v>193</v>
      </c>
    </row>
    <row r="4124" spans="4:11" x14ac:dyDescent="0.3">
      <c r="D4124">
        <v>4118</v>
      </c>
      <c r="E4124">
        <v>19</v>
      </c>
      <c r="F4124" s="4">
        <f>DATE(2021,10,8+INT(ROWS($1:222)/7))</f>
        <v>44508</v>
      </c>
      <c r="G4124" s="1" t="s">
        <v>167</v>
      </c>
      <c r="H4124">
        <v>-5</v>
      </c>
      <c r="I4124" s="5">
        <f>IF(G4124="nákup",VLOOKUP(E4124,Tabuľka6[#All],13,FALSE),IF(G4124="predaj",VLOOKUP(E4124,Tabuľka6[#All],12,FALSE),"zadany neplatny typ transakie"))</f>
        <v>14.17</v>
      </c>
      <c r="J4124">
        <f t="shared" si="64"/>
        <v>70.849999999999994</v>
      </c>
      <c r="K4124">
        <f>SUMIF($E$7:E4124,E4124,$H$7:H4124)</f>
        <v>122</v>
      </c>
    </row>
    <row r="4125" spans="4:11" x14ac:dyDescent="0.3">
      <c r="D4125">
        <v>4119</v>
      </c>
      <c r="E4125">
        <v>8</v>
      </c>
      <c r="F4125" s="4">
        <f>DATE(2021,10,8+INT(ROWS($1:223)/7))</f>
        <v>44508</v>
      </c>
      <c r="G4125" s="1" t="s">
        <v>167</v>
      </c>
      <c r="H4125">
        <v>-7</v>
      </c>
      <c r="I4125" s="5">
        <f>IF(G4125="nákup",VLOOKUP(E4125,Tabuľka6[#All],13,FALSE),IF(G4125="predaj",VLOOKUP(E4125,Tabuľka6[#All],12,FALSE),"zadany neplatny typ transakie"))</f>
        <v>17.89</v>
      </c>
      <c r="J4125">
        <f t="shared" si="64"/>
        <v>125.23</v>
      </c>
      <c r="K4125">
        <f>SUMIF($E$7:E4125,E4125,$H$7:H4125)</f>
        <v>125</v>
      </c>
    </row>
    <row r="4126" spans="4:11" x14ac:dyDescent="0.3">
      <c r="D4126">
        <v>4120</v>
      </c>
      <c r="E4126">
        <v>15</v>
      </c>
      <c r="F4126" s="4">
        <f>DATE(2021,10,8+INT(ROWS($1:224)/7))</f>
        <v>44509</v>
      </c>
      <c r="G4126" s="1" t="s">
        <v>167</v>
      </c>
      <c r="H4126">
        <v>-5</v>
      </c>
      <c r="I4126" s="5">
        <f>IF(G4126="nákup",VLOOKUP(E4126,Tabuľka6[#All],13,FALSE),IF(G4126="predaj",VLOOKUP(E4126,Tabuľka6[#All],12,FALSE),"zadany neplatny typ transakie"))</f>
        <v>9.65</v>
      </c>
      <c r="J4126">
        <f t="shared" si="64"/>
        <v>48.25</v>
      </c>
      <c r="K4126">
        <f>SUMIF($E$7:E4126,E4126,$H$7:H4126)</f>
        <v>162</v>
      </c>
    </row>
    <row r="4127" spans="4:11" x14ac:dyDescent="0.3">
      <c r="D4127">
        <v>4121</v>
      </c>
      <c r="E4127">
        <v>4</v>
      </c>
      <c r="F4127" s="4">
        <f>DATE(2021,10,8+INT(ROWS($1:225)/7))</f>
        <v>44509</v>
      </c>
      <c r="G4127" s="1" t="s">
        <v>167</v>
      </c>
      <c r="H4127">
        <v>-7</v>
      </c>
      <c r="I4127" s="5">
        <f>IF(G4127="nákup",VLOOKUP(E4127,Tabuľka6[#All],13,FALSE),IF(G4127="predaj",VLOOKUP(E4127,Tabuľka6[#All],12,FALSE),"zadany neplatny typ transakie"))</f>
        <v>16</v>
      </c>
      <c r="J4127">
        <f t="shared" si="64"/>
        <v>112</v>
      </c>
      <c r="K4127">
        <f>SUMIF($E$7:E4127,E4127,$H$7:H4127)</f>
        <v>102</v>
      </c>
    </row>
    <row r="4128" spans="4:11" x14ac:dyDescent="0.3">
      <c r="D4128">
        <v>4122</v>
      </c>
      <c r="E4128">
        <v>7</v>
      </c>
      <c r="F4128" s="4">
        <f>DATE(2021,10,8+INT(ROWS($1:226)/7))</f>
        <v>44509</v>
      </c>
      <c r="G4128" s="1" t="s">
        <v>167</v>
      </c>
      <c r="H4128">
        <v>-4</v>
      </c>
      <c r="I4128" s="5">
        <f>IF(G4128="nákup",VLOOKUP(E4128,Tabuľka6[#All],13,FALSE),IF(G4128="predaj",VLOOKUP(E4128,Tabuľka6[#All],12,FALSE),"zadany neplatny typ transakie"))</f>
        <v>14.75</v>
      </c>
      <c r="J4128">
        <f t="shared" si="64"/>
        <v>59</v>
      </c>
      <c r="K4128">
        <f>SUMIF($E$7:E4128,E4128,$H$7:H4128)</f>
        <v>16</v>
      </c>
    </row>
    <row r="4129" spans="4:11" x14ac:dyDescent="0.3">
      <c r="D4129">
        <v>4123</v>
      </c>
      <c r="E4129">
        <v>26</v>
      </c>
      <c r="F4129" s="4">
        <f>DATE(2021,10,8+INT(ROWS($1:227)/7))</f>
        <v>44509</v>
      </c>
      <c r="G4129" s="1" t="s">
        <v>167</v>
      </c>
      <c r="H4129">
        <v>-4</v>
      </c>
      <c r="I4129" s="5">
        <f>IF(G4129="nákup",VLOOKUP(E4129,Tabuľka6[#All],13,FALSE),IF(G4129="predaj",VLOOKUP(E4129,Tabuľka6[#All],12,FALSE),"zadany neplatny typ transakie"))</f>
        <v>12.85</v>
      </c>
      <c r="J4129">
        <f t="shared" si="64"/>
        <v>51.4</v>
      </c>
      <c r="K4129">
        <f>SUMIF($E$7:E4129,E4129,$H$7:H4129)</f>
        <v>10</v>
      </c>
    </row>
    <row r="4130" spans="4:11" x14ac:dyDescent="0.3">
      <c r="D4130">
        <v>4124</v>
      </c>
      <c r="E4130">
        <v>23</v>
      </c>
      <c r="F4130" s="4">
        <f>DATE(2021,10,8+INT(ROWS($1:228)/7))</f>
        <v>44509</v>
      </c>
      <c r="G4130" s="1" t="s">
        <v>167</v>
      </c>
      <c r="H4130">
        <v>-4</v>
      </c>
      <c r="I4130" s="5">
        <f>IF(G4130="nákup",VLOOKUP(E4130,Tabuľka6[#All],13,FALSE),IF(G4130="predaj",VLOOKUP(E4130,Tabuľka6[#All],12,FALSE),"zadany neplatny typ transakie"))</f>
        <v>22.55</v>
      </c>
      <c r="J4130">
        <f t="shared" si="64"/>
        <v>90.2</v>
      </c>
      <c r="K4130">
        <f>SUMIF($E$7:E4130,E4130,$H$7:H4130)</f>
        <v>70</v>
      </c>
    </row>
    <row r="4131" spans="4:11" x14ac:dyDescent="0.3">
      <c r="D4131">
        <v>4125</v>
      </c>
      <c r="E4131">
        <v>15</v>
      </c>
      <c r="F4131" s="4">
        <f>DATE(2021,10,8+INT(ROWS($1:229)/7))</f>
        <v>44509</v>
      </c>
      <c r="G4131" s="1" t="s">
        <v>167</v>
      </c>
      <c r="H4131">
        <v>-3</v>
      </c>
      <c r="I4131" s="5">
        <f>IF(G4131="nákup",VLOOKUP(E4131,Tabuľka6[#All],13,FALSE),IF(G4131="predaj",VLOOKUP(E4131,Tabuľka6[#All],12,FALSE),"zadany neplatny typ transakie"))</f>
        <v>9.65</v>
      </c>
      <c r="J4131">
        <f t="shared" si="64"/>
        <v>28.950000000000003</v>
      </c>
      <c r="K4131">
        <f>SUMIF($E$7:E4131,E4131,$H$7:H4131)</f>
        <v>159</v>
      </c>
    </row>
    <row r="4132" spans="4:11" x14ac:dyDescent="0.3">
      <c r="D4132">
        <v>4126</v>
      </c>
      <c r="E4132">
        <v>15</v>
      </c>
      <c r="F4132" s="4">
        <f>DATE(2021,10,8+INT(ROWS($1:230)/7))</f>
        <v>44509</v>
      </c>
      <c r="G4132" s="1" t="s">
        <v>167</v>
      </c>
      <c r="H4132">
        <v>-6</v>
      </c>
      <c r="I4132" s="5">
        <f>IF(G4132="nákup",VLOOKUP(E4132,Tabuľka6[#All],13,FALSE),IF(G4132="predaj",VLOOKUP(E4132,Tabuľka6[#All],12,FALSE),"zadany neplatny typ transakie"))</f>
        <v>9.65</v>
      </c>
      <c r="J4132">
        <f t="shared" si="64"/>
        <v>57.900000000000006</v>
      </c>
      <c r="K4132">
        <f>SUMIF($E$7:E4132,E4132,$H$7:H4132)</f>
        <v>153</v>
      </c>
    </row>
    <row r="4133" spans="4:11" x14ac:dyDescent="0.3">
      <c r="D4133">
        <v>4127</v>
      </c>
      <c r="E4133">
        <v>4</v>
      </c>
      <c r="F4133" s="4">
        <f>DATE(2021,10,8+INT(ROWS($1:231)/7))</f>
        <v>44510</v>
      </c>
      <c r="G4133" s="1" t="s">
        <v>167</v>
      </c>
      <c r="H4133">
        <v>-10</v>
      </c>
      <c r="I4133" s="5">
        <f>IF(G4133="nákup",VLOOKUP(E4133,Tabuľka6[#All],13,FALSE),IF(G4133="predaj",VLOOKUP(E4133,Tabuľka6[#All],12,FALSE),"zadany neplatny typ transakie"))</f>
        <v>16</v>
      </c>
      <c r="J4133">
        <f t="shared" si="64"/>
        <v>160</v>
      </c>
      <c r="K4133">
        <f>SUMIF($E$7:E4133,E4133,$H$7:H4133)</f>
        <v>92</v>
      </c>
    </row>
    <row r="4134" spans="4:11" x14ac:dyDescent="0.3">
      <c r="D4134">
        <v>4128</v>
      </c>
      <c r="E4134">
        <v>16</v>
      </c>
      <c r="F4134" s="4">
        <f>DATE(2021,10,8+INT(ROWS($1:232)/7))</f>
        <v>44510</v>
      </c>
      <c r="G4134" s="1" t="s">
        <v>167</v>
      </c>
      <c r="H4134">
        <v>-4</v>
      </c>
      <c r="I4134" s="5">
        <f>IF(G4134="nákup",VLOOKUP(E4134,Tabuľka6[#All],13,FALSE),IF(G4134="predaj",VLOOKUP(E4134,Tabuľka6[#All],12,FALSE),"zadany neplatny typ transakie"))</f>
        <v>14.49</v>
      </c>
      <c r="J4134">
        <f t="shared" si="64"/>
        <v>57.96</v>
      </c>
      <c r="K4134">
        <f>SUMIF($E$7:E4134,E4134,$H$7:H4134)</f>
        <v>189</v>
      </c>
    </row>
    <row r="4135" spans="4:11" x14ac:dyDescent="0.3">
      <c r="D4135">
        <v>4129</v>
      </c>
      <c r="E4135">
        <v>10</v>
      </c>
      <c r="F4135" s="4">
        <f>DATE(2021,10,8+INT(ROWS($1:233)/7))</f>
        <v>44510</v>
      </c>
      <c r="G4135" s="1" t="s">
        <v>167</v>
      </c>
      <c r="H4135">
        <v>-4</v>
      </c>
      <c r="I4135" s="5">
        <f>IF(G4135="nákup",VLOOKUP(E4135,Tabuľka6[#All],13,FALSE),IF(G4135="predaj",VLOOKUP(E4135,Tabuľka6[#All],12,FALSE),"zadany neplatny typ transakie"))</f>
        <v>18.5</v>
      </c>
      <c r="J4135">
        <f t="shared" si="64"/>
        <v>74</v>
      </c>
      <c r="K4135">
        <f>SUMIF($E$7:E4135,E4135,$H$7:H4135)</f>
        <v>56</v>
      </c>
    </row>
    <row r="4136" spans="4:11" x14ac:dyDescent="0.3">
      <c r="D4136">
        <v>4130</v>
      </c>
      <c r="E4136">
        <v>29</v>
      </c>
      <c r="F4136" s="4">
        <f>DATE(2021,10,8+INT(ROWS($1:234)/7))</f>
        <v>44510</v>
      </c>
      <c r="G4136" s="1" t="s">
        <v>167</v>
      </c>
      <c r="H4136">
        <v>-1</v>
      </c>
      <c r="I4136" s="5">
        <f>IF(G4136="nákup",VLOOKUP(E4136,Tabuľka6[#All],13,FALSE),IF(G4136="predaj",VLOOKUP(E4136,Tabuľka6[#All],12,FALSE),"zadany neplatny typ transakie"))</f>
        <v>24.99</v>
      </c>
      <c r="J4136">
        <f t="shared" si="64"/>
        <v>24.99</v>
      </c>
      <c r="K4136">
        <f>SUMIF($E$7:E4136,E4136,$H$7:H4136)</f>
        <v>217</v>
      </c>
    </row>
    <row r="4137" spans="4:11" x14ac:dyDescent="0.3">
      <c r="D4137">
        <v>4131</v>
      </c>
      <c r="E4137">
        <v>22</v>
      </c>
      <c r="F4137" s="4">
        <f>DATE(2021,10,8+INT(ROWS($1:235)/7))</f>
        <v>44510</v>
      </c>
      <c r="G4137" s="1" t="s">
        <v>166</v>
      </c>
      <c r="H4137">
        <v>4</v>
      </c>
      <c r="I4137" s="5">
        <f>IF(G4137="nákup",VLOOKUP(E4137,Tabuľka6[#All],13,FALSE),IF(G4137="predaj",VLOOKUP(E4137,Tabuľka6[#All],12,FALSE),"zadany neplatny typ transakie"))</f>
        <v>12.56</v>
      </c>
      <c r="J4137">
        <f t="shared" si="64"/>
        <v>50.24</v>
      </c>
      <c r="K4137">
        <f>SUMIF($E$7:E4137,E4137,$H$7:H4137)</f>
        <v>24</v>
      </c>
    </row>
    <row r="4138" spans="4:11" x14ac:dyDescent="0.3">
      <c r="D4138">
        <v>4132</v>
      </c>
      <c r="E4138">
        <v>2</v>
      </c>
      <c r="F4138" s="4">
        <f>DATE(2021,10,8+INT(ROWS($1:236)/7))</f>
        <v>44510</v>
      </c>
      <c r="G4138" s="1" t="s">
        <v>167</v>
      </c>
      <c r="H4138">
        <v>-4</v>
      </c>
      <c r="I4138" s="5">
        <f>IF(G4138="nákup",VLOOKUP(E4138,Tabuľka6[#All],13,FALSE),IF(G4138="predaj",VLOOKUP(E4138,Tabuľka6[#All],12,FALSE),"zadany neplatny typ transakie"))</f>
        <v>16.11</v>
      </c>
      <c r="J4138">
        <f t="shared" si="64"/>
        <v>64.44</v>
      </c>
      <c r="K4138">
        <f>SUMIF($E$7:E4138,E4138,$H$7:H4138)</f>
        <v>50</v>
      </c>
    </row>
    <row r="4139" spans="4:11" x14ac:dyDescent="0.3">
      <c r="D4139">
        <v>4133</v>
      </c>
      <c r="E4139">
        <v>5</v>
      </c>
      <c r="F4139" s="4">
        <f>DATE(2021,10,8+INT(ROWS($1:237)/7))</f>
        <v>44510</v>
      </c>
      <c r="G4139" s="1" t="s">
        <v>167</v>
      </c>
      <c r="H4139">
        <v>-3</v>
      </c>
      <c r="I4139" s="5">
        <f>IF(G4139="nákup",VLOOKUP(E4139,Tabuľka6[#All],13,FALSE),IF(G4139="predaj",VLOOKUP(E4139,Tabuľka6[#All],12,FALSE),"zadany neplatny typ transakie"))</f>
        <v>15.56</v>
      </c>
      <c r="J4139">
        <f t="shared" si="64"/>
        <v>46.68</v>
      </c>
      <c r="K4139">
        <f>SUMIF($E$7:E4139,E4139,$H$7:H4139)</f>
        <v>116</v>
      </c>
    </row>
    <row r="4140" spans="4:11" x14ac:dyDescent="0.3">
      <c r="D4140">
        <v>4134</v>
      </c>
      <c r="E4140">
        <v>20</v>
      </c>
      <c r="F4140" s="4">
        <f>DATE(2021,10,8+INT(ROWS($1:238)/7))</f>
        <v>44511</v>
      </c>
      <c r="G4140" s="1" t="s">
        <v>167</v>
      </c>
      <c r="H4140">
        <v>-3</v>
      </c>
      <c r="I4140" s="5">
        <f>IF(G4140="nákup",VLOOKUP(E4140,Tabuľka6[#All],13,FALSE),IF(G4140="predaj",VLOOKUP(E4140,Tabuľka6[#All],12,FALSE),"zadany neplatny typ transakie"))</f>
        <v>10.050000000000001</v>
      </c>
      <c r="J4140">
        <f t="shared" si="64"/>
        <v>30.150000000000002</v>
      </c>
      <c r="K4140">
        <f>SUMIF($E$7:E4140,E4140,$H$7:H4140)</f>
        <v>14</v>
      </c>
    </row>
    <row r="4141" spans="4:11" x14ac:dyDescent="0.3">
      <c r="D4141">
        <v>4135</v>
      </c>
      <c r="E4141">
        <v>26</v>
      </c>
      <c r="F4141" s="4">
        <f>DATE(2021,10,8+INT(ROWS($1:239)/7))</f>
        <v>44511</v>
      </c>
      <c r="G4141" s="1" t="s">
        <v>167</v>
      </c>
      <c r="H4141">
        <v>-3</v>
      </c>
      <c r="I4141" s="5">
        <f>IF(G4141="nákup",VLOOKUP(E4141,Tabuľka6[#All],13,FALSE),IF(G4141="predaj",VLOOKUP(E4141,Tabuľka6[#All],12,FALSE),"zadany neplatny typ transakie"))</f>
        <v>12.85</v>
      </c>
      <c r="J4141">
        <f t="shared" si="64"/>
        <v>38.549999999999997</v>
      </c>
      <c r="K4141">
        <f>SUMIF($E$7:E4141,E4141,$H$7:H4141)</f>
        <v>7</v>
      </c>
    </row>
    <row r="4142" spans="4:11" x14ac:dyDescent="0.3">
      <c r="D4142">
        <v>4136</v>
      </c>
      <c r="E4142">
        <v>24</v>
      </c>
      <c r="F4142" s="4">
        <f>DATE(2021,10,8+INT(ROWS($1:240)/7))</f>
        <v>44511</v>
      </c>
      <c r="G4142" s="1" t="s">
        <v>167</v>
      </c>
      <c r="H4142">
        <v>-7</v>
      </c>
      <c r="I4142" s="5">
        <f>IF(G4142="nákup",VLOOKUP(E4142,Tabuľka6[#All],13,FALSE),IF(G4142="predaj",VLOOKUP(E4142,Tabuľka6[#All],12,FALSE),"zadany neplatny typ transakie"))</f>
        <v>18.98</v>
      </c>
      <c r="J4142">
        <f t="shared" si="64"/>
        <v>132.86000000000001</v>
      </c>
      <c r="K4142">
        <f>SUMIF($E$7:E4142,E4142,$H$7:H4142)</f>
        <v>187</v>
      </c>
    </row>
    <row r="4143" spans="4:11" x14ac:dyDescent="0.3">
      <c r="D4143">
        <v>4137</v>
      </c>
      <c r="E4143">
        <v>14</v>
      </c>
      <c r="F4143" s="4">
        <f>DATE(2021,10,8+INT(ROWS($1:241)/7))</f>
        <v>44511</v>
      </c>
      <c r="G4143" s="1" t="s">
        <v>166</v>
      </c>
      <c r="H4143">
        <v>20</v>
      </c>
      <c r="I4143" s="5">
        <f>IF(G4143="nákup",VLOOKUP(E4143,Tabuľka6[#All],13,FALSE),IF(G4143="predaj",VLOOKUP(E4143,Tabuľka6[#All],12,FALSE),"zadany neplatny typ transakie"))</f>
        <v>5.68</v>
      </c>
      <c r="J4143">
        <f t="shared" si="64"/>
        <v>113.6</v>
      </c>
      <c r="K4143">
        <f>SUMIF($E$7:E4143,E4143,$H$7:H4143)</f>
        <v>31</v>
      </c>
    </row>
    <row r="4144" spans="4:11" x14ac:dyDescent="0.3">
      <c r="D4144">
        <v>4138</v>
      </c>
      <c r="E4144">
        <v>19</v>
      </c>
      <c r="F4144" s="4">
        <f>DATE(2021,10,8+INT(ROWS($1:242)/7))</f>
        <v>44511</v>
      </c>
      <c r="G4144" s="1" t="s">
        <v>167</v>
      </c>
      <c r="H4144">
        <v>-8</v>
      </c>
      <c r="I4144" s="5">
        <f>IF(G4144="nákup",VLOOKUP(E4144,Tabuľka6[#All],13,FALSE),IF(G4144="predaj",VLOOKUP(E4144,Tabuľka6[#All],12,FALSE),"zadany neplatny typ transakie"))</f>
        <v>14.17</v>
      </c>
      <c r="J4144">
        <f t="shared" si="64"/>
        <v>113.36</v>
      </c>
      <c r="K4144">
        <f>SUMIF($E$7:E4144,E4144,$H$7:H4144)</f>
        <v>114</v>
      </c>
    </row>
    <row r="4145" spans="4:11" x14ac:dyDescent="0.3">
      <c r="D4145">
        <v>4139</v>
      </c>
      <c r="E4145">
        <v>28</v>
      </c>
      <c r="F4145" s="4">
        <f>DATE(2021,10,8+INT(ROWS($1:243)/7))</f>
        <v>44511</v>
      </c>
      <c r="G4145" s="1" t="s">
        <v>167</v>
      </c>
      <c r="H4145">
        <v>-1</v>
      </c>
      <c r="I4145" s="5">
        <f>IF(G4145="nákup",VLOOKUP(E4145,Tabuľka6[#All],13,FALSE),IF(G4145="predaj",VLOOKUP(E4145,Tabuľka6[#All],12,FALSE),"zadany neplatny typ transakie"))</f>
        <v>14.38</v>
      </c>
      <c r="J4145">
        <f t="shared" si="64"/>
        <v>14.38</v>
      </c>
      <c r="K4145">
        <f>SUMIF($E$7:E4145,E4145,$H$7:H4145)</f>
        <v>131</v>
      </c>
    </row>
    <row r="4146" spans="4:11" x14ac:dyDescent="0.3">
      <c r="D4146">
        <v>4140</v>
      </c>
      <c r="E4146">
        <v>4</v>
      </c>
      <c r="F4146" s="4">
        <f>DATE(2021,10,8+INT(ROWS($1:244)/7))</f>
        <v>44511</v>
      </c>
      <c r="G4146" s="1" t="s">
        <v>167</v>
      </c>
      <c r="H4146">
        <v>-4</v>
      </c>
      <c r="I4146" s="5">
        <f>IF(G4146="nákup",VLOOKUP(E4146,Tabuľka6[#All],13,FALSE),IF(G4146="predaj",VLOOKUP(E4146,Tabuľka6[#All],12,FALSE),"zadany neplatny typ transakie"))</f>
        <v>16</v>
      </c>
      <c r="J4146">
        <f t="shared" si="64"/>
        <v>64</v>
      </c>
      <c r="K4146">
        <f>SUMIF($E$7:E4146,E4146,$H$7:H4146)</f>
        <v>88</v>
      </c>
    </row>
    <row r="4147" spans="4:11" x14ac:dyDescent="0.3">
      <c r="D4147">
        <v>4141</v>
      </c>
      <c r="E4147">
        <v>10</v>
      </c>
      <c r="F4147" s="4">
        <f>DATE(2021,10,8+INT(ROWS($1:245)/7))</f>
        <v>44512</v>
      </c>
      <c r="G4147" s="1" t="s">
        <v>167</v>
      </c>
      <c r="H4147">
        <v>-10</v>
      </c>
      <c r="I4147" s="5">
        <f>IF(G4147="nákup",VLOOKUP(E4147,Tabuľka6[#All],13,FALSE),IF(G4147="predaj",VLOOKUP(E4147,Tabuľka6[#All],12,FALSE),"zadany neplatny typ transakie"))</f>
        <v>18.5</v>
      </c>
      <c r="J4147">
        <f t="shared" si="64"/>
        <v>185</v>
      </c>
      <c r="K4147">
        <f>SUMIF($E$7:E4147,E4147,$H$7:H4147)</f>
        <v>46</v>
      </c>
    </row>
    <row r="4148" spans="4:11" x14ac:dyDescent="0.3">
      <c r="D4148">
        <v>4142</v>
      </c>
      <c r="E4148">
        <v>18</v>
      </c>
      <c r="F4148" s="4">
        <f>DATE(2021,10,8+INT(ROWS($1:246)/7))</f>
        <v>44512</v>
      </c>
      <c r="G4148" s="1" t="s">
        <v>167</v>
      </c>
      <c r="H4148">
        <v>-1</v>
      </c>
      <c r="I4148" s="5">
        <f>IF(G4148="nákup",VLOOKUP(E4148,Tabuľka6[#All],13,FALSE),IF(G4148="predaj",VLOOKUP(E4148,Tabuľka6[#All],12,FALSE),"zadany neplatny typ transakie"))</f>
        <v>13.99</v>
      </c>
      <c r="J4148">
        <f t="shared" si="64"/>
        <v>13.99</v>
      </c>
      <c r="K4148">
        <f>SUMIF($E$7:E4148,E4148,$H$7:H4148)</f>
        <v>74</v>
      </c>
    </row>
    <row r="4149" spans="4:11" x14ac:dyDescent="0.3">
      <c r="D4149">
        <v>4143</v>
      </c>
      <c r="E4149">
        <v>29</v>
      </c>
      <c r="F4149" s="4">
        <f>DATE(2021,10,8+INT(ROWS($1:247)/7))</f>
        <v>44512</v>
      </c>
      <c r="G4149" s="1" t="s">
        <v>167</v>
      </c>
      <c r="H4149">
        <v>-8</v>
      </c>
      <c r="I4149" s="5">
        <f>IF(G4149="nákup",VLOOKUP(E4149,Tabuľka6[#All],13,FALSE),IF(G4149="predaj",VLOOKUP(E4149,Tabuľka6[#All],12,FALSE),"zadany neplatny typ transakie"))</f>
        <v>24.99</v>
      </c>
      <c r="J4149">
        <f t="shared" si="64"/>
        <v>199.92</v>
      </c>
      <c r="K4149">
        <f>SUMIF($E$7:E4149,E4149,$H$7:H4149)</f>
        <v>209</v>
      </c>
    </row>
    <row r="4150" spans="4:11" x14ac:dyDescent="0.3">
      <c r="D4150">
        <v>4144</v>
      </c>
      <c r="E4150">
        <v>10</v>
      </c>
      <c r="F4150" s="4">
        <f>DATE(2021,10,8+INT(ROWS($1:248)/7))</f>
        <v>44512</v>
      </c>
      <c r="G4150" s="1" t="s">
        <v>167</v>
      </c>
      <c r="H4150">
        <v>-1</v>
      </c>
      <c r="I4150" s="5">
        <f>IF(G4150="nákup",VLOOKUP(E4150,Tabuľka6[#All],13,FALSE),IF(G4150="predaj",VLOOKUP(E4150,Tabuľka6[#All],12,FALSE),"zadany neplatny typ transakie"))</f>
        <v>18.5</v>
      </c>
      <c r="J4150">
        <f t="shared" si="64"/>
        <v>18.5</v>
      </c>
      <c r="K4150">
        <f>SUMIF($E$7:E4150,E4150,$H$7:H4150)</f>
        <v>45</v>
      </c>
    </row>
    <row r="4151" spans="4:11" x14ac:dyDescent="0.3">
      <c r="D4151">
        <v>4145</v>
      </c>
      <c r="E4151">
        <v>12</v>
      </c>
      <c r="F4151" s="4">
        <f>DATE(2021,10,8+INT(ROWS($1:249)/7))</f>
        <v>44512</v>
      </c>
      <c r="G4151" s="1" t="s">
        <v>167</v>
      </c>
      <c r="H4151">
        <v>-10</v>
      </c>
      <c r="I4151" s="5">
        <f>IF(G4151="nákup",VLOOKUP(E4151,Tabuľka6[#All],13,FALSE),IF(G4151="predaj",VLOOKUP(E4151,Tabuľka6[#All],12,FALSE),"zadany neplatny typ transakie"))</f>
        <v>13.25</v>
      </c>
      <c r="J4151">
        <f t="shared" si="64"/>
        <v>132.5</v>
      </c>
      <c r="K4151">
        <f>SUMIF($E$7:E4151,E4151,$H$7:H4151)</f>
        <v>68</v>
      </c>
    </row>
    <row r="4152" spans="4:11" x14ac:dyDescent="0.3">
      <c r="D4152">
        <v>4146</v>
      </c>
      <c r="E4152">
        <v>6</v>
      </c>
      <c r="F4152" s="4">
        <f>DATE(2021,10,8+INT(ROWS($1:250)/7))</f>
        <v>44512</v>
      </c>
      <c r="G4152" s="1" t="s">
        <v>167</v>
      </c>
      <c r="H4152">
        <v>-10</v>
      </c>
      <c r="I4152" s="5">
        <f>IF(G4152="nákup",VLOOKUP(E4152,Tabuľka6[#All],13,FALSE),IF(G4152="predaj",VLOOKUP(E4152,Tabuľka6[#All],12,FALSE),"zadany neplatny typ transakie"))</f>
        <v>13.24</v>
      </c>
      <c r="J4152">
        <f t="shared" si="64"/>
        <v>132.4</v>
      </c>
      <c r="K4152">
        <f>SUMIF($E$7:E4152,E4152,$H$7:H4152)</f>
        <v>37</v>
      </c>
    </row>
    <row r="4153" spans="4:11" x14ac:dyDescent="0.3">
      <c r="D4153">
        <v>4147</v>
      </c>
      <c r="E4153">
        <v>21</v>
      </c>
      <c r="F4153" s="4">
        <f>DATE(2021,10,8+INT(ROWS($1:251)/7))</f>
        <v>44512</v>
      </c>
      <c r="G4153" s="1" t="s">
        <v>167</v>
      </c>
      <c r="H4153">
        <v>-5</v>
      </c>
      <c r="I4153" s="5">
        <f>IF(G4153="nákup",VLOOKUP(E4153,Tabuľka6[#All],13,FALSE),IF(G4153="predaj",VLOOKUP(E4153,Tabuľka6[#All],12,FALSE),"zadany neplatny typ transakie"))</f>
        <v>22.5</v>
      </c>
      <c r="J4153">
        <f t="shared" si="64"/>
        <v>112.5</v>
      </c>
      <c r="K4153">
        <f>SUMIF($E$7:E4153,E4153,$H$7:H4153)</f>
        <v>4</v>
      </c>
    </row>
    <row r="4154" spans="4:11" x14ac:dyDescent="0.3">
      <c r="D4154">
        <v>4148</v>
      </c>
      <c r="E4154">
        <v>10</v>
      </c>
      <c r="F4154" s="4">
        <f>DATE(2021,10,8+INT(ROWS($1:252)/7))</f>
        <v>44513</v>
      </c>
      <c r="G4154" s="1" t="s">
        <v>166</v>
      </c>
      <c r="H4154">
        <v>10</v>
      </c>
      <c r="I4154" s="5">
        <f>IF(G4154="nákup",VLOOKUP(E4154,Tabuľka6[#All],13,FALSE),IF(G4154="predaj",VLOOKUP(E4154,Tabuľka6[#All],12,FALSE),"zadany neplatny typ transakie"))</f>
        <v>11.89</v>
      </c>
      <c r="J4154">
        <f t="shared" si="64"/>
        <v>118.9</v>
      </c>
      <c r="K4154">
        <f>SUMIF($E$7:E4154,E4154,$H$7:H4154)</f>
        <v>55</v>
      </c>
    </row>
    <row r="4155" spans="4:11" x14ac:dyDescent="0.3">
      <c r="D4155">
        <v>4149</v>
      </c>
      <c r="E4155">
        <v>18</v>
      </c>
      <c r="F4155" s="4">
        <f>DATE(2021,10,8+INT(ROWS($1:253)/7))</f>
        <v>44513</v>
      </c>
      <c r="G4155" s="1" t="s">
        <v>167</v>
      </c>
      <c r="H4155">
        <v>-8</v>
      </c>
      <c r="I4155" s="5">
        <f>IF(G4155="nákup",VLOOKUP(E4155,Tabuľka6[#All],13,FALSE),IF(G4155="predaj",VLOOKUP(E4155,Tabuľka6[#All],12,FALSE),"zadany neplatny typ transakie"))</f>
        <v>13.99</v>
      </c>
      <c r="J4155">
        <f t="shared" si="64"/>
        <v>111.92</v>
      </c>
      <c r="K4155">
        <f>SUMIF($E$7:E4155,E4155,$H$7:H4155)</f>
        <v>66</v>
      </c>
    </row>
    <row r="4156" spans="4:11" x14ac:dyDescent="0.3">
      <c r="D4156">
        <v>4150</v>
      </c>
      <c r="E4156">
        <v>12</v>
      </c>
      <c r="F4156" s="4">
        <f>DATE(2021,10,8+INT(ROWS($1:254)/7))</f>
        <v>44513</v>
      </c>
      <c r="G4156" s="1" t="s">
        <v>167</v>
      </c>
      <c r="H4156">
        <v>-10</v>
      </c>
      <c r="I4156" s="5">
        <f>IF(G4156="nákup",VLOOKUP(E4156,Tabuľka6[#All],13,FALSE),IF(G4156="predaj",VLOOKUP(E4156,Tabuľka6[#All],12,FALSE),"zadany neplatny typ transakie"))</f>
        <v>13.25</v>
      </c>
      <c r="J4156">
        <f t="shared" si="64"/>
        <v>132.5</v>
      </c>
      <c r="K4156">
        <f>SUMIF($E$7:E4156,E4156,$H$7:H4156)</f>
        <v>58</v>
      </c>
    </row>
    <row r="4157" spans="4:11" x14ac:dyDescent="0.3">
      <c r="D4157">
        <v>4151</v>
      </c>
      <c r="E4157">
        <v>12</v>
      </c>
      <c r="F4157" s="4">
        <f>DATE(2021,10,8+INT(ROWS($1:255)/7))</f>
        <v>44513</v>
      </c>
      <c r="G4157" s="1" t="s">
        <v>167</v>
      </c>
      <c r="H4157">
        <v>-10</v>
      </c>
      <c r="I4157" s="5">
        <f>IF(G4157="nákup",VLOOKUP(E4157,Tabuľka6[#All],13,FALSE),IF(G4157="predaj",VLOOKUP(E4157,Tabuľka6[#All],12,FALSE),"zadany neplatny typ transakie"))</f>
        <v>13.25</v>
      </c>
      <c r="J4157">
        <f t="shared" si="64"/>
        <v>132.5</v>
      </c>
      <c r="K4157">
        <f>SUMIF($E$7:E4157,E4157,$H$7:H4157)</f>
        <v>48</v>
      </c>
    </row>
    <row r="4158" spans="4:11" x14ac:dyDescent="0.3">
      <c r="D4158">
        <v>4152</v>
      </c>
      <c r="E4158">
        <v>26</v>
      </c>
      <c r="F4158" s="4">
        <f>DATE(2021,10,8+INT(ROWS($1:256)/7))</f>
        <v>44513</v>
      </c>
      <c r="G4158" s="1" t="s">
        <v>166</v>
      </c>
      <c r="H4158">
        <v>20</v>
      </c>
      <c r="I4158" s="5">
        <f>IF(G4158="nákup",VLOOKUP(E4158,Tabuľka6[#All],13,FALSE),IF(G4158="predaj",VLOOKUP(E4158,Tabuľka6[#All],12,FALSE),"zadany neplatny typ transakie"))</f>
        <v>8.89</v>
      </c>
      <c r="J4158">
        <f t="shared" si="64"/>
        <v>177.8</v>
      </c>
      <c r="K4158">
        <f>SUMIF($E$7:E4158,E4158,$H$7:H4158)</f>
        <v>27</v>
      </c>
    </row>
    <row r="4159" spans="4:11" x14ac:dyDescent="0.3">
      <c r="D4159">
        <v>4153</v>
      </c>
      <c r="E4159">
        <v>2</v>
      </c>
      <c r="F4159" s="4">
        <f>DATE(2021,10,8+INT(ROWS($1:257)/7))</f>
        <v>44513</v>
      </c>
      <c r="G4159" s="1" t="s">
        <v>167</v>
      </c>
      <c r="H4159">
        <v>-2</v>
      </c>
      <c r="I4159" s="5">
        <f>IF(G4159="nákup",VLOOKUP(E4159,Tabuľka6[#All],13,FALSE),IF(G4159="predaj",VLOOKUP(E4159,Tabuľka6[#All],12,FALSE),"zadany neplatny typ transakie"))</f>
        <v>16.11</v>
      </c>
      <c r="J4159">
        <f t="shared" si="64"/>
        <v>32.22</v>
      </c>
      <c r="K4159">
        <f>SUMIF($E$7:E4159,E4159,$H$7:H4159)</f>
        <v>48</v>
      </c>
    </row>
    <row r="4160" spans="4:11" x14ac:dyDescent="0.3">
      <c r="D4160">
        <v>4154</v>
      </c>
      <c r="E4160">
        <v>12</v>
      </c>
      <c r="F4160" s="4">
        <f>DATE(2021,10,8+INT(ROWS($1:258)/7))</f>
        <v>44513</v>
      </c>
      <c r="G4160" s="1" t="s">
        <v>167</v>
      </c>
      <c r="H4160">
        <v>-10</v>
      </c>
      <c r="I4160" s="5">
        <f>IF(G4160="nákup",VLOOKUP(E4160,Tabuľka6[#All],13,FALSE),IF(G4160="predaj",VLOOKUP(E4160,Tabuľka6[#All],12,FALSE),"zadany neplatny typ transakie"))</f>
        <v>13.25</v>
      </c>
      <c r="J4160">
        <f t="shared" si="64"/>
        <v>132.5</v>
      </c>
      <c r="K4160">
        <f>SUMIF($E$7:E4160,E4160,$H$7:H4160)</f>
        <v>38</v>
      </c>
    </row>
    <row r="4161" spans="4:11" x14ac:dyDescent="0.3">
      <c r="D4161">
        <v>4155</v>
      </c>
      <c r="E4161">
        <v>18</v>
      </c>
      <c r="F4161" s="4">
        <f>DATE(2021,10,8+INT(ROWS($1:259)/7))</f>
        <v>44514</v>
      </c>
      <c r="G4161" s="1" t="s">
        <v>167</v>
      </c>
      <c r="H4161">
        <v>-1</v>
      </c>
      <c r="I4161" s="5">
        <f>IF(G4161="nákup",VLOOKUP(E4161,Tabuľka6[#All],13,FALSE),IF(G4161="predaj",VLOOKUP(E4161,Tabuľka6[#All],12,FALSE),"zadany neplatny typ transakie"))</f>
        <v>13.99</v>
      </c>
      <c r="J4161">
        <f t="shared" si="64"/>
        <v>13.99</v>
      </c>
      <c r="K4161">
        <f>SUMIF($E$7:E4161,E4161,$H$7:H4161)</f>
        <v>65</v>
      </c>
    </row>
    <row r="4162" spans="4:11" x14ac:dyDescent="0.3">
      <c r="D4162">
        <v>4156</v>
      </c>
      <c r="E4162">
        <v>18</v>
      </c>
      <c r="F4162" s="4">
        <f>DATE(2021,10,8+INT(ROWS($1:260)/7))</f>
        <v>44514</v>
      </c>
      <c r="G4162" s="1" t="s">
        <v>167</v>
      </c>
      <c r="H4162">
        <v>-2</v>
      </c>
      <c r="I4162" s="5">
        <f>IF(G4162="nákup",VLOOKUP(E4162,Tabuľka6[#All],13,FALSE),IF(G4162="predaj",VLOOKUP(E4162,Tabuľka6[#All],12,FALSE),"zadany neplatny typ transakie"))</f>
        <v>13.99</v>
      </c>
      <c r="J4162">
        <f t="shared" si="64"/>
        <v>27.98</v>
      </c>
      <c r="K4162">
        <f>SUMIF($E$7:E4162,E4162,$H$7:H4162)</f>
        <v>63</v>
      </c>
    </row>
    <row r="4163" spans="4:11" x14ac:dyDescent="0.3">
      <c r="D4163">
        <v>4157</v>
      </c>
      <c r="E4163">
        <v>19</v>
      </c>
      <c r="F4163" s="4">
        <f>DATE(2021,10,8+INT(ROWS($1:261)/7))</f>
        <v>44514</v>
      </c>
      <c r="G4163" s="1" t="s">
        <v>167</v>
      </c>
      <c r="H4163">
        <v>-1</v>
      </c>
      <c r="I4163" s="5">
        <f>IF(G4163="nákup",VLOOKUP(E4163,Tabuľka6[#All],13,FALSE),IF(G4163="predaj",VLOOKUP(E4163,Tabuľka6[#All],12,FALSE),"zadany neplatny typ transakie"))</f>
        <v>14.17</v>
      </c>
      <c r="J4163">
        <f t="shared" si="64"/>
        <v>14.17</v>
      </c>
      <c r="K4163">
        <f>SUMIF($E$7:E4163,E4163,$H$7:H4163)</f>
        <v>113</v>
      </c>
    </row>
    <row r="4164" spans="4:11" x14ac:dyDescent="0.3">
      <c r="D4164">
        <v>4158</v>
      </c>
      <c r="E4164">
        <v>8</v>
      </c>
      <c r="F4164" s="4">
        <f>DATE(2021,10,8+INT(ROWS($1:262)/7))</f>
        <v>44514</v>
      </c>
      <c r="G4164" s="1" t="s">
        <v>167</v>
      </c>
      <c r="H4164">
        <v>-2</v>
      </c>
      <c r="I4164" s="5">
        <f>IF(G4164="nákup",VLOOKUP(E4164,Tabuľka6[#All],13,FALSE),IF(G4164="predaj",VLOOKUP(E4164,Tabuľka6[#All],12,FALSE),"zadany neplatny typ transakie"))</f>
        <v>17.89</v>
      </c>
      <c r="J4164">
        <f t="shared" si="64"/>
        <v>35.78</v>
      </c>
      <c r="K4164">
        <f>SUMIF($E$7:E4164,E4164,$H$7:H4164)</f>
        <v>123</v>
      </c>
    </row>
    <row r="4165" spans="4:11" x14ac:dyDescent="0.3">
      <c r="D4165">
        <v>4159</v>
      </c>
      <c r="E4165">
        <v>23</v>
      </c>
      <c r="F4165" s="4">
        <f>DATE(2021,10,8+INT(ROWS($1:263)/7))</f>
        <v>44514</v>
      </c>
      <c r="G4165" s="1" t="s">
        <v>167</v>
      </c>
      <c r="H4165">
        <v>-2</v>
      </c>
      <c r="I4165" s="5">
        <f>IF(G4165="nákup",VLOOKUP(E4165,Tabuľka6[#All],13,FALSE),IF(G4165="predaj",VLOOKUP(E4165,Tabuľka6[#All],12,FALSE),"zadany neplatny typ transakie"))</f>
        <v>22.55</v>
      </c>
      <c r="J4165">
        <f t="shared" si="64"/>
        <v>45.1</v>
      </c>
      <c r="K4165">
        <f>SUMIF($E$7:E4165,E4165,$H$7:H4165)</f>
        <v>68</v>
      </c>
    </row>
    <row r="4166" spans="4:11" x14ac:dyDescent="0.3">
      <c r="D4166">
        <v>4160</v>
      </c>
      <c r="E4166">
        <v>28</v>
      </c>
      <c r="F4166" s="4">
        <f>DATE(2021,10,8+INT(ROWS($1:264)/7))</f>
        <v>44514</v>
      </c>
      <c r="G4166" s="1" t="s">
        <v>167</v>
      </c>
      <c r="H4166">
        <v>-3</v>
      </c>
      <c r="I4166" s="5">
        <f>IF(G4166="nákup",VLOOKUP(E4166,Tabuľka6[#All],13,FALSE),IF(G4166="predaj",VLOOKUP(E4166,Tabuľka6[#All],12,FALSE),"zadany neplatny typ transakie"))</f>
        <v>14.38</v>
      </c>
      <c r="J4166">
        <f t="shared" si="64"/>
        <v>43.14</v>
      </c>
      <c r="K4166">
        <f>SUMIF($E$7:E4166,E4166,$H$7:H4166)</f>
        <v>128</v>
      </c>
    </row>
    <row r="4167" spans="4:11" x14ac:dyDescent="0.3">
      <c r="D4167">
        <v>4161</v>
      </c>
      <c r="E4167">
        <v>12</v>
      </c>
      <c r="F4167" s="4">
        <f>DATE(2021,10,8+INT(ROWS($1:265)/7))</f>
        <v>44514</v>
      </c>
      <c r="G4167" s="1" t="s">
        <v>167</v>
      </c>
      <c r="H4167">
        <v>-7</v>
      </c>
      <c r="I4167" s="5">
        <f>IF(G4167="nákup",VLOOKUP(E4167,Tabuľka6[#All],13,FALSE),IF(G4167="predaj",VLOOKUP(E4167,Tabuľka6[#All],12,FALSE),"zadany neplatny typ transakie"))</f>
        <v>13.25</v>
      </c>
      <c r="J4167">
        <f t="shared" si="64"/>
        <v>92.75</v>
      </c>
      <c r="K4167">
        <f>SUMIF($E$7:E4167,E4167,$H$7:H4167)</f>
        <v>31</v>
      </c>
    </row>
    <row r="4168" spans="4:11" x14ac:dyDescent="0.3">
      <c r="D4168">
        <v>4162</v>
      </c>
      <c r="E4168">
        <v>10</v>
      </c>
      <c r="F4168" s="4">
        <f>DATE(2021,10,8+INT(ROWS($1:266)/7))</f>
        <v>44515</v>
      </c>
      <c r="G4168" s="1" t="s">
        <v>166</v>
      </c>
      <c r="H4168">
        <v>20</v>
      </c>
      <c r="I4168" s="5">
        <f>IF(G4168="nákup",VLOOKUP(E4168,Tabuľka6[#All],13,FALSE),IF(G4168="predaj",VLOOKUP(E4168,Tabuľka6[#All],12,FALSE),"zadany neplatny typ transakie"))</f>
        <v>11.89</v>
      </c>
      <c r="J4168">
        <f t="shared" ref="J4168:J4231" si="65">ABS(H4168*I4168)</f>
        <v>237.8</v>
      </c>
      <c r="K4168">
        <f>SUMIF($E$7:E4168,E4168,$H$7:H4168)</f>
        <v>75</v>
      </c>
    </row>
    <row r="4169" spans="4:11" x14ac:dyDescent="0.3">
      <c r="D4169">
        <v>4163</v>
      </c>
      <c r="E4169">
        <v>11</v>
      </c>
      <c r="F4169" s="4">
        <f>DATE(2021,10,8+INT(ROWS($1:267)/7))</f>
        <v>44515</v>
      </c>
      <c r="G4169" s="1" t="s">
        <v>167</v>
      </c>
      <c r="H4169">
        <v>-9</v>
      </c>
      <c r="I4169" s="5">
        <f>IF(G4169="nákup",VLOOKUP(E4169,Tabuľka6[#All],13,FALSE),IF(G4169="predaj",VLOOKUP(E4169,Tabuľka6[#All],12,FALSE),"zadany neplatny typ transakie"))</f>
        <v>5</v>
      </c>
      <c r="J4169">
        <f t="shared" si="65"/>
        <v>45</v>
      </c>
      <c r="K4169">
        <f>SUMIF($E$7:E4169,E4169,$H$7:H4169)</f>
        <v>53</v>
      </c>
    </row>
    <row r="4170" spans="4:11" x14ac:dyDescent="0.3">
      <c r="D4170">
        <v>4164</v>
      </c>
      <c r="E4170">
        <v>14</v>
      </c>
      <c r="F4170" s="4">
        <f>DATE(2021,10,8+INT(ROWS($1:268)/7))</f>
        <v>44515</v>
      </c>
      <c r="G4170" s="1" t="s">
        <v>167</v>
      </c>
      <c r="H4170">
        <v>-8</v>
      </c>
      <c r="I4170" s="5">
        <f>IF(G4170="nákup",VLOOKUP(E4170,Tabuľka6[#All],13,FALSE),IF(G4170="predaj",VLOOKUP(E4170,Tabuľka6[#All],12,FALSE),"zadany neplatny typ transakie"))</f>
        <v>7.8</v>
      </c>
      <c r="J4170">
        <f t="shared" si="65"/>
        <v>62.4</v>
      </c>
      <c r="K4170">
        <f>SUMIF($E$7:E4170,E4170,$H$7:H4170)</f>
        <v>23</v>
      </c>
    </row>
    <row r="4171" spans="4:11" x14ac:dyDescent="0.3">
      <c r="D4171">
        <v>4165</v>
      </c>
      <c r="E4171">
        <v>29</v>
      </c>
      <c r="F4171" s="4">
        <f>DATE(2021,10,8+INT(ROWS($1:269)/7))</f>
        <v>44515</v>
      </c>
      <c r="G4171" s="1" t="s">
        <v>167</v>
      </c>
      <c r="H4171">
        <v>-2</v>
      </c>
      <c r="I4171" s="5">
        <f>IF(G4171="nákup",VLOOKUP(E4171,Tabuľka6[#All],13,FALSE),IF(G4171="predaj",VLOOKUP(E4171,Tabuľka6[#All],12,FALSE),"zadany neplatny typ transakie"))</f>
        <v>24.99</v>
      </c>
      <c r="J4171">
        <f t="shared" si="65"/>
        <v>49.98</v>
      </c>
      <c r="K4171">
        <f>SUMIF($E$7:E4171,E4171,$H$7:H4171)</f>
        <v>207</v>
      </c>
    </row>
    <row r="4172" spans="4:11" x14ac:dyDescent="0.3">
      <c r="D4172">
        <v>4166</v>
      </c>
      <c r="E4172">
        <v>17</v>
      </c>
      <c r="F4172" s="4">
        <f>DATE(2021,10,8+INT(ROWS($1:270)/7))</f>
        <v>44515</v>
      </c>
      <c r="G4172" s="1" t="s">
        <v>167</v>
      </c>
      <c r="H4172">
        <v>-1</v>
      </c>
      <c r="I4172" s="5">
        <f>IF(G4172="nákup",VLOOKUP(E4172,Tabuľka6[#All],13,FALSE),IF(G4172="predaj",VLOOKUP(E4172,Tabuľka6[#All],12,FALSE),"zadany neplatny typ transakie"))</f>
        <v>14.46</v>
      </c>
      <c r="J4172">
        <f t="shared" si="65"/>
        <v>14.46</v>
      </c>
      <c r="K4172">
        <f>SUMIF($E$7:E4172,E4172,$H$7:H4172)</f>
        <v>1</v>
      </c>
    </row>
    <row r="4173" spans="4:11" x14ac:dyDescent="0.3">
      <c r="D4173">
        <v>4167</v>
      </c>
      <c r="E4173">
        <v>26</v>
      </c>
      <c r="F4173" s="4">
        <f>DATE(2021,10,8+INT(ROWS($1:271)/7))</f>
        <v>44515</v>
      </c>
      <c r="G4173" s="1" t="s">
        <v>167</v>
      </c>
      <c r="H4173">
        <v>-3</v>
      </c>
      <c r="I4173" s="5">
        <f>IF(G4173="nákup",VLOOKUP(E4173,Tabuľka6[#All],13,FALSE),IF(G4173="predaj",VLOOKUP(E4173,Tabuľka6[#All],12,FALSE),"zadany neplatny typ transakie"))</f>
        <v>12.85</v>
      </c>
      <c r="J4173">
        <f t="shared" si="65"/>
        <v>38.549999999999997</v>
      </c>
      <c r="K4173">
        <f>SUMIF($E$7:E4173,E4173,$H$7:H4173)</f>
        <v>24</v>
      </c>
    </row>
    <row r="4174" spans="4:11" x14ac:dyDescent="0.3">
      <c r="D4174">
        <v>4168</v>
      </c>
      <c r="E4174">
        <v>21</v>
      </c>
      <c r="F4174" s="4">
        <f>DATE(2021,10,8+INT(ROWS($1:272)/7))</f>
        <v>44515</v>
      </c>
      <c r="G4174" s="1" t="s">
        <v>166</v>
      </c>
      <c r="H4174">
        <v>5</v>
      </c>
      <c r="I4174" s="5">
        <f>IF(G4174="nákup",VLOOKUP(E4174,Tabuľka6[#All],13,FALSE),IF(G4174="predaj",VLOOKUP(E4174,Tabuľka6[#All],12,FALSE),"zadany neplatny typ transakie"))</f>
        <v>14.17</v>
      </c>
      <c r="J4174">
        <f t="shared" si="65"/>
        <v>70.849999999999994</v>
      </c>
      <c r="K4174">
        <f>SUMIF($E$7:E4174,E4174,$H$7:H4174)</f>
        <v>9</v>
      </c>
    </row>
    <row r="4175" spans="4:11" x14ac:dyDescent="0.3">
      <c r="D4175">
        <v>4169</v>
      </c>
      <c r="E4175">
        <v>28</v>
      </c>
      <c r="F4175" s="4">
        <f>DATE(2021,10,8+INT(ROWS($1:273)/7))</f>
        <v>44516</v>
      </c>
      <c r="G4175" s="1" t="s">
        <v>167</v>
      </c>
      <c r="H4175">
        <v>-1</v>
      </c>
      <c r="I4175" s="5">
        <f>IF(G4175="nákup",VLOOKUP(E4175,Tabuľka6[#All],13,FALSE),IF(G4175="predaj",VLOOKUP(E4175,Tabuľka6[#All],12,FALSE),"zadany neplatny typ transakie"))</f>
        <v>14.38</v>
      </c>
      <c r="J4175">
        <f t="shared" si="65"/>
        <v>14.38</v>
      </c>
      <c r="K4175">
        <f>SUMIF($E$7:E4175,E4175,$H$7:H4175)</f>
        <v>127</v>
      </c>
    </row>
    <row r="4176" spans="4:11" x14ac:dyDescent="0.3">
      <c r="D4176">
        <v>4170</v>
      </c>
      <c r="E4176">
        <v>24</v>
      </c>
      <c r="F4176" s="4">
        <f>DATE(2021,10,8+INT(ROWS($1:274)/7))</f>
        <v>44516</v>
      </c>
      <c r="G4176" s="1" t="s">
        <v>167</v>
      </c>
      <c r="H4176">
        <v>-8</v>
      </c>
      <c r="I4176" s="5">
        <f>IF(G4176="nákup",VLOOKUP(E4176,Tabuľka6[#All],13,FALSE),IF(G4176="predaj",VLOOKUP(E4176,Tabuľka6[#All],12,FALSE),"zadany neplatny typ transakie"))</f>
        <v>18.98</v>
      </c>
      <c r="J4176">
        <f t="shared" si="65"/>
        <v>151.84</v>
      </c>
      <c r="K4176">
        <f>SUMIF($E$7:E4176,E4176,$H$7:H4176)</f>
        <v>179</v>
      </c>
    </row>
    <row r="4177" spans="4:11" x14ac:dyDescent="0.3">
      <c r="D4177">
        <v>4171</v>
      </c>
      <c r="E4177">
        <v>27</v>
      </c>
      <c r="F4177" s="4">
        <f>DATE(2021,10,8+INT(ROWS($1:275)/7))</f>
        <v>44516</v>
      </c>
      <c r="G4177" s="1" t="s">
        <v>167</v>
      </c>
      <c r="H4177">
        <v>-3</v>
      </c>
      <c r="I4177" s="5">
        <f>IF(G4177="nákup",VLOOKUP(E4177,Tabuľka6[#All],13,FALSE),IF(G4177="predaj",VLOOKUP(E4177,Tabuľka6[#All],12,FALSE),"zadany neplatny typ transakie"))</f>
        <v>16.36</v>
      </c>
      <c r="J4177">
        <f t="shared" si="65"/>
        <v>49.08</v>
      </c>
      <c r="K4177">
        <f>SUMIF($E$7:E4177,E4177,$H$7:H4177)</f>
        <v>13</v>
      </c>
    </row>
    <row r="4178" spans="4:11" x14ac:dyDescent="0.3">
      <c r="D4178">
        <v>4172</v>
      </c>
      <c r="E4178">
        <v>10</v>
      </c>
      <c r="F4178" s="4">
        <f>DATE(2021,10,8+INT(ROWS($1:276)/7))</f>
        <v>44516</v>
      </c>
      <c r="G4178" s="1" t="s">
        <v>167</v>
      </c>
      <c r="H4178">
        <v>-6</v>
      </c>
      <c r="I4178" s="5">
        <f>IF(G4178="nákup",VLOOKUP(E4178,Tabuľka6[#All],13,FALSE),IF(G4178="predaj",VLOOKUP(E4178,Tabuľka6[#All],12,FALSE),"zadany neplatny typ transakie"))</f>
        <v>18.5</v>
      </c>
      <c r="J4178">
        <f t="shared" si="65"/>
        <v>111</v>
      </c>
      <c r="K4178">
        <f>SUMIF($E$7:E4178,E4178,$H$7:H4178)</f>
        <v>69</v>
      </c>
    </row>
    <row r="4179" spans="4:11" x14ac:dyDescent="0.3">
      <c r="D4179">
        <v>4173</v>
      </c>
      <c r="E4179">
        <v>9</v>
      </c>
      <c r="F4179" s="4">
        <f>DATE(2021,10,8+INT(ROWS($1:277)/7))</f>
        <v>44516</v>
      </c>
      <c r="G4179" s="1" t="s">
        <v>167</v>
      </c>
      <c r="H4179">
        <v>-5</v>
      </c>
      <c r="I4179" s="5">
        <f>IF(G4179="nákup",VLOOKUP(E4179,Tabuľka6[#All],13,FALSE),IF(G4179="predaj",VLOOKUP(E4179,Tabuľka6[#All],12,FALSE),"zadany neplatny typ transakie"))</f>
        <v>41</v>
      </c>
      <c r="J4179">
        <f t="shared" si="65"/>
        <v>205</v>
      </c>
      <c r="K4179">
        <f>SUMIF($E$7:E4179,E4179,$H$7:H4179)</f>
        <v>53</v>
      </c>
    </row>
    <row r="4180" spans="4:11" x14ac:dyDescent="0.3">
      <c r="D4180">
        <v>4174</v>
      </c>
      <c r="E4180">
        <v>1</v>
      </c>
      <c r="F4180" s="4">
        <f>DATE(2021,10,8+INT(ROWS($1:278)/7))</f>
        <v>44516</v>
      </c>
      <c r="G4180" s="1" t="s">
        <v>167</v>
      </c>
      <c r="H4180">
        <v>-4</v>
      </c>
      <c r="I4180" s="5">
        <f>IF(G4180="nákup",VLOOKUP(E4180,Tabuľka6[#All],13,FALSE),IF(G4180="predaj",VLOOKUP(E4180,Tabuľka6[#All],12,FALSE),"zadany neplatny typ transakie"))</f>
        <v>11.9</v>
      </c>
      <c r="J4180">
        <f t="shared" si="65"/>
        <v>47.6</v>
      </c>
      <c r="K4180">
        <f>SUMIF($E$7:E4180,E4180,$H$7:H4180)</f>
        <v>64</v>
      </c>
    </row>
    <row r="4181" spans="4:11" x14ac:dyDescent="0.3">
      <c r="D4181">
        <v>4175</v>
      </c>
      <c r="E4181">
        <v>20</v>
      </c>
      <c r="F4181" s="4">
        <f>DATE(2021,10,8+INT(ROWS($1:279)/7))</f>
        <v>44516</v>
      </c>
      <c r="G4181" s="1" t="s">
        <v>167</v>
      </c>
      <c r="H4181">
        <v>-6</v>
      </c>
      <c r="I4181" s="5">
        <f>IF(G4181="nákup",VLOOKUP(E4181,Tabuľka6[#All],13,FALSE),IF(G4181="predaj",VLOOKUP(E4181,Tabuľka6[#All],12,FALSE),"zadany neplatny typ transakie"))</f>
        <v>10.050000000000001</v>
      </c>
      <c r="J4181">
        <f t="shared" si="65"/>
        <v>60.300000000000004</v>
      </c>
      <c r="K4181">
        <f>SUMIF($E$7:E4181,E4181,$H$7:H4181)</f>
        <v>8</v>
      </c>
    </row>
    <row r="4182" spans="4:11" x14ac:dyDescent="0.3">
      <c r="D4182">
        <v>4176</v>
      </c>
      <c r="E4182">
        <v>3</v>
      </c>
      <c r="F4182" s="4">
        <f>DATE(2021,10,8+INT(ROWS($1:280)/7))</f>
        <v>44517</v>
      </c>
      <c r="G4182" s="1" t="s">
        <v>167</v>
      </c>
      <c r="H4182">
        <v>-6</v>
      </c>
      <c r="I4182" s="5">
        <f>IF(G4182="nákup",VLOOKUP(E4182,Tabuľka6[#All],13,FALSE),IF(G4182="predaj",VLOOKUP(E4182,Tabuľka6[#All],12,FALSE),"zadany neplatny typ transakie"))</f>
        <v>9.64</v>
      </c>
      <c r="J4182">
        <f t="shared" si="65"/>
        <v>57.84</v>
      </c>
      <c r="K4182">
        <f>SUMIF($E$7:E4182,E4182,$H$7:H4182)</f>
        <v>183</v>
      </c>
    </row>
    <row r="4183" spans="4:11" x14ac:dyDescent="0.3">
      <c r="D4183">
        <v>4177</v>
      </c>
      <c r="E4183">
        <v>17</v>
      </c>
      <c r="F4183" s="4">
        <f>DATE(2021,10,8+INT(ROWS($1:281)/7))</f>
        <v>44517</v>
      </c>
      <c r="G4183" s="1" t="s">
        <v>166</v>
      </c>
      <c r="H4183">
        <v>10</v>
      </c>
      <c r="I4183" s="5">
        <f>IF(G4183="nákup",VLOOKUP(E4183,Tabuľka6[#All],13,FALSE),IF(G4183="predaj",VLOOKUP(E4183,Tabuľka6[#All],12,FALSE),"zadany neplatny typ transakie"))</f>
        <v>7.58</v>
      </c>
      <c r="J4183">
        <f t="shared" si="65"/>
        <v>75.8</v>
      </c>
      <c r="K4183">
        <f>SUMIF($E$7:E4183,E4183,$H$7:H4183)</f>
        <v>11</v>
      </c>
    </row>
    <row r="4184" spans="4:11" x14ac:dyDescent="0.3">
      <c r="D4184">
        <v>4178</v>
      </c>
      <c r="E4184">
        <v>2</v>
      </c>
      <c r="F4184" s="4">
        <f>DATE(2021,10,8+INT(ROWS($1:282)/7))</f>
        <v>44517</v>
      </c>
      <c r="G4184" s="1" t="s">
        <v>167</v>
      </c>
      <c r="H4184">
        <v>-8</v>
      </c>
      <c r="I4184" s="5">
        <f>IF(G4184="nákup",VLOOKUP(E4184,Tabuľka6[#All],13,FALSE),IF(G4184="predaj",VLOOKUP(E4184,Tabuľka6[#All],12,FALSE),"zadany neplatny typ transakie"))</f>
        <v>16.11</v>
      </c>
      <c r="J4184">
        <f t="shared" si="65"/>
        <v>128.88</v>
      </c>
      <c r="K4184">
        <f>SUMIF($E$7:E4184,E4184,$H$7:H4184)</f>
        <v>40</v>
      </c>
    </row>
    <row r="4185" spans="4:11" x14ac:dyDescent="0.3">
      <c r="D4185">
        <v>4179</v>
      </c>
      <c r="E4185">
        <v>27</v>
      </c>
      <c r="F4185" s="4">
        <f>DATE(2021,10,8+INT(ROWS($1:283)/7))</f>
        <v>44517</v>
      </c>
      <c r="G4185" s="1" t="s">
        <v>167</v>
      </c>
      <c r="H4185">
        <v>-1</v>
      </c>
      <c r="I4185" s="5">
        <f>IF(G4185="nákup",VLOOKUP(E4185,Tabuľka6[#All],13,FALSE),IF(G4185="predaj",VLOOKUP(E4185,Tabuľka6[#All],12,FALSE),"zadany neplatny typ transakie"))</f>
        <v>16.36</v>
      </c>
      <c r="J4185">
        <f t="shared" si="65"/>
        <v>16.36</v>
      </c>
      <c r="K4185">
        <f>SUMIF($E$7:E4185,E4185,$H$7:H4185)</f>
        <v>12</v>
      </c>
    </row>
    <row r="4186" spans="4:11" x14ac:dyDescent="0.3">
      <c r="D4186">
        <v>4180</v>
      </c>
      <c r="E4186">
        <v>2</v>
      </c>
      <c r="F4186" s="4">
        <f>DATE(2021,10,8+INT(ROWS($1:284)/7))</f>
        <v>44517</v>
      </c>
      <c r="G4186" s="1" t="s">
        <v>167</v>
      </c>
      <c r="H4186">
        <v>-3</v>
      </c>
      <c r="I4186" s="5">
        <f>IF(G4186="nákup",VLOOKUP(E4186,Tabuľka6[#All],13,FALSE),IF(G4186="predaj",VLOOKUP(E4186,Tabuľka6[#All],12,FALSE),"zadany neplatny typ transakie"))</f>
        <v>16.11</v>
      </c>
      <c r="J4186">
        <f t="shared" si="65"/>
        <v>48.33</v>
      </c>
      <c r="K4186">
        <f>SUMIF($E$7:E4186,E4186,$H$7:H4186)</f>
        <v>37</v>
      </c>
    </row>
    <row r="4187" spans="4:11" x14ac:dyDescent="0.3">
      <c r="D4187">
        <v>4181</v>
      </c>
      <c r="E4187">
        <v>24</v>
      </c>
      <c r="F4187" s="4">
        <f>DATE(2021,10,8+INT(ROWS($1:285)/7))</f>
        <v>44517</v>
      </c>
      <c r="G4187" s="1" t="s">
        <v>167</v>
      </c>
      <c r="H4187">
        <v>-9</v>
      </c>
      <c r="I4187" s="5">
        <f>IF(G4187="nákup",VLOOKUP(E4187,Tabuľka6[#All],13,FALSE),IF(G4187="predaj",VLOOKUP(E4187,Tabuľka6[#All],12,FALSE),"zadany neplatny typ transakie"))</f>
        <v>18.98</v>
      </c>
      <c r="J4187">
        <f t="shared" si="65"/>
        <v>170.82</v>
      </c>
      <c r="K4187">
        <f>SUMIF($E$7:E4187,E4187,$H$7:H4187)</f>
        <v>170</v>
      </c>
    </row>
    <row r="4188" spans="4:11" x14ac:dyDescent="0.3">
      <c r="D4188">
        <v>4182</v>
      </c>
      <c r="E4188">
        <v>30</v>
      </c>
      <c r="F4188" s="4">
        <f>DATE(2021,10,8+INT(ROWS($1:286)/7))</f>
        <v>44517</v>
      </c>
      <c r="G4188" s="1" t="s">
        <v>167</v>
      </c>
      <c r="H4188">
        <v>-5</v>
      </c>
      <c r="I4188" s="5">
        <f>IF(G4188="nákup",VLOOKUP(E4188,Tabuľka6[#All],13,FALSE),IF(G4188="predaj",VLOOKUP(E4188,Tabuľka6[#All],12,FALSE),"zadany neplatny typ transakie"))</f>
        <v>11.5</v>
      </c>
      <c r="J4188">
        <f t="shared" si="65"/>
        <v>57.5</v>
      </c>
      <c r="K4188">
        <f>SUMIF($E$7:E4188,E4188,$H$7:H4188)</f>
        <v>113</v>
      </c>
    </row>
    <row r="4189" spans="4:11" x14ac:dyDescent="0.3">
      <c r="D4189">
        <v>4183</v>
      </c>
      <c r="E4189">
        <v>27</v>
      </c>
      <c r="F4189" s="4">
        <f>DATE(2021,10,8+INT(ROWS($1:287)/7))</f>
        <v>44518</v>
      </c>
      <c r="G4189" s="1" t="s">
        <v>167</v>
      </c>
      <c r="H4189">
        <v>-10</v>
      </c>
      <c r="I4189" s="5">
        <f>IF(G4189="nákup",VLOOKUP(E4189,Tabuľka6[#All],13,FALSE),IF(G4189="predaj",VLOOKUP(E4189,Tabuľka6[#All],12,FALSE),"zadany neplatny typ transakie"))</f>
        <v>16.36</v>
      </c>
      <c r="J4189">
        <f t="shared" si="65"/>
        <v>163.6</v>
      </c>
      <c r="K4189">
        <f>SUMIF($E$7:E4189,E4189,$H$7:H4189)</f>
        <v>2</v>
      </c>
    </row>
    <row r="4190" spans="4:11" x14ac:dyDescent="0.3">
      <c r="D4190">
        <v>4184</v>
      </c>
      <c r="E4190">
        <v>17</v>
      </c>
      <c r="F4190" s="4">
        <f>DATE(2021,10,8+INT(ROWS($1:288)/7))</f>
        <v>44518</v>
      </c>
      <c r="G4190" s="1" t="s">
        <v>167</v>
      </c>
      <c r="H4190">
        <v>-9</v>
      </c>
      <c r="I4190" s="5">
        <f>IF(G4190="nákup",VLOOKUP(E4190,Tabuľka6[#All],13,FALSE),IF(G4190="predaj",VLOOKUP(E4190,Tabuľka6[#All],12,FALSE),"zadany neplatny typ transakie"))</f>
        <v>14.46</v>
      </c>
      <c r="J4190">
        <f t="shared" si="65"/>
        <v>130.14000000000001</v>
      </c>
      <c r="K4190">
        <f>SUMIF($E$7:E4190,E4190,$H$7:H4190)</f>
        <v>2</v>
      </c>
    </row>
    <row r="4191" spans="4:11" x14ac:dyDescent="0.3">
      <c r="D4191">
        <v>4185</v>
      </c>
      <c r="E4191">
        <v>2</v>
      </c>
      <c r="F4191" s="4">
        <f>DATE(2021,10,8+INT(ROWS($1:289)/7))</f>
        <v>44518</v>
      </c>
      <c r="G4191" s="1" t="s">
        <v>167</v>
      </c>
      <c r="H4191">
        <v>-8</v>
      </c>
      <c r="I4191" s="5">
        <f>IF(G4191="nákup",VLOOKUP(E4191,Tabuľka6[#All],13,FALSE),IF(G4191="predaj",VLOOKUP(E4191,Tabuľka6[#All],12,FALSE),"zadany neplatny typ transakie"))</f>
        <v>16.11</v>
      </c>
      <c r="J4191">
        <f t="shared" si="65"/>
        <v>128.88</v>
      </c>
      <c r="K4191">
        <f>SUMIF($E$7:E4191,E4191,$H$7:H4191)</f>
        <v>29</v>
      </c>
    </row>
    <row r="4192" spans="4:11" x14ac:dyDescent="0.3">
      <c r="D4192">
        <v>4186</v>
      </c>
      <c r="E4192">
        <v>7</v>
      </c>
      <c r="F4192" s="4">
        <f>DATE(2021,10,8+INT(ROWS($1:290)/7))</f>
        <v>44518</v>
      </c>
      <c r="G4192" s="1" t="s">
        <v>166</v>
      </c>
      <c r="H4192">
        <v>20</v>
      </c>
      <c r="I4192" s="5">
        <f>IF(G4192="nákup",VLOOKUP(E4192,Tabuľka6[#All],13,FALSE),IF(G4192="predaj",VLOOKUP(E4192,Tabuľka6[#All],12,FALSE),"zadany neplatny typ transakie"))</f>
        <v>8.56</v>
      </c>
      <c r="J4192">
        <f t="shared" si="65"/>
        <v>171.20000000000002</v>
      </c>
      <c r="K4192">
        <f>SUMIF($E$7:E4192,E4192,$H$7:H4192)</f>
        <v>36</v>
      </c>
    </row>
    <row r="4193" spans="4:11" x14ac:dyDescent="0.3">
      <c r="D4193">
        <v>4187</v>
      </c>
      <c r="E4193">
        <v>4</v>
      </c>
      <c r="F4193" s="4">
        <f>DATE(2021,10,8+INT(ROWS($1:291)/7))</f>
        <v>44518</v>
      </c>
      <c r="G4193" s="1" t="s">
        <v>167</v>
      </c>
      <c r="H4193">
        <v>-4</v>
      </c>
      <c r="I4193" s="5">
        <f>IF(G4193="nákup",VLOOKUP(E4193,Tabuľka6[#All],13,FALSE),IF(G4193="predaj",VLOOKUP(E4193,Tabuľka6[#All],12,FALSE),"zadany neplatny typ transakie"))</f>
        <v>16</v>
      </c>
      <c r="J4193">
        <f t="shared" si="65"/>
        <v>64</v>
      </c>
      <c r="K4193">
        <f>SUMIF($E$7:E4193,E4193,$H$7:H4193)</f>
        <v>84</v>
      </c>
    </row>
    <row r="4194" spans="4:11" x14ac:dyDescent="0.3">
      <c r="D4194">
        <v>4188</v>
      </c>
      <c r="E4194">
        <v>27</v>
      </c>
      <c r="F4194" s="4">
        <f>DATE(2021,10,8+INT(ROWS($1:292)/7))</f>
        <v>44518</v>
      </c>
      <c r="G4194" s="1" t="s">
        <v>166</v>
      </c>
      <c r="H4194">
        <v>20</v>
      </c>
      <c r="I4194" s="5">
        <f>IF(G4194="nákup",VLOOKUP(E4194,Tabuľka6[#All],13,FALSE),IF(G4194="predaj",VLOOKUP(E4194,Tabuľka6[#All],12,FALSE),"zadany neplatny typ transakie"))</f>
        <v>8.89</v>
      </c>
      <c r="J4194">
        <f t="shared" si="65"/>
        <v>177.8</v>
      </c>
      <c r="K4194">
        <f>SUMIF($E$7:E4194,E4194,$H$7:H4194)</f>
        <v>22</v>
      </c>
    </row>
    <row r="4195" spans="4:11" x14ac:dyDescent="0.3">
      <c r="D4195">
        <v>4189</v>
      </c>
      <c r="E4195">
        <v>22</v>
      </c>
      <c r="F4195" s="4">
        <f>DATE(2021,10,8+INT(ROWS($1:293)/7))</f>
        <v>44518</v>
      </c>
      <c r="G4195" s="1" t="s">
        <v>167</v>
      </c>
      <c r="H4195">
        <v>-3</v>
      </c>
      <c r="I4195" s="5">
        <f>IF(G4195="nákup",VLOOKUP(E4195,Tabuľka6[#All],13,FALSE),IF(G4195="predaj",VLOOKUP(E4195,Tabuľka6[#All],12,FALSE),"zadany neplatny typ transakie"))</f>
        <v>22.58</v>
      </c>
      <c r="J4195">
        <f t="shared" si="65"/>
        <v>67.739999999999995</v>
      </c>
      <c r="K4195">
        <f>SUMIF($E$7:E4195,E4195,$H$7:H4195)</f>
        <v>21</v>
      </c>
    </row>
    <row r="4196" spans="4:11" x14ac:dyDescent="0.3">
      <c r="D4196">
        <v>4190</v>
      </c>
      <c r="E4196">
        <v>19</v>
      </c>
      <c r="F4196" s="4">
        <f>DATE(2021,10,8+INT(ROWS($1:294)/7))</f>
        <v>44519</v>
      </c>
      <c r="G4196" s="1" t="s">
        <v>167</v>
      </c>
      <c r="H4196">
        <v>-7</v>
      </c>
      <c r="I4196" s="5">
        <f>IF(G4196="nákup",VLOOKUP(E4196,Tabuľka6[#All],13,FALSE),IF(G4196="predaj",VLOOKUP(E4196,Tabuľka6[#All],12,FALSE),"zadany neplatny typ transakie"))</f>
        <v>14.17</v>
      </c>
      <c r="J4196">
        <f t="shared" si="65"/>
        <v>99.19</v>
      </c>
      <c r="K4196">
        <f>SUMIF($E$7:E4196,E4196,$H$7:H4196)</f>
        <v>106</v>
      </c>
    </row>
    <row r="4197" spans="4:11" x14ac:dyDescent="0.3">
      <c r="D4197">
        <v>4191</v>
      </c>
      <c r="E4197">
        <v>14</v>
      </c>
      <c r="F4197" s="4">
        <f>DATE(2021,10,8+INT(ROWS($1:295)/7))</f>
        <v>44519</v>
      </c>
      <c r="G4197" s="1" t="s">
        <v>167</v>
      </c>
      <c r="H4197">
        <v>-7</v>
      </c>
      <c r="I4197" s="5">
        <f>IF(G4197="nákup",VLOOKUP(E4197,Tabuľka6[#All],13,FALSE),IF(G4197="predaj",VLOOKUP(E4197,Tabuľka6[#All],12,FALSE),"zadany neplatny typ transakie"))</f>
        <v>7.8</v>
      </c>
      <c r="J4197">
        <f t="shared" si="65"/>
        <v>54.6</v>
      </c>
      <c r="K4197">
        <f>SUMIF($E$7:E4197,E4197,$H$7:H4197)</f>
        <v>16</v>
      </c>
    </row>
    <row r="4198" spans="4:11" x14ac:dyDescent="0.3">
      <c r="D4198">
        <v>4192</v>
      </c>
      <c r="E4198">
        <v>14</v>
      </c>
      <c r="F4198" s="4">
        <f>DATE(2021,10,8+INT(ROWS($1:296)/7))</f>
        <v>44519</v>
      </c>
      <c r="G4198" s="1" t="s">
        <v>167</v>
      </c>
      <c r="H4198">
        <v>-7</v>
      </c>
      <c r="I4198" s="5">
        <f>IF(G4198="nákup",VLOOKUP(E4198,Tabuľka6[#All],13,FALSE),IF(G4198="predaj",VLOOKUP(E4198,Tabuľka6[#All],12,FALSE),"zadany neplatny typ transakie"))</f>
        <v>7.8</v>
      </c>
      <c r="J4198">
        <f t="shared" si="65"/>
        <v>54.6</v>
      </c>
      <c r="K4198">
        <f>SUMIF($E$7:E4198,E4198,$H$7:H4198)</f>
        <v>9</v>
      </c>
    </row>
    <row r="4199" spans="4:11" x14ac:dyDescent="0.3">
      <c r="D4199">
        <v>4193</v>
      </c>
      <c r="E4199">
        <v>2</v>
      </c>
      <c r="F4199" s="4">
        <f>DATE(2021,10,8+INT(ROWS($1:297)/7))</f>
        <v>44519</v>
      </c>
      <c r="G4199" s="1" t="s">
        <v>167</v>
      </c>
      <c r="H4199">
        <v>-1</v>
      </c>
      <c r="I4199" s="5">
        <f>IF(G4199="nákup",VLOOKUP(E4199,Tabuľka6[#All],13,FALSE),IF(G4199="predaj",VLOOKUP(E4199,Tabuľka6[#All],12,FALSE),"zadany neplatny typ transakie"))</f>
        <v>16.11</v>
      </c>
      <c r="J4199">
        <f t="shared" si="65"/>
        <v>16.11</v>
      </c>
      <c r="K4199">
        <f>SUMIF($E$7:E4199,E4199,$H$7:H4199)</f>
        <v>28</v>
      </c>
    </row>
    <row r="4200" spans="4:11" x14ac:dyDescent="0.3">
      <c r="D4200">
        <v>4194</v>
      </c>
      <c r="E4200">
        <v>24</v>
      </c>
      <c r="F4200" s="4">
        <f>DATE(2021,10,8+INT(ROWS($1:298)/7))</f>
        <v>44519</v>
      </c>
      <c r="G4200" s="1" t="s">
        <v>167</v>
      </c>
      <c r="H4200">
        <v>-8</v>
      </c>
      <c r="I4200" s="5">
        <f>IF(G4200="nákup",VLOOKUP(E4200,Tabuľka6[#All],13,FALSE),IF(G4200="predaj",VLOOKUP(E4200,Tabuľka6[#All],12,FALSE),"zadany neplatny typ transakie"))</f>
        <v>18.98</v>
      </c>
      <c r="J4200">
        <f t="shared" si="65"/>
        <v>151.84</v>
      </c>
      <c r="K4200">
        <f>SUMIF($E$7:E4200,E4200,$H$7:H4200)</f>
        <v>162</v>
      </c>
    </row>
    <row r="4201" spans="4:11" x14ac:dyDescent="0.3">
      <c r="D4201">
        <v>4195</v>
      </c>
      <c r="E4201">
        <v>30</v>
      </c>
      <c r="F4201" s="4">
        <f>DATE(2021,10,8+INT(ROWS($1:299)/7))</f>
        <v>44519</v>
      </c>
      <c r="G4201" s="1" t="s">
        <v>167</v>
      </c>
      <c r="H4201">
        <v>-3</v>
      </c>
      <c r="I4201" s="5">
        <f>IF(G4201="nákup",VLOOKUP(E4201,Tabuľka6[#All],13,FALSE),IF(G4201="predaj",VLOOKUP(E4201,Tabuľka6[#All],12,FALSE),"zadany neplatny typ transakie"))</f>
        <v>11.5</v>
      </c>
      <c r="J4201">
        <f t="shared" si="65"/>
        <v>34.5</v>
      </c>
      <c r="K4201">
        <f>SUMIF($E$7:E4201,E4201,$H$7:H4201)</f>
        <v>110</v>
      </c>
    </row>
    <row r="4202" spans="4:11" x14ac:dyDescent="0.3">
      <c r="D4202">
        <v>4196</v>
      </c>
      <c r="E4202">
        <v>6</v>
      </c>
      <c r="F4202" s="4">
        <f>DATE(2021,10,8+INT(ROWS($1:300)/7))</f>
        <v>44519</v>
      </c>
      <c r="G4202" s="1" t="s">
        <v>167</v>
      </c>
      <c r="H4202">
        <v>-7</v>
      </c>
      <c r="I4202" s="5">
        <f>IF(G4202="nákup",VLOOKUP(E4202,Tabuľka6[#All],13,FALSE),IF(G4202="predaj",VLOOKUP(E4202,Tabuľka6[#All],12,FALSE),"zadany neplatny typ transakie"))</f>
        <v>13.24</v>
      </c>
      <c r="J4202">
        <f t="shared" si="65"/>
        <v>92.68</v>
      </c>
      <c r="K4202">
        <f>SUMIF($E$7:E4202,E4202,$H$7:H4202)</f>
        <v>30</v>
      </c>
    </row>
    <row r="4203" spans="4:11" x14ac:dyDescent="0.3">
      <c r="D4203">
        <v>4197</v>
      </c>
      <c r="E4203">
        <v>11</v>
      </c>
      <c r="F4203" s="4">
        <f>DATE(2021,10,8+INT(ROWS($1:301)/7))</f>
        <v>44520</v>
      </c>
      <c r="G4203" s="1" t="s">
        <v>167</v>
      </c>
      <c r="H4203">
        <v>-2</v>
      </c>
      <c r="I4203" s="5">
        <f>IF(G4203="nákup",VLOOKUP(E4203,Tabuľka6[#All],13,FALSE),IF(G4203="predaj",VLOOKUP(E4203,Tabuľka6[#All],12,FALSE),"zadany neplatny typ transakie"))</f>
        <v>5</v>
      </c>
      <c r="J4203">
        <f t="shared" si="65"/>
        <v>10</v>
      </c>
      <c r="K4203">
        <f>SUMIF($E$7:E4203,E4203,$H$7:H4203)</f>
        <v>51</v>
      </c>
    </row>
    <row r="4204" spans="4:11" x14ac:dyDescent="0.3">
      <c r="D4204">
        <v>4198</v>
      </c>
      <c r="E4204">
        <v>16</v>
      </c>
      <c r="F4204" s="4">
        <f>DATE(2021,10,8+INT(ROWS($1:302)/7))</f>
        <v>44520</v>
      </c>
      <c r="G4204" s="1" t="s">
        <v>167</v>
      </c>
      <c r="H4204">
        <v>-2</v>
      </c>
      <c r="I4204" s="5">
        <f>IF(G4204="nákup",VLOOKUP(E4204,Tabuľka6[#All],13,FALSE),IF(G4204="predaj",VLOOKUP(E4204,Tabuľka6[#All],12,FALSE),"zadany neplatny typ transakie"))</f>
        <v>14.49</v>
      </c>
      <c r="J4204">
        <f t="shared" si="65"/>
        <v>28.98</v>
      </c>
      <c r="K4204">
        <f>SUMIF($E$7:E4204,E4204,$H$7:H4204)</f>
        <v>187</v>
      </c>
    </row>
    <row r="4205" spans="4:11" x14ac:dyDescent="0.3">
      <c r="D4205">
        <v>4199</v>
      </c>
      <c r="E4205">
        <v>30</v>
      </c>
      <c r="F4205" s="4">
        <f>DATE(2021,10,8+INT(ROWS($1:303)/7))</f>
        <v>44520</v>
      </c>
      <c r="G4205" s="1" t="s">
        <v>167</v>
      </c>
      <c r="H4205">
        <v>-4</v>
      </c>
      <c r="I4205" s="5">
        <f>IF(G4205="nákup",VLOOKUP(E4205,Tabuľka6[#All],13,FALSE),IF(G4205="predaj",VLOOKUP(E4205,Tabuľka6[#All],12,FALSE),"zadany neplatny typ transakie"))</f>
        <v>11.5</v>
      </c>
      <c r="J4205">
        <f t="shared" si="65"/>
        <v>46</v>
      </c>
      <c r="K4205">
        <f>SUMIF($E$7:E4205,E4205,$H$7:H4205)</f>
        <v>106</v>
      </c>
    </row>
    <row r="4206" spans="4:11" x14ac:dyDescent="0.3">
      <c r="D4206">
        <v>4200</v>
      </c>
      <c r="E4206">
        <v>8</v>
      </c>
      <c r="F4206" s="4">
        <f>DATE(2021,10,8+INT(ROWS($1:304)/7))</f>
        <v>44520</v>
      </c>
      <c r="G4206" s="1" t="s">
        <v>167</v>
      </c>
      <c r="H4206">
        <v>-5</v>
      </c>
      <c r="I4206" s="5">
        <f>IF(G4206="nákup",VLOOKUP(E4206,Tabuľka6[#All],13,FALSE),IF(G4206="predaj",VLOOKUP(E4206,Tabuľka6[#All],12,FALSE),"zadany neplatny typ transakie"))</f>
        <v>17.89</v>
      </c>
      <c r="J4206">
        <f t="shared" si="65"/>
        <v>89.45</v>
      </c>
      <c r="K4206">
        <f>SUMIF($E$7:E4206,E4206,$H$7:H4206)</f>
        <v>118</v>
      </c>
    </row>
    <row r="4207" spans="4:11" x14ac:dyDescent="0.3">
      <c r="D4207">
        <v>4201</v>
      </c>
      <c r="E4207">
        <v>2</v>
      </c>
      <c r="F4207" s="4">
        <f>DATE(2021,10,8+INT(ROWS($1:305)/7))</f>
        <v>44520</v>
      </c>
      <c r="G4207" s="1" t="s">
        <v>167</v>
      </c>
      <c r="H4207">
        <v>-3</v>
      </c>
      <c r="I4207" s="5">
        <f>IF(G4207="nákup",VLOOKUP(E4207,Tabuľka6[#All],13,FALSE),IF(G4207="predaj",VLOOKUP(E4207,Tabuľka6[#All],12,FALSE),"zadany neplatny typ transakie"))</f>
        <v>16.11</v>
      </c>
      <c r="J4207">
        <f t="shared" si="65"/>
        <v>48.33</v>
      </c>
      <c r="K4207">
        <f>SUMIF($E$7:E4207,E4207,$H$7:H4207)</f>
        <v>25</v>
      </c>
    </row>
    <row r="4208" spans="4:11" x14ac:dyDescent="0.3">
      <c r="D4208">
        <v>4202</v>
      </c>
      <c r="E4208">
        <v>30</v>
      </c>
      <c r="F4208" s="4">
        <f>DATE(2021,10,8+INT(ROWS($1:306)/7))</f>
        <v>44520</v>
      </c>
      <c r="G4208" s="1" t="s">
        <v>167</v>
      </c>
      <c r="H4208">
        <v>-2</v>
      </c>
      <c r="I4208" s="5">
        <f>IF(G4208="nákup",VLOOKUP(E4208,Tabuľka6[#All],13,FALSE),IF(G4208="predaj",VLOOKUP(E4208,Tabuľka6[#All],12,FALSE),"zadany neplatny typ transakie"))</f>
        <v>11.5</v>
      </c>
      <c r="J4208">
        <f t="shared" si="65"/>
        <v>23</v>
      </c>
      <c r="K4208">
        <f>SUMIF($E$7:E4208,E4208,$H$7:H4208)</f>
        <v>104</v>
      </c>
    </row>
    <row r="4209" spans="4:11" x14ac:dyDescent="0.3">
      <c r="D4209">
        <v>4203</v>
      </c>
      <c r="E4209">
        <v>30</v>
      </c>
      <c r="F4209" s="4">
        <f>DATE(2021,10,8+INT(ROWS($1:307)/7))</f>
        <v>44520</v>
      </c>
      <c r="G4209" s="1" t="s">
        <v>167</v>
      </c>
      <c r="H4209">
        <v>-7</v>
      </c>
      <c r="I4209" s="5">
        <f>IF(G4209="nákup",VLOOKUP(E4209,Tabuľka6[#All],13,FALSE),IF(G4209="predaj",VLOOKUP(E4209,Tabuľka6[#All],12,FALSE),"zadany neplatny typ transakie"))</f>
        <v>11.5</v>
      </c>
      <c r="J4209">
        <f t="shared" si="65"/>
        <v>80.5</v>
      </c>
      <c r="K4209">
        <f>SUMIF($E$7:E4209,E4209,$H$7:H4209)</f>
        <v>97</v>
      </c>
    </row>
    <row r="4210" spans="4:11" x14ac:dyDescent="0.3">
      <c r="D4210">
        <v>4204</v>
      </c>
      <c r="E4210">
        <v>23</v>
      </c>
      <c r="F4210" s="4">
        <f>DATE(2021,10,8+INT(ROWS($1:308)/7))</f>
        <v>44521</v>
      </c>
      <c r="G4210" s="1" t="s">
        <v>167</v>
      </c>
      <c r="H4210">
        <v>-6</v>
      </c>
      <c r="I4210" s="5">
        <f>IF(G4210="nákup",VLOOKUP(E4210,Tabuľka6[#All],13,FALSE),IF(G4210="predaj",VLOOKUP(E4210,Tabuľka6[#All],12,FALSE),"zadany neplatny typ transakie"))</f>
        <v>22.55</v>
      </c>
      <c r="J4210">
        <f t="shared" si="65"/>
        <v>135.30000000000001</v>
      </c>
      <c r="K4210">
        <f>SUMIF($E$7:E4210,E4210,$H$7:H4210)</f>
        <v>62</v>
      </c>
    </row>
    <row r="4211" spans="4:11" x14ac:dyDescent="0.3">
      <c r="D4211">
        <v>4205</v>
      </c>
      <c r="E4211">
        <v>6</v>
      </c>
      <c r="F4211" s="4">
        <f>DATE(2021,10,8+INT(ROWS($1:309)/7))</f>
        <v>44521</v>
      </c>
      <c r="G4211" s="1" t="s">
        <v>167</v>
      </c>
      <c r="H4211">
        <v>-2</v>
      </c>
      <c r="I4211" s="5">
        <f>IF(G4211="nákup",VLOOKUP(E4211,Tabuľka6[#All],13,FALSE),IF(G4211="predaj",VLOOKUP(E4211,Tabuľka6[#All],12,FALSE),"zadany neplatny typ transakie"))</f>
        <v>13.24</v>
      </c>
      <c r="J4211">
        <f t="shared" si="65"/>
        <v>26.48</v>
      </c>
      <c r="K4211">
        <f>SUMIF($E$7:E4211,E4211,$H$7:H4211)</f>
        <v>28</v>
      </c>
    </row>
    <row r="4212" spans="4:11" x14ac:dyDescent="0.3">
      <c r="D4212">
        <v>4206</v>
      </c>
      <c r="E4212">
        <v>11</v>
      </c>
      <c r="F4212" s="4">
        <f>DATE(2021,10,8+INT(ROWS($1:310)/7))</f>
        <v>44521</v>
      </c>
      <c r="G4212" s="1" t="s">
        <v>167</v>
      </c>
      <c r="H4212">
        <v>-3</v>
      </c>
      <c r="I4212" s="5">
        <f>IF(G4212="nákup",VLOOKUP(E4212,Tabuľka6[#All],13,FALSE),IF(G4212="predaj",VLOOKUP(E4212,Tabuľka6[#All],12,FALSE),"zadany neplatny typ transakie"))</f>
        <v>5</v>
      </c>
      <c r="J4212">
        <f t="shared" si="65"/>
        <v>15</v>
      </c>
      <c r="K4212">
        <f>SUMIF($E$7:E4212,E4212,$H$7:H4212)</f>
        <v>48</v>
      </c>
    </row>
    <row r="4213" spans="4:11" x14ac:dyDescent="0.3">
      <c r="D4213">
        <v>4207</v>
      </c>
      <c r="E4213">
        <v>15</v>
      </c>
      <c r="F4213" s="4">
        <f>DATE(2021,10,8+INT(ROWS($1:311)/7))</f>
        <v>44521</v>
      </c>
      <c r="G4213" s="1" t="s">
        <v>167</v>
      </c>
      <c r="H4213">
        <v>-7</v>
      </c>
      <c r="I4213" s="5">
        <f>IF(G4213="nákup",VLOOKUP(E4213,Tabuľka6[#All],13,FALSE),IF(G4213="predaj",VLOOKUP(E4213,Tabuľka6[#All],12,FALSE),"zadany neplatny typ transakie"))</f>
        <v>9.65</v>
      </c>
      <c r="J4213">
        <f t="shared" si="65"/>
        <v>67.55</v>
      </c>
      <c r="K4213">
        <f>SUMIF($E$7:E4213,E4213,$H$7:H4213)</f>
        <v>146</v>
      </c>
    </row>
    <row r="4214" spans="4:11" x14ac:dyDescent="0.3">
      <c r="D4214">
        <v>4208</v>
      </c>
      <c r="E4214">
        <v>6</v>
      </c>
      <c r="F4214" s="4">
        <f>DATE(2021,10,8+INT(ROWS($1:312)/7))</f>
        <v>44521</v>
      </c>
      <c r="G4214" s="1" t="s">
        <v>167</v>
      </c>
      <c r="H4214">
        <v>-4</v>
      </c>
      <c r="I4214" s="5">
        <f>IF(G4214="nákup",VLOOKUP(E4214,Tabuľka6[#All],13,FALSE),IF(G4214="predaj",VLOOKUP(E4214,Tabuľka6[#All],12,FALSE),"zadany neplatny typ transakie"))</f>
        <v>13.24</v>
      </c>
      <c r="J4214">
        <f t="shared" si="65"/>
        <v>52.96</v>
      </c>
      <c r="K4214">
        <f>SUMIF($E$7:E4214,E4214,$H$7:H4214)</f>
        <v>24</v>
      </c>
    </row>
    <row r="4215" spans="4:11" x14ac:dyDescent="0.3">
      <c r="D4215">
        <v>4209</v>
      </c>
      <c r="E4215">
        <v>13</v>
      </c>
      <c r="F4215" s="4">
        <f>DATE(2021,10,8+INT(ROWS($1:313)/7))</f>
        <v>44521</v>
      </c>
      <c r="G4215" s="1" t="s">
        <v>167</v>
      </c>
      <c r="H4215">
        <v>-2</v>
      </c>
      <c r="I4215" s="5">
        <f>IF(G4215="nákup",VLOOKUP(E4215,Tabuľka6[#All],13,FALSE),IF(G4215="predaj",VLOOKUP(E4215,Tabuľka6[#All],12,FALSE),"zadany neplatny typ transakie"))</f>
        <v>14.95</v>
      </c>
      <c r="J4215">
        <f t="shared" si="65"/>
        <v>29.9</v>
      </c>
      <c r="K4215">
        <f>SUMIF($E$7:E4215,E4215,$H$7:H4215)</f>
        <v>39</v>
      </c>
    </row>
    <row r="4216" spans="4:11" x14ac:dyDescent="0.3">
      <c r="D4216">
        <v>4210</v>
      </c>
      <c r="E4216">
        <v>5</v>
      </c>
      <c r="F4216" s="4">
        <f>DATE(2021,10,8+INT(ROWS($1:314)/7))</f>
        <v>44521</v>
      </c>
      <c r="G4216" s="1" t="s">
        <v>167</v>
      </c>
      <c r="H4216">
        <v>-6</v>
      </c>
      <c r="I4216" s="5">
        <f>IF(G4216="nákup",VLOOKUP(E4216,Tabuľka6[#All],13,FALSE),IF(G4216="predaj",VLOOKUP(E4216,Tabuľka6[#All],12,FALSE),"zadany neplatny typ transakie"))</f>
        <v>15.56</v>
      </c>
      <c r="J4216">
        <f t="shared" si="65"/>
        <v>93.36</v>
      </c>
      <c r="K4216">
        <f>SUMIF($E$7:E4216,E4216,$H$7:H4216)</f>
        <v>110</v>
      </c>
    </row>
    <row r="4217" spans="4:11" x14ac:dyDescent="0.3">
      <c r="D4217">
        <v>4211</v>
      </c>
      <c r="E4217">
        <v>12</v>
      </c>
      <c r="F4217" s="4">
        <f>DATE(2021,10,8+INT(ROWS($1:315)/7))</f>
        <v>44522</v>
      </c>
      <c r="G4217" s="1" t="s">
        <v>167</v>
      </c>
      <c r="H4217">
        <v>-5</v>
      </c>
      <c r="I4217" s="5">
        <f>IF(G4217="nákup",VLOOKUP(E4217,Tabuľka6[#All],13,FALSE),IF(G4217="predaj",VLOOKUP(E4217,Tabuľka6[#All],12,FALSE),"zadany neplatny typ transakie"))</f>
        <v>13.25</v>
      </c>
      <c r="J4217">
        <f t="shared" si="65"/>
        <v>66.25</v>
      </c>
      <c r="K4217">
        <f>SUMIF($E$7:E4217,E4217,$H$7:H4217)</f>
        <v>26</v>
      </c>
    </row>
    <row r="4218" spans="4:11" x14ac:dyDescent="0.3">
      <c r="D4218">
        <v>4212</v>
      </c>
      <c r="E4218">
        <v>30</v>
      </c>
      <c r="F4218" s="4">
        <f>DATE(2021,10,8+INT(ROWS($1:316)/7))</f>
        <v>44522</v>
      </c>
      <c r="G4218" s="1" t="s">
        <v>167</v>
      </c>
      <c r="H4218">
        <v>-4</v>
      </c>
      <c r="I4218" s="5">
        <f>IF(G4218="nákup",VLOOKUP(E4218,Tabuľka6[#All],13,FALSE),IF(G4218="predaj",VLOOKUP(E4218,Tabuľka6[#All],12,FALSE),"zadany neplatny typ transakie"))</f>
        <v>11.5</v>
      </c>
      <c r="J4218">
        <f t="shared" si="65"/>
        <v>46</v>
      </c>
      <c r="K4218">
        <f>SUMIF($E$7:E4218,E4218,$H$7:H4218)</f>
        <v>93</v>
      </c>
    </row>
    <row r="4219" spans="4:11" x14ac:dyDescent="0.3">
      <c r="D4219">
        <v>4213</v>
      </c>
      <c r="E4219">
        <v>7</v>
      </c>
      <c r="F4219" s="4">
        <f>DATE(2021,10,8+INT(ROWS($1:317)/7))</f>
        <v>44522</v>
      </c>
      <c r="G4219" s="1" t="s">
        <v>167</v>
      </c>
      <c r="H4219">
        <v>-2</v>
      </c>
      <c r="I4219" s="5">
        <f>IF(G4219="nákup",VLOOKUP(E4219,Tabuľka6[#All],13,FALSE),IF(G4219="predaj",VLOOKUP(E4219,Tabuľka6[#All],12,FALSE),"zadany neplatny typ transakie"))</f>
        <v>14.75</v>
      </c>
      <c r="J4219">
        <f t="shared" si="65"/>
        <v>29.5</v>
      </c>
      <c r="K4219">
        <f>SUMIF($E$7:E4219,E4219,$H$7:H4219)</f>
        <v>34</v>
      </c>
    </row>
    <row r="4220" spans="4:11" x14ac:dyDescent="0.3">
      <c r="D4220">
        <v>4214</v>
      </c>
      <c r="E4220">
        <v>10</v>
      </c>
      <c r="F4220" s="4">
        <f>DATE(2021,10,8+INT(ROWS($1:318)/7))</f>
        <v>44522</v>
      </c>
      <c r="G4220" s="1" t="s">
        <v>167</v>
      </c>
      <c r="H4220">
        <v>-8</v>
      </c>
      <c r="I4220" s="5">
        <f>IF(G4220="nákup",VLOOKUP(E4220,Tabuľka6[#All],13,FALSE),IF(G4220="predaj",VLOOKUP(E4220,Tabuľka6[#All],12,FALSE),"zadany neplatny typ transakie"))</f>
        <v>18.5</v>
      </c>
      <c r="J4220">
        <f t="shared" si="65"/>
        <v>148</v>
      </c>
      <c r="K4220">
        <f>SUMIF($E$7:E4220,E4220,$H$7:H4220)</f>
        <v>61</v>
      </c>
    </row>
    <row r="4221" spans="4:11" x14ac:dyDescent="0.3">
      <c r="D4221">
        <v>4215</v>
      </c>
      <c r="E4221">
        <v>1</v>
      </c>
      <c r="F4221" s="4">
        <f>DATE(2021,10,8+INT(ROWS($1:319)/7))</f>
        <v>44522</v>
      </c>
      <c r="G4221" s="1" t="s">
        <v>167</v>
      </c>
      <c r="H4221">
        <v>-6</v>
      </c>
      <c r="I4221" s="5">
        <f>IF(G4221="nákup",VLOOKUP(E4221,Tabuľka6[#All],13,FALSE),IF(G4221="predaj",VLOOKUP(E4221,Tabuľka6[#All],12,FALSE),"zadany neplatny typ transakie"))</f>
        <v>11.9</v>
      </c>
      <c r="J4221">
        <f t="shared" si="65"/>
        <v>71.400000000000006</v>
      </c>
      <c r="K4221">
        <f>SUMIF($E$7:E4221,E4221,$H$7:H4221)</f>
        <v>58</v>
      </c>
    </row>
    <row r="4222" spans="4:11" x14ac:dyDescent="0.3">
      <c r="D4222">
        <v>4216</v>
      </c>
      <c r="E4222">
        <v>20</v>
      </c>
      <c r="F4222" s="4">
        <f>DATE(2021,10,8+INT(ROWS($1:320)/7))</f>
        <v>44522</v>
      </c>
      <c r="G4222" s="1" t="s">
        <v>167</v>
      </c>
      <c r="H4222">
        <v>-3</v>
      </c>
      <c r="I4222" s="5">
        <f>IF(G4222="nákup",VLOOKUP(E4222,Tabuľka6[#All],13,FALSE),IF(G4222="predaj",VLOOKUP(E4222,Tabuľka6[#All],12,FALSE),"zadany neplatny typ transakie"))</f>
        <v>10.050000000000001</v>
      </c>
      <c r="J4222">
        <f t="shared" si="65"/>
        <v>30.150000000000002</v>
      </c>
      <c r="K4222">
        <f>SUMIF($E$7:E4222,E4222,$H$7:H4222)</f>
        <v>5</v>
      </c>
    </row>
    <row r="4223" spans="4:11" x14ac:dyDescent="0.3">
      <c r="D4223">
        <v>4217</v>
      </c>
      <c r="E4223">
        <v>30</v>
      </c>
      <c r="F4223" s="4">
        <f>DATE(2021,10,8+INT(ROWS($1:321)/7))</f>
        <v>44522</v>
      </c>
      <c r="G4223" s="1" t="s">
        <v>167</v>
      </c>
      <c r="H4223">
        <v>-1</v>
      </c>
      <c r="I4223" s="5">
        <f>IF(G4223="nákup",VLOOKUP(E4223,Tabuľka6[#All],13,FALSE),IF(G4223="predaj",VLOOKUP(E4223,Tabuľka6[#All],12,FALSE),"zadany neplatny typ transakie"))</f>
        <v>11.5</v>
      </c>
      <c r="J4223">
        <f t="shared" si="65"/>
        <v>11.5</v>
      </c>
      <c r="K4223">
        <f>SUMIF($E$7:E4223,E4223,$H$7:H4223)</f>
        <v>92</v>
      </c>
    </row>
    <row r="4224" spans="4:11" x14ac:dyDescent="0.3">
      <c r="D4224">
        <v>4218</v>
      </c>
      <c r="E4224">
        <v>22</v>
      </c>
      <c r="F4224" s="4">
        <f>DATE(2021,10,8+INT(ROWS($1:322)/7))</f>
        <v>44523</v>
      </c>
      <c r="G4224" s="1" t="s">
        <v>166</v>
      </c>
      <c r="H4224">
        <v>4</v>
      </c>
      <c r="I4224" s="5">
        <f>IF(G4224="nákup",VLOOKUP(E4224,Tabuľka6[#All],13,FALSE),IF(G4224="predaj",VLOOKUP(E4224,Tabuľka6[#All],12,FALSE),"zadany neplatny typ transakie"))</f>
        <v>12.56</v>
      </c>
      <c r="J4224">
        <f t="shared" si="65"/>
        <v>50.24</v>
      </c>
      <c r="K4224">
        <f>SUMIF($E$7:E4224,E4224,$H$7:H4224)</f>
        <v>25</v>
      </c>
    </row>
    <row r="4225" spans="4:11" x14ac:dyDescent="0.3">
      <c r="D4225">
        <v>4219</v>
      </c>
      <c r="E4225">
        <v>1</v>
      </c>
      <c r="F4225" s="4">
        <f>DATE(2021,10,8+INT(ROWS($1:323)/7))</f>
        <v>44523</v>
      </c>
      <c r="G4225" s="1" t="s">
        <v>167</v>
      </c>
      <c r="H4225">
        <v>-5</v>
      </c>
      <c r="I4225" s="5">
        <f>IF(G4225="nákup",VLOOKUP(E4225,Tabuľka6[#All],13,FALSE),IF(G4225="predaj",VLOOKUP(E4225,Tabuľka6[#All],12,FALSE),"zadany neplatny typ transakie"))</f>
        <v>11.9</v>
      </c>
      <c r="J4225">
        <f t="shared" si="65"/>
        <v>59.5</v>
      </c>
      <c r="K4225">
        <f>SUMIF($E$7:E4225,E4225,$H$7:H4225)</f>
        <v>53</v>
      </c>
    </row>
    <row r="4226" spans="4:11" x14ac:dyDescent="0.3">
      <c r="D4226">
        <v>4220</v>
      </c>
      <c r="E4226">
        <v>8</v>
      </c>
      <c r="F4226" s="4">
        <f>DATE(2021,10,8+INT(ROWS($1:324)/7))</f>
        <v>44523</v>
      </c>
      <c r="G4226" s="1" t="s">
        <v>167</v>
      </c>
      <c r="H4226">
        <v>-6</v>
      </c>
      <c r="I4226" s="5">
        <f>IF(G4226="nákup",VLOOKUP(E4226,Tabuľka6[#All],13,FALSE),IF(G4226="predaj",VLOOKUP(E4226,Tabuľka6[#All],12,FALSE),"zadany neplatny typ transakie"))</f>
        <v>17.89</v>
      </c>
      <c r="J4226">
        <f t="shared" si="65"/>
        <v>107.34</v>
      </c>
      <c r="K4226">
        <f>SUMIF($E$7:E4226,E4226,$H$7:H4226)</f>
        <v>112</v>
      </c>
    </row>
    <row r="4227" spans="4:11" x14ac:dyDescent="0.3">
      <c r="D4227">
        <v>4221</v>
      </c>
      <c r="E4227">
        <v>11</v>
      </c>
      <c r="F4227" s="4">
        <f>DATE(2021,10,8+INT(ROWS($1:325)/7))</f>
        <v>44523</v>
      </c>
      <c r="G4227" s="1" t="s">
        <v>167</v>
      </c>
      <c r="H4227">
        <v>-2</v>
      </c>
      <c r="I4227" s="5">
        <f>IF(G4227="nákup",VLOOKUP(E4227,Tabuľka6[#All],13,FALSE),IF(G4227="predaj",VLOOKUP(E4227,Tabuľka6[#All],12,FALSE),"zadany neplatny typ transakie"))</f>
        <v>5</v>
      </c>
      <c r="J4227">
        <f t="shared" si="65"/>
        <v>10</v>
      </c>
      <c r="K4227">
        <f>SUMIF($E$7:E4227,E4227,$H$7:H4227)</f>
        <v>46</v>
      </c>
    </row>
    <row r="4228" spans="4:11" x14ac:dyDescent="0.3">
      <c r="D4228">
        <v>4222</v>
      </c>
      <c r="E4228">
        <v>29</v>
      </c>
      <c r="F4228" s="4">
        <f>DATE(2021,10,8+INT(ROWS($1:326)/7))</f>
        <v>44523</v>
      </c>
      <c r="G4228" s="1" t="s">
        <v>166</v>
      </c>
      <c r="H4228">
        <v>38</v>
      </c>
      <c r="I4228" s="5" t="str">
        <f>IF(G4228="nákup",VLOOKUP(E4228,Tabuľka6[#All],13,FALSE),IF(G4228="predaj",VLOOKUP(E4228,Tabuľka6[#All],12,FALSE),"zadany neplatny typ transakie"))</f>
        <v>14,98</v>
      </c>
      <c r="J4228">
        <f t="shared" si="65"/>
        <v>569.24</v>
      </c>
      <c r="K4228">
        <f>SUMIF($E$7:E4228,E4228,$H$7:H4228)</f>
        <v>245</v>
      </c>
    </row>
    <row r="4229" spans="4:11" x14ac:dyDescent="0.3">
      <c r="D4229">
        <v>4223</v>
      </c>
      <c r="E4229">
        <v>8</v>
      </c>
      <c r="F4229" s="4">
        <f>DATE(2021,10,8+INT(ROWS($1:327)/7))</f>
        <v>44523</v>
      </c>
      <c r="G4229" s="1" t="s">
        <v>166</v>
      </c>
      <c r="H4229">
        <v>22</v>
      </c>
      <c r="I4229" s="5">
        <f>IF(G4229="nákup",VLOOKUP(E4229,Tabuľka6[#All],13,FALSE),IF(G4229="predaj",VLOOKUP(E4229,Tabuľka6[#All],12,FALSE),"zadany neplatny typ transakie"))</f>
        <v>10.99</v>
      </c>
      <c r="J4229">
        <f t="shared" si="65"/>
        <v>241.78</v>
      </c>
      <c r="K4229">
        <f>SUMIF($E$7:E4229,E4229,$H$7:H4229)</f>
        <v>134</v>
      </c>
    </row>
    <row r="4230" spans="4:11" x14ac:dyDescent="0.3">
      <c r="D4230">
        <v>4224</v>
      </c>
      <c r="E4230">
        <v>10</v>
      </c>
      <c r="F4230" s="4">
        <f>DATE(2021,10,8+INT(ROWS($1:328)/7))</f>
        <v>44523</v>
      </c>
      <c r="G4230" s="1" t="s">
        <v>166</v>
      </c>
      <c r="H4230">
        <v>27</v>
      </c>
      <c r="I4230" s="5">
        <f>IF(G4230="nákup",VLOOKUP(E4230,Tabuľka6[#All],13,FALSE),IF(G4230="predaj",VLOOKUP(E4230,Tabuľka6[#All],12,FALSE),"zadany neplatny typ transakie"))</f>
        <v>11.89</v>
      </c>
      <c r="J4230">
        <f t="shared" si="65"/>
        <v>321.03000000000003</v>
      </c>
      <c r="K4230">
        <f>SUMIF($E$7:E4230,E4230,$H$7:H4230)</f>
        <v>88</v>
      </c>
    </row>
    <row r="4231" spans="4:11" x14ac:dyDescent="0.3">
      <c r="D4231">
        <v>4225</v>
      </c>
      <c r="E4231">
        <v>26</v>
      </c>
      <c r="F4231" s="4">
        <f>DATE(2021,10,8+INT(ROWS($1:329)/7))</f>
        <v>44524</v>
      </c>
      <c r="G4231" s="1" t="s">
        <v>166</v>
      </c>
      <c r="H4231">
        <v>34</v>
      </c>
      <c r="I4231" s="5">
        <f>IF(G4231="nákup",VLOOKUP(E4231,Tabuľka6[#All],13,FALSE),IF(G4231="predaj",VLOOKUP(E4231,Tabuľka6[#All],12,FALSE),"zadany neplatny typ transakie"))</f>
        <v>8.89</v>
      </c>
      <c r="J4231">
        <f t="shared" si="65"/>
        <v>302.26</v>
      </c>
      <c r="K4231">
        <f>SUMIF($E$7:E4231,E4231,$H$7:H4231)</f>
        <v>58</v>
      </c>
    </row>
    <row r="4232" spans="4:11" x14ac:dyDescent="0.3">
      <c r="D4232">
        <v>4226</v>
      </c>
      <c r="E4232">
        <v>1</v>
      </c>
      <c r="F4232" s="4">
        <f>DATE(2021,10,8+INT(ROWS($1:330)/7))</f>
        <v>44524</v>
      </c>
      <c r="G4232" s="1" t="s">
        <v>166</v>
      </c>
      <c r="H4232">
        <v>25</v>
      </c>
      <c r="I4232" s="5">
        <f>IF(G4232="nákup",VLOOKUP(E4232,Tabuľka6[#All],13,FALSE),IF(G4232="predaj",VLOOKUP(E4232,Tabuľka6[#All],12,FALSE),"zadany neplatny typ transakie"))</f>
        <v>8.25</v>
      </c>
      <c r="J4232">
        <f t="shared" ref="J4232:J4295" si="66">ABS(H4232*I4232)</f>
        <v>206.25</v>
      </c>
      <c r="K4232">
        <f>SUMIF($E$7:E4232,E4232,$H$7:H4232)</f>
        <v>78</v>
      </c>
    </row>
    <row r="4233" spans="4:11" x14ac:dyDescent="0.3">
      <c r="D4233">
        <v>4227</v>
      </c>
      <c r="E4233">
        <v>23</v>
      </c>
      <c r="F4233" s="4">
        <f>DATE(2021,10,8+INT(ROWS($1:331)/7))</f>
        <v>44524</v>
      </c>
      <c r="G4233" s="1" t="s">
        <v>166</v>
      </c>
      <c r="H4233">
        <v>47</v>
      </c>
      <c r="I4233" s="5">
        <f>IF(G4233="nákup",VLOOKUP(E4233,Tabuľka6[#All],13,FALSE),IF(G4233="predaj",VLOOKUP(E4233,Tabuľka6[#All],12,FALSE),"zadany neplatny typ transakie"))</f>
        <v>9.65</v>
      </c>
      <c r="J4233">
        <f t="shared" si="66"/>
        <v>453.55</v>
      </c>
      <c r="K4233">
        <f>SUMIF($E$7:E4233,E4233,$H$7:H4233)</f>
        <v>109</v>
      </c>
    </row>
    <row r="4234" spans="4:11" x14ac:dyDescent="0.3">
      <c r="D4234">
        <v>4228</v>
      </c>
      <c r="E4234">
        <v>3</v>
      </c>
      <c r="F4234" s="4">
        <f>DATE(2021,10,8+INT(ROWS($1:332)/7))</f>
        <v>44524</v>
      </c>
      <c r="G4234" s="1" t="s">
        <v>166</v>
      </c>
      <c r="H4234">
        <v>27</v>
      </c>
      <c r="I4234" s="5">
        <f>IF(G4234="nákup",VLOOKUP(E4234,Tabuľka6[#All],13,FALSE),IF(G4234="predaj",VLOOKUP(E4234,Tabuľka6[#All],12,FALSE),"zadany neplatny typ transakie"))</f>
        <v>6.24</v>
      </c>
      <c r="J4234">
        <f t="shared" si="66"/>
        <v>168.48000000000002</v>
      </c>
      <c r="K4234">
        <f>SUMIF($E$7:E4234,E4234,$H$7:H4234)</f>
        <v>210</v>
      </c>
    </row>
    <row r="4235" spans="4:11" x14ac:dyDescent="0.3">
      <c r="D4235">
        <v>4229</v>
      </c>
      <c r="E4235">
        <v>13</v>
      </c>
      <c r="F4235" s="4">
        <f>DATE(2021,10,8+INT(ROWS($1:333)/7))</f>
        <v>44524</v>
      </c>
      <c r="G4235" s="1" t="s">
        <v>167</v>
      </c>
      <c r="H4235">
        <v>-8</v>
      </c>
      <c r="I4235" s="5">
        <f>IF(G4235="nákup",VLOOKUP(E4235,Tabuľka6[#All],13,FALSE),IF(G4235="predaj",VLOOKUP(E4235,Tabuľka6[#All],12,FALSE),"zadany neplatny typ transakie"))</f>
        <v>14.95</v>
      </c>
      <c r="J4235">
        <f t="shared" si="66"/>
        <v>119.6</v>
      </c>
      <c r="K4235">
        <f>SUMIF($E$7:E4235,E4235,$H$7:H4235)</f>
        <v>31</v>
      </c>
    </row>
    <row r="4236" spans="4:11" x14ac:dyDescent="0.3">
      <c r="D4236">
        <v>4230</v>
      </c>
      <c r="E4236">
        <v>9</v>
      </c>
      <c r="F4236" s="4">
        <f>DATE(2021,10,8+INT(ROWS($1:334)/7))</f>
        <v>44524</v>
      </c>
      <c r="G4236" s="1" t="s">
        <v>167</v>
      </c>
      <c r="H4236">
        <v>-9</v>
      </c>
      <c r="I4236" s="5">
        <f>IF(G4236="nákup",VLOOKUP(E4236,Tabuľka6[#All],13,FALSE),IF(G4236="predaj",VLOOKUP(E4236,Tabuľka6[#All],12,FALSE),"zadany neplatny typ transakie"))</f>
        <v>41</v>
      </c>
      <c r="J4236">
        <f t="shared" si="66"/>
        <v>369</v>
      </c>
      <c r="K4236">
        <f>SUMIF($E$7:E4236,E4236,$H$7:H4236)</f>
        <v>44</v>
      </c>
    </row>
    <row r="4237" spans="4:11" x14ac:dyDescent="0.3">
      <c r="D4237">
        <v>4231</v>
      </c>
      <c r="E4237">
        <v>5</v>
      </c>
      <c r="F4237" s="4">
        <f>DATE(2021,10,8+INT(ROWS($1:335)/7))</f>
        <v>44524</v>
      </c>
      <c r="G4237" s="1" t="s">
        <v>167</v>
      </c>
      <c r="H4237">
        <v>-9</v>
      </c>
      <c r="I4237" s="5">
        <f>IF(G4237="nákup",VLOOKUP(E4237,Tabuľka6[#All],13,FALSE),IF(G4237="predaj",VLOOKUP(E4237,Tabuľka6[#All],12,FALSE),"zadany neplatny typ transakie"))</f>
        <v>15.56</v>
      </c>
      <c r="J4237">
        <f t="shared" si="66"/>
        <v>140.04</v>
      </c>
      <c r="K4237">
        <f>SUMIF($E$7:E4237,E4237,$H$7:H4237)</f>
        <v>101</v>
      </c>
    </row>
    <row r="4238" spans="4:11" x14ac:dyDescent="0.3">
      <c r="D4238">
        <v>4232</v>
      </c>
      <c r="E4238">
        <v>5</v>
      </c>
      <c r="F4238" s="4">
        <f>DATE(2021,10,8+INT(ROWS($1:336)/7))</f>
        <v>44525</v>
      </c>
      <c r="G4238" s="1" t="s">
        <v>167</v>
      </c>
      <c r="H4238">
        <v>-10</v>
      </c>
      <c r="I4238" s="5">
        <f>IF(G4238="nákup",VLOOKUP(E4238,Tabuľka6[#All],13,FALSE),IF(G4238="predaj",VLOOKUP(E4238,Tabuľka6[#All],12,FALSE),"zadany neplatny typ transakie"))</f>
        <v>15.56</v>
      </c>
      <c r="J4238">
        <f t="shared" si="66"/>
        <v>155.6</v>
      </c>
      <c r="K4238">
        <f>SUMIF($E$7:E4238,E4238,$H$7:H4238)</f>
        <v>91</v>
      </c>
    </row>
    <row r="4239" spans="4:11" x14ac:dyDescent="0.3">
      <c r="D4239">
        <v>4233</v>
      </c>
      <c r="E4239">
        <v>18</v>
      </c>
      <c r="F4239" s="4">
        <f>DATE(2021,10,8+INT(ROWS($1:337)/7))</f>
        <v>44525</v>
      </c>
      <c r="G4239" s="1" t="s">
        <v>167</v>
      </c>
      <c r="H4239">
        <v>-9</v>
      </c>
      <c r="I4239" s="5">
        <f>IF(G4239="nákup",VLOOKUP(E4239,Tabuľka6[#All],13,FALSE),IF(G4239="predaj",VLOOKUP(E4239,Tabuľka6[#All],12,FALSE),"zadany neplatny typ transakie"))</f>
        <v>13.99</v>
      </c>
      <c r="J4239">
        <f t="shared" si="66"/>
        <v>125.91</v>
      </c>
      <c r="K4239">
        <f>SUMIF($E$7:E4239,E4239,$H$7:H4239)</f>
        <v>54</v>
      </c>
    </row>
    <row r="4240" spans="4:11" x14ac:dyDescent="0.3">
      <c r="D4240">
        <v>4234</v>
      </c>
      <c r="E4240">
        <v>2</v>
      </c>
      <c r="F4240" s="4">
        <f>DATE(2021,10,8+INT(ROWS($1:338)/7))</f>
        <v>44525</v>
      </c>
      <c r="G4240" s="1" t="s">
        <v>167</v>
      </c>
      <c r="H4240">
        <v>-2</v>
      </c>
      <c r="I4240" s="5">
        <f>IF(G4240="nákup",VLOOKUP(E4240,Tabuľka6[#All],13,FALSE),IF(G4240="predaj",VLOOKUP(E4240,Tabuľka6[#All],12,FALSE),"zadany neplatny typ transakie"))</f>
        <v>16.11</v>
      </c>
      <c r="J4240">
        <f t="shared" si="66"/>
        <v>32.22</v>
      </c>
      <c r="K4240">
        <f>SUMIF($E$7:E4240,E4240,$H$7:H4240)</f>
        <v>23</v>
      </c>
    </row>
    <row r="4241" spans="4:11" x14ac:dyDescent="0.3">
      <c r="D4241">
        <v>4235</v>
      </c>
      <c r="E4241">
        <v>23</v>
      </c>
      <c r="F4241" s="4">
        <f>DATE(2021,10,8+INT(ROWS($1:339)/7))</f>
        <v>44525</v>
      </c>
      <c r="G4241" s="1" t="s">
        <v>167</v>
      </c>
      <c r="H4241">
        <v>-5</v>
      </c>
      <c r="I4241" s="5">
        <f>IF(G4241="nákup",VLOOKUP(E4241,Tabuľka6[#All],13,FALSE),IF(G4241="predaj",VLOOKUP(E4241,Tabuľka6[#All],12,FALSE),"zadany neplatny typ transakie"))</f>
        <v>22.55</v>
      </c>
      <c r="J4241">
        <f t="shared" si="66"/>
        <v>112.75</v>
      </c>
      <c r="K4241">
        <f>SUMIF($E$7:E4241,E4241,$H$7:H4241)</f>
        <v>104</v>
      </c>
    </row>
    <row r="4242" spans="4:11" x14ac:dyDescent="0.3">
      <c r="D4242">
        <v>4236</v>
      </c>
      <c r="E4242">
        <v>16</v>
      </c>
      <c r="F4242" s="4">
        <f>DATE(2021,10,8+INT(ROWS($1:340)/7))</f>
        <v>44525</v>
      </c>
      <c r="G4242" s="1" t="s">
        <v>167</v>
      </c>
      <c r="H4242">
        <v>-10</v>
      </c>
      <c r="I4242" s="5">
        <f>IF(G4242="nákup",VLOOKUP(E4242,Tabuľka6[#All],13,FALSE),IF(G4242="predaj",VLOOKUP(E4242,Tabuľka6[#All],12,FALSE),"zadany neplatny typ transakie"))</f>
        <v>14.49</v>
      </c>
      <c r="J4242">
        <f t="shared" si="66"/>
        <v>144.9</v>
      </c>
      <c r="K4242">
        <f>SUMIF($E$7:E4242,E4242,$H$7:H4242)</f>
        <v>177</v>
      </c>
    </row>
    <row r="4243" spans="4:11" x14ac:dyDescent="0.3">
      <c r="D4243">
        <v>4237</v>
      </c>
      <c r="E4243">
        <v>15</v>
      </c>
      <c r="F4243" s="4">
        <f>DATE(2021,10,8+INT(ROWS($1:341)/7))</f>
        <v>44525</v>
      </c>
      <c r="G4243" s="1" t="s">
        <v>167</v>
      </c>
      <c r="H4243">
        <v>-7</v>
      </c>
      <c r="I4243" s="5">
        <f>IF(G4243="nákup",VLOOKUP(E4243,Tabuľka6[#All],13,FALSE),IF(G4243="predaj",VLOOKUP(E4243,Tabuľka6[#All],12,FALSE),"zadany neplatny typ transakie"))</f>
        <v>9.65</v>
      </c>
      <c r="J4243">
        <f t="shared" si="66"/>
        <v>67.55</v>
      </c>
      <c r="K4243">
        <f>SUMIF($E$7:E4243,E4243,$H$7:H4243)</f>
        <v>139</v>
      </c>
    </row>
    <row r="4244" spans="4:11" x14ac:dyDescent="0.3">
      <c r="D4244">
        <v>4238</v>
      </c>
      <c r="E4244">
        <v>16</v>
      </c>
      <c r="F4244" s="4">
        <f>DATE(2021,10,8+INT(ROWS($1:342)/7))</f>
        <v>44525</v>
      </c>
      <c r="G4244" s="1" t="s">
        <v>167</v>
      </c>
      <c r="H4244">
        <v>-10</v>
      </c>
      <c r="I4244" s="5">
        <f>IF(G4244="nákup",VLOOKUP(E4244,Tabuľka6[#All],13,FALSE),IF(G4244="predaj",VLOOKUP(E4244,Tabuľka6[#All],12,FALSE),"zadany neplatny typ transakie"))</f>
        <v>14.49</v>
      </c>
      <c r="J4244">
        <f t="shared" si="66"/>
        <v>144.9</v>
      </c>
      <c r="K4244">
        <f>SUMIF($E$7:E4244,E4244,$H$7:H4244)</f>
        <v>167</v>
      </c>
    </row>
    <row r="4245" spans="4:11" x14ac:dyDescent="0.3">
      <c r="D4245">
        <v>4239</v>
      </c>
      <c r="E4245">
        <v>2</v>
      </c>
      <c r="F4245" s="4">
        <f>DATE(2021,10,8+INT(ROWS($1:343)/7))</f>
        <v>44526</v>
      </c>
      <c r="G4245" s="1" t="s">
        <v>167</v>
      </c>
      <c r="H4245">
        <v>-2</v>
      </c>
      <c r="I4245" s="5">
        <f>IF(G4245="nákup",VLOOKUP(E4245,Tabuľka6[#All],13,FALSE),IF(G4245="predaj",VLOOKUP(E4245,Tabuľka6[#All],12,FALSE),"zadany neplatny typ transakie"))</f>
        <v>16.11</v>
      </c>
      <c r="J4245">
        <f t="shared" si="66"/>
        <v>32.22</v>
      </c>
      <c r="K4245">
        <f>SUMIF($E$7:E4245,E4245,$H$7:H4245)</f>
        <v>21</v>
      </c>
    </row>
    <row r="4246" spans="4:11" x14ac:dyDescent="0.3">
      <c r="D4246">
        <v>4240</v>
      </c>
      <c r="E4246">
        <v>13</v>
      </c>
      <c r="F4246" s="4">
        <f>DATE(2021,10,8+INT(ROWS($1:344)/7))</f>
        <v>44526</v>
      </c>
      <c r="G4246" s="1" t="s">
        <v>167</v>
      </c>
      <c r="H4246">
        <v>-9</v>
      </c>
      <c r="I4246" s="5">
        <f>IF(G4246="nákup",VLOOKUP(E4246,Tabuľka6[#All],13,FALSE),IF(G4246="predaj",VLOOKUP(E4246,Tabuľka6[#All],12,FALSE),"zadany neplatny typ transakie"))</f>
        <v>14.95</v>
      </c>
      <c r="J4246">
        <f t="shared" si="66"/>
        <v>134.54999999999998</v>
      </c>
      <c r="K4246">
        <f>SUMIF($E$7:E4246,E4246,$H$7:H4246)</f>
        <v>22</v>
      </c>
    </row>
    <row r="4247" spans="4:11" x14ac:dyDescent="0.3">
      <c r="D4247">
        <v>4241</v>
      </c>
      <c r="E4247">
        <v>26</v>
      </c>
      <c r="F4247" s="4">
        <f>DATE(2021,10,8+INT(ROWS($1:345)/7))</f>
        <v>44526</v>
      </c>
      <c r="G4247" s="1" t="s">
        <v>167</v>
      </c>
      <c r="H4247">
        <v>-7</v>
      </c>
      <c r="I4247" s="5">
        <f>IF(G4247="nákup",VLOOKUP(E4247,Tabuľka6[#All],13,FALSE),IF(G4247="predaj",VLOOKUP(E4247,Tabuľka6[#All],12,FALSE),"zadany neplatny typ transakie"))</f>
        <v>12.85</v>
      </c>
      <c r="J4247">
        <f t="shared" si="66"/>
        <v>89.95</v>
      </c>
      <c r="K4247">
        <f>SUMIF($E$7:E4247,E4247,$H$7:H4247)</f>
        <v>51</v>
      </c>
    </row>
    <row r="4248" spans="4:11" x14ac:dyDescent="0.3">
      <c r="D4248">
        <v>4242</v>
      </c>
      <c r="E4248">
        <v>19</v>
      </c>
      <c r="F4248" s="4">
        <f>DATE(2021,10,8+INT(ROWS($1:346)/7))</f>
        <v>44526</v>
      </c>
      <c r="G4248" s="1" t="s">
        <v>167</v>
      </c>
      <c r="H4248">
        <v>-7</v>
      </c>
      <c r="I4248" s="5">
        <f>IF(G4248="nákup",VLOOKUP(E4248,Tabuľka6[#All],13,FALSE),IF(G4248="predaj",VLOOKUP(E4248,Tabuľka6[#All],12,FALSE),"zadany neplatny typ transakie"))</f>
        <v>14.17</v>
      </c>
      <c r="J4248">
        <f t="shared" si="66"/>
        <v>99.19</v>
      </c>
      <c r="K4248">
        <f>SUMIF($E$7:E4248,E4248,$H$7:H4248)</f>
        <v>99</v>
      </c>
    </row>
    <row r="4249" spans="4:11" x14ac:dyDescent="0.3">
      <c r="D4249">
        <v>4243</v>
      </c>
      <c r="E4249">
        <v>17</v>
      </c>
      <c r="F4249" s="4">
        <f>DATE(2021,10,8+INT(ROWS($1:347)/7))</f>
        <v>44526</v>
      </c>
      <c r="G4249" s="1" t="s">
        <v>166</v>
      </c>
      <c r="H4249">
        <v>4</v>
      </c>
      <c r="I4249" s="5">
        <f>IF(G4249="nákup",VLOOKUP(E4249,Tabuľka6[#All],13,FALSE),IF(G4249="predaj",VLOOKUP(E4249,Tabuľka6[#All],12,FALSE),"zadany neplatny typ transakie"))</f>
        <v>7.58</v>
      </c>
      <c r="J4249">
        <f t="shared" si="66"/>
        <v>30.32</v>
      </c>
      <c r="K4249">
        <f>SUMIF($E$7:E4249,E4249,$H$7:H4249)</f>
        <v>6</v>
      </c>
    </row>
    <row r="4250" spans="4:11" x14ac:dyDescent="0.3">
      <c r="D4250">
        <v>4244</v>
      </c>
      <c r="E4250">
        <v>13</v>
      </c>
      <c r="F4250" s="4">
        <f>DATE(2021,10,8+INT(ROWS($1:348)/7))</f>
        <v>44526</v>
      </c>
      <c r="G4250" s="1" t="s">
        <v>167</v>
      </c>
      <c r="H4250">
        <v>-8</v>
      </c>
      <c r="I4250" s="5">
        <f>IF(G4250="nákup",VLOOKUP(E4250,Tabuľka6[#All],13,FALSE),IF(G4250="predaj",VLOOKUP(E4250,Tabuľka6[#All],12,FALSE),"zadany neplatny typ transakie"))</f>
        <v>14.95</v>
      </c>
      <c r="J4250">
        <f t="shared" si="66"/>
        <v>119.6</v>
      </c>
      <c r="K4250">
        <f>SUMIF($E$7:E4250,E4250,$H$7:H4250)</f>
        <v>14</v>
      </c>
    </row>
    <row r="4251" spans="4:11" x14ac:dyDescent="0.3">
      <c r="D4251">
        <v>4245</v>
      </c>
      <c r="E4251">
        <v>13</v>
      </c>
      <c r="F4251" s="4">
        <f>DATE(2021,10,8+INT(ROWS($1:349)/7))</f>
        <v>44526</v>
      </c>
      <c r="G4251" s="1" t="s">
        <v>167</v>
      </c>
      <c r="H4251">
        <v>-8</v>
      </c>
      <c r="I4251" s="5">
        <f>IF(G4251="nákup",VLOOKUP(E4251,Tabuľka6[#All],13,FALSE),IF(G4251="predaj",VLOOKUP(E4251,Tabuľka6[#All],12,FALSE),"zadany neplatny typ transakie"))</f>
        <v>14.95</v>
      </c>
      <c r="J4251">
        <f t="shared" si="66"/>
        <v>119.6</v>
      </c>
      <c r="K4251">
        <f>SUMIF($E$7:E4251,E4251,$H$7:H4251)</f>
        <v>6</v>
      </c>
    </row>
    <row r="4252" spans="4:11" x14ac:dyDescent="0.3">
      <c r="D4252">
        <v>4246</v>
      </c>
      <c r="E4252">
        <v>1</v>
      </c>
      <c r="F4252" s="4">
        <f>DATE(2021,10,8+INT(ROWS($1:350)/7))</f>
        <v>44527</v>
      </c>
      <c r="G4252" s="1" t="s">
        <v>167</v>
      </c>
      <c r="H4252">
        <v>-1</v>
      </c>
      <c r="I4252" s="5">
        <f>IF(G4252="nákup",VLOOKUP(E4252,Tabuľka6[#All],13,FALSE),IF(G4252="predaj",VLOOKUP(E4252,Tabuľka6[#All],12,FALSE),"zadany neplatny typ transakie"))</f>
        <v>11.9</v>
      </c>
      <c r="J4252">
        <f t="shared" si="66"/>
        <v>11.9</v>
      </c>
      <c r="K4252">
        <f>SUMIF($E$7:E4252,E4252,$H$7:H4252)</f>
        <v>77</v>
      </c>
    </row>
    <row r="4253" spans="4:11" x14ac:dyDescent="0.3">
      <c r="D4253">
        <v>4247</v>
      </c>
      <c r="E4253">
        <v>14</v>
      </c>
      <c r="F4253" s="4">
        <f>DATE(2021,10,8+INT(ROWS($1:351)/7))</f>
        <v>44527</v>
      </c>
      <c r="G4253" s="1" t="s">
        <v>166</v>
      </c>
      <c r="H4253">
        <v>20</v>
      </c>
      <c r="I4253" s="5">
        <f>IF(G4253="nákup",VLOOKUP(E4253,Tabuľka6[#All],13,FALSE),IF(G4253="predaj",VLOOKUP(E4253,Tabuľka6[#All],12,FALSE),"zadany neplatny typ transakie"))</f>
        <v>5.68</v>
      </c>
      <c r="J4253">
        <f t="shared" si="66"/>
        <v>113.6</v>
      </c>
      <c r="K4253">
        <f>SUMIF($E$7:E4253,E4253,$H$7:H4253)</f>
        <v>29</v>
      </c>
    </row>
    <row r="4254" spans="4:11" x14ac:dyDescent="0.3">
      <c r="D4254">
        <v>4248</v>
      </c>
      <c r="E4254">
        <v>25</v>
      </c>
      <c r="F4254" s="4">
        <f>DATE(2021,10,8+INT(ROWS($1:352)/7))</f>
        <v>44527</v>
      </c>
      <c r="G4254" s="1" t="s">
        <v>167</v>
      </c>
      <c r="H4254">
        <v>-7</v>
      </c>
      <c r="I4254" s="5">
        <f>IF(G4254="nákup",VLOOKUP(E4254,Tabuľka6[#All],13,FALSE),IF(G4254="predaj",VLOOKUP(E4254,Tabuľka6[#All],12,FALSE),"zadany neplatny typ transakie"))</f>
        <v>14.95</v>
      </c>
      <c r="J4254">
        <f t="shared" si="66"/>
        <v>104.64999999999999</v>
      </c>
      <c r="K4254">
        <f>SUMIF($E$7:E4254,E4254,$H$7:H4254)</f>
        <v>139</v>
      </c>
    </row>
    <row r="4255" spans="4:11" x14ac:dyDescent="0.3">
      <c r="D4255">
        <v>4249</v>
      </c>
      <c r="E4255">
        <v>10</v>
      </c>
      <c r="F4255" s="4">
        <f>DATE(2021,10,8+INT(ROWS($1:353)/7))</f>
        <v>44527</v>
      </c>
      <c r="G4255" s="1" t="s">
        <v>167</v>
      </c>
      <c r="H4255">
        <v>-8</v>
      </c>
      <c r="I4255" s="5">
        <f>IF(G4255="nákup",VLOOKUP(E4255,Tabuľka6[#All],13,FALSE),IF(G4255="predaj",VLOOKUP(E4255,Tabuľka6[#All],12,FALSE),"zadany neplatny typ transakie"))</f>
        <v>18.5</v>
      </c>
      <c r="J4255">
        <f t="shared" si="66"/>
        <v>148</v>
      </c>
      <c r="K4255">
        <f>SUMIF($E$7:E4255,E4255,$H$7:H4255)</f>
        <v>80</v>
      </c>
    </row>
    <row r="4256" spans="4:11" x14ac:dyDescent="0.3">
      <c r="D4256">
        <v>4250</v>
      </c>
      <c r="E4256">
        <v>12</v>
      </c>
      <c r="F4256" s="4">
        <f>DATE(2021,10,8+INT(ROWS($1:354)/7))</f>
        <v>44527</v>
      </c>
      <c r="G4256" s="1" t="s">
        <v>167</v>
      </c>
      <c r="H4256">
        <v>-4</v>
      </c>
      <c r="I4256" s="5">
        <f>IF(G4256="nákup",VLOOKUP(E4256,Tabuľka6[#All],13,FALSE),IF(G4256="predaj",VLOOKUP(E4256,Tabuľka6[#All],12,FALSE),"zadany neplatny typ transakie"))</f>
        <v>13.25</v>
      </c>
      <c r="J4256">
        <f t="shared" si="66"/>
        <v>53</v>
      </c>
      <c r="K4256">
        <f>SUMIF($E$7:E4256,E4256,$H$7:H4256)</f>
        <v>22</v>
      </c>
    </row>
    <row r="4257" spans="4:11" x14ac:dyDescent="0.3">
      <c r="D4257">
        <v>4251</v>
      </c>
      <c r="E4257">
        <v>19</v>
      </c>
      <c r="F4257" s="4">
        <f>DATE(2021,10,8+INT(ROWS($1:355)/7))</f>
        <v>44527</v>
      </c>
      <c r="G4257" s="1" t="s">
        <v>167</v>
      </c>
      <c r="H4257">
        <v>-9</v>
      </c>
      <c r="I4257" s="5">
        <f>IF(G4257="nákup",VLOOKUP(E4257,Tabuľka6[#All],13,FALSE),IF(G4257="predaj",VLOOKUP(E4257,Tabuľka6[#All],12,FALSE),"zadany neplatny typ transakie"))</f>
        <v>14.17</v>
      </c>
      <c r="J4257">
        <f t="shared" si="66"/>
        <v>127.53</v>
      </c>
      <c r="K4257">
        <f>SUMIF($E$7:E4257,E4257,$H$7:H4257)</f>
        <v>90</v>
      </c>
    </row>
    <row r="4258" spans="4:11" x14ac:dyDescent="0.3">
      <c r="D4258">
        <v>4252</v>
      </c>
      <c r="E4258">
        <v>9</v>
      </c>
      <c r="F4258" s="4">
        <f>DATE(2021,10,8+INT(ROWS($1:356)/7))</f>
        <v>44527</v>
      </c>
      <c r="G4258" s="1" t="s">
        <v>167</v>
      </c>
      <c r="H4258">
        <v>-2</v>
      </c>
      <c r="I4258" s="5">
        <f>IF(G4258="nákup",VLOOKUP(E4258,Tabuľka6[#All],13,FALSE),IF(G4258="predaj",VLOOKUP(E4258,Tabuľka6[#All],12,FALSE),"zadany neplatny typ transakie"))</f>
        <v>41</v>
      </c>
      <c r="J4258">
        <f t="shared" si="66"/>
        <v>82</v>
      </c>
      <c r="K4258">
        <f>SUMIF($E$7:E4258,E4258,$H$7:H4258)</f>
        <v>42</v>
      </c>
    </row>
    <row r="4259" spans="4:11" x14ac:dyDescent="0.3">
      <c r="D4259">
        <v>4253</v>
      </c>
      <c r="E4259">
        <v>24</v>
      </c>
      <c r="F4259" s="4">
        <f>DATE(2021,10,8+INT(ROWS($1:357)/7))</f>
        <v>44528</v>
      </c>
      <c r="G4259" s="1" t="s">
        <v>167</v>
      </c>
      <c r="H4259">
        <v>-6</v>
      </c>
      <c r="I4259" s="5">
        <f>IF(G4259="nákup",VLOOKUP(E4259,Tabuľka6[#All],13,FALSE),IF(G4259="predaj",VLOOKUP(E4259,Tabuľka6[#All],12,FALSE),"zadany neplatny typ transakie"))</f>
        <v>18.98</v>
      </c>
      <c r="J4259">
        <f t="shared" si="66"/>
        <v>113.88</v>
      </c>
      <c r="K4259">
        <f>SUMIF($E$7:E4259,E4259,$H$7:H4259)</f>
        <v>156</v>
      </c>
    </row>
    <row r="4260" spans="4:11" x14ac:dyDescent="0.3">
      <c r="D4260">
        <v>4254</v>
      </c>
      <c r="E4260">
        <v>17</v>
      </c>
      <c r="F4260" s="4">
        <f>DATE(2021,10,8+INT(ROWS($1:358)/7))</f>
        <v>44528</v>
      </c>
      <c r="G4260" s="1" t="s">
        <v>166</v>
      </c>
      <c r="H4260">
        <v>20</v>
      </c>
      <c r="I4260" s="5">
        <f>IF(G4260="nákup",VLOOKUP(E4260,Tabuľka6[#All],13,FALSE),IF(G4260="predaj",VLOOKUP(E4260,Tabuľka6[#All],12,FALSE),"zadany neplatny typ transakie"))</f>
        <v>7.58</v>
      </c>
      <c r="J4260">
        <f t="shared" si="66"/>
        <v>151.6</v>
      </c>
      <c r="K4260">
        <f>SUMIF($E$7:E4260,E4260,$H$7:H4260)</f>
        <v>26</v>
      </c>
    </row>
    <row r="4261" spans="4:11" x14ac:dyDescent="0.3">
      <c r="D4261">
        <v>4255</v>
      </c>
      <c r="E4261">
        <v>19</v>
      </c>
      <c r="F4261" s="4">
        <f>DATE(2021,10,8+INT(ROWS($1:359)/7))</f>
        <v>44528</v>
      </c>
      <c r="G4261" s="1" t="s">
        <v>167</v>
      </c>
      <c r="H4261">
        <v>-6</v>
      </c>
      <c r="I4261" s="5">
        <f>IF(G4261="nákup",VLOOKUP(E4261,Tabuľka6[#All],13,FALSE),IF(G4261="predaj",VLOOKUP(E4261,Tabuľka6[#All],12,FALSE),"zadany neplatny typ transakie"))</f>
        <v>14.17</v>
      </c>
      <c r="J4261">
        <f t="shared" si="66"/>
        <v>85.02</v>
      </c>
      <c r="K4261">
        <f>SUMIF($E$7:E4261,E4261,$H$7:H4261)</f>
        <v>84</v>
      </c>
    </row>
    <row r="4262" spans="4:11" x14ac:dyDescent="0.3">
      <c r="D4262">
        <v>4256</v>
      </c>
      <c r="E4262">
        <v>6</v>
      </c>
      <c r="F4262" s="4">
        <f>DATE(2021,10,8+INT(ROWS($1:360)/7))</f>
        <v>44528</v>
      </c>
      <c r="G4262" s="1" t="s">
        <v>167</v>
      </c>
      <c r="H4262">
        <v>-10</v>
      </c>
      <c r="I4262" s="5">
        <f>IF(G4262="nákup",VLOOKUP(E4262,Tabuľka6[#All],13,FALSE),IF(G4262="predaj",VLOOKUP(E4262,Tabuľka6[#All],12,FALSE),"zadany neplatny typ transakie"))</f>
        <v>13.24</v>
      </c>
      <c r="J4262">
        <f t="shared" si="66"/>
        <v>132.4</v>
      </c>
      <c r="K4262">
        <f>SUMIF($E$7:E4262,E4262,$H$7:H4262)</f>
        <v>14</v>
      </c>
    </row>
    <row r="4263" spans="4:11" x14ac:dyDescent="0.3">
      <c r="D4263">
        <v>4257</v>
      </c>
      <c r="E4263">
        <v>17</v>
      </c>
      <c r="F4263" s="4">
        <f>DATE(2021,10,8+INT(ROWS($1:361)/7))</f>
        <v>44528</v>
      </c>
      <c r="G4263" s="1" t="s">
        <v>166</v>
      </c>
      <c r="H4263">
        <v>5</v>
      </c>
      <c r="I4263" s="5">
        <f>IF(G4263="nákup",VLOOKUP(E4263,Tabuľka6[#All],13,FALSE),IF(G4263="predaj",VLOOKUP(E4263,Tabuľka6[#All],12,FALSE),"zadany neplatny typ transakie"))</f>
        <v>7.58</v>
      </c>
      <c r="J4263">
        <f t="shared" si="66"/>
        <v>37.9</v>
      </c>
      <c r="K4263">
        <f>SUMIF($E$7:E4263,E4263,$H$7:H4263)</f>
        <v>31</v>
      </c>
    </row>
    <row r="4264" spans="4:11" x14ac:dyDescent="0.3">
      <c r="D4264">
        <v>4258</v>
      </c>
      <c r="E4264">
        <v>11</v>
      </c>
      <c r="F4264" s="4">
        <f>DATE(2021,10,8+INT(ROWS($1:362)/7))</f>
        <v>44528</v>
      </c>
      <c r="G4264" s="1" t="s">
        <v>166</v>
      </c>
      <c r="H4264">
        <v>5</v>
      </c>
      <c r="I4264" s="5">
        <f>IF(G4264="nákup",VLOOKUP(E4264,Tabuľka6[#All],13,FALSE),IF(G4264="predaj",VLOOKUP(E4264,Tabuľka6[#All],12,FALSE),"zadany neplatny typ transakie"))</f>
        <v>3.26</v>
      </c>
      <c r="J4264">
        <f t="shared" si="66"/>
        <v>16.299999999999997</v>
      </c>
      <c r="K4264">
        <f>SUMIF($E$7:E4264,E4264,$H$7:H4264)</f>
        <v>51</v>
      </c>
    </row>
    <row r="4265" spans="4:11" x14ac:dyDescent="0.3">
      <c r="D4265">
        <v>4259</v>
      </c>
      <c r="E4265">
        <v>9</v>
      </c>
      <c r="F4265" s="4">
        <f>DATE(2021,10,8+INT(ROWS($1:363)/7))</f>
        <v>44528</v>
      </c>
      <c r="G4265" s="1" t="s">
        <v>166</v>
      </c>
      <c r="H4265">
        <v>20</v>
      </c>
      <c r="I4265" s="5">
        <f>IF(G4265="nákup",VLOOKUP(E4265,Tabuľka6[#All],13,FALSE),IF(G4265="predaj",VLOOKUP(E4265,Tabuľka6[#All],12,FALSE),"zadany neplatny typ transakie"))</f>
        <v>25.99</v>
      </c>
      <c r="J4265">
        <f t="shared" si="66"/>
        <v>519.79999999999995</v>
      </c>
      <c r="K4265">
        <f>SUMIF($E$7:E4265,E4265,$H$7:H4265)</f>
        <v>62</v>
      </c>
    </row>
    <row r="4266" spans="4:11" x14ac:dyDescent="0.3">
      <c r="D4266">
        <v>4260</v>
      </c>
      <c r="E4266">
        <v>18</v>
      </c>
      <c r="F4266" s="4">
        <f>DATE(2021,10,8+INT(ROWS($1:364)/7))</f>
        <v>44529</v>
      </c>
      <c r="G4266" s="1" t="s">
        <v>167</v>
      </c>
      <c r="H4266">
        <v>-4</v>
      </c>
      <c r="I4266" s="5">
        <f>IF(G4266="nákup",VLOOKUP(E4266,Tabuľka6[#All],13,FALSE),IF(G4266="predaj",VLOOKUP(E4266,Tabuľka6[#All],12,FALSE),"zadany neplatny typ transakie"))</f>
        <v>13.99</v>
      </c>
      <c r="J4266">
        <f t="shared" si="66"/>
        <v>55.96</v>
      </c>
      <c r="K4266">
        <f>SUMIF($E$7:E4266,E4266,$H$7:H4266)</f>
        <v>50</v>
      </c>
    </row>
    <row r="4267" spans="4:11" x14ac:dyDescent="0.3">
      <c r="D4267">
        <v>4261</v>
      </c>
      <c r="E4267">
        <v>25</v>
      </c>
      <c r="F4267" s="4">
        <f>DATE(2021,10,8+INT(ROWS($1:365)/7))</f>
        <v>44529</v>
      </c>
      <c r="G4267" s="1" t="s">
        <v>167</v>
      </c>
      <c r="H4267">
        <v>-2</v>
      </c>
      <c r="I4267" s="5">
        <f>IF(G4267="nákup",VLOOKUP(E4267,Tabuľka6[#All],13,FALSE),IF(G4267="predaj",VLOOKUP(E4267,Tabuľka6[#All],12,FALSE),"zadany neplatny typ transakie"))</f>
        <v>14.95</v>
      </c>
      <c r="J4267">
        <f t="shared" si="66"/>
        <v>29.9</v>
      </c>
      <c r="K4267">
        <f>SUMIF($E$7:E4267,E4267,$H$7:H4267)</f>
        <v>137</v>
      </c>
    </row>
    <row r="4268" spans="4:11" x14ac:dyDescent="0.3">
      <c r="D4268">
        <v>4262</v>
      </c>
      <c r="E4268">
        <v>7</v>
      </c>
      <c r="F4268" s="4">
        <f>DATE(2021,10,8+INT(ROWS($1:366)/7))</f>
        <v>44529</v>
      </c>
      <c r="G4268" s="1" t="s">
        <v>167</v>
      </c>
      <c r="H4268">
        <v>-7</v>
      </c>
      <c r="I4268" s="5">
        <f>IF(G4268="nákup",VLOOKUP(E4268,Tabuľka6[#All],13,FALSE),IF(G4268="predaj",VLOOKUP(E4268,Tabuľka6[#All],12,FALSE),"zadany neplatny typ transakie"))</f>
        <v>14.75</v>
      </c>
      <c r="J4268">
        <f t="shared" si="66"/>
        <v>103.25</v>
      </c>
      <c r="K4268">
        <f>SUMIF($E$7:E4268,E4268,$H$7:H4268)</f>
        <v>27</v>
      </c>
    </row>
    <row r="4269" spans="4:11" x14ac:dyDescent="0.3">
      <c r="D4269">
        <v>4263</v>
      </c>
      <c r="E4269">
        <v>19</v>
      </c>
      <c r="F4269" s="4">
        <f>DATE(2021,10,8+INT(ROWS($1:367)/7))</f>
        <v>44529</v>
      </c>
      <c r="G4269" s="1" t="s">
        <v>167</v>
      </c>
      <c r="H4269">
        <v>-7</v>
      </c>
      <c r="I4269" s="5">
        <f>IF(G4269="nákup",VLOOKUP(E4269,Tabuľka6[#All],13,FALSE),IF(G4269="predaj",VLOOKUP(E4269,Tabuľka6[#All],12,FALSE),"zadany neplatny typ transakie"))</f>
        <v>14.17</v>
      </c>
      <c r="J4269">
        <f t="shared" si="66"/>
        <v>99.19</v>
      </c>
      <c r="K4269">
        <f>SUMIF($E$7:E4269,E4269,$H$7:H4269)</f>
        <v>77</v>
      </c>
    </row>
    <row r="4270" spans="4:11" x14ac:dyDescent="0.3">
      <c r="D4270">
        <v>4264</v>
      </c>
      <c r="E4270">
        <v>15</v>
      </c>
      <c r="F4270" s="4">
        <f>DATE(2021,10,8+INT(ROWS($1:368)/7))</f>
        <v>44529</v>
      </c>
      <c r="G4270" s="1" t="s">
        <v>167</v>
      </c>
      <c r="H4270">
        <v>-10</v>
      </c>
      <c r="I4270" s="5">
        <f>IF(G4270="nákup",VLOOKUP(E4270,Tabuľka6[#All],13,FALSE),IF(G4270="predaj",VLOOKUP(E4270,Tabuľka6[#All],12,FALSE),"zadany neplatny typ transakie"))</f>
        <v>9.65</v>
      </c>
      <c r="J4270">
        <f t="shared" si="66"/>
        <v>96.5</v>
      </c>
      <c r="K4270">
        <f>SUMIF($E$7:E4270,E4270,$H$7:H4270)</f>
        <v>129</v>
      </c>
    </row>
    <row r="4271" spans="4:11" x14ac:dyDescent="0.3">
      <c r="D4271">
        <v>4265</v>
      </c>
      <c r="E4271">
        <v>15</v>
      </c>
      <c r="F4271" s="4">
        <f>DATE(2021,10,8+INT(ROWS($1:369)/7))</f>
        <v>44529</v>
      </c>
      <c r="G4271" s="1" t="s">
        <v>167</v>
      </c>
      <c r="H4271">
        <v>-1</v>
      </c>
      <c r="I4271" s="5">
        <f>IF(G4271="nákup",VLOOKUP(E4271,Tabuľka6[#All],13,FALSE),IF(G4271="predaj",VLOOKUP(E4271,Tabuľka6[#All],12,FALSE),"zadany neplatny typ transakie"))</f>
        <v>9.65</v>
      </c>
      <c r="J4271">
        <f t="shared" si="66"/>
        <v>9.65</v>
      </c>
      <c r="K4271">
        <f>SUMIF($E$7:E4271,E4271,$H$7:H4271)</f>
        <v>128</v>
      </c>
    </row>
    <row r="4272" spans="4:11" x14ac:dyDescent="0.3">
      <c r="D4272">
        <v>4266</v>
      </c>
      <c r="E4272">
        <v>6</v>
      </c>
      <c r="F4272" s="4">
        <f>DATE(2021,10,8+INT(ROWS($1:370)/7))</f>
        <v>44529</v>
      </c>
      <c r="G4272" s="1" t="s">
        <v>167</v>
      </c>
      <c r="H4272">
        <v>-9</v>
      </c>
      <c r="I4272" s="5">
        <f>IF(G4272="nákup",VLOOKUP(E4272,Tabuľka6[#All],13,FALSE),IF(G4272="predaj",VLOOKUP(E4272,Tabuľka6[#All],12,FALSE),"zadany neplatny typ transakie"))</f>
        <v>13.24</v>
      </c>
      <c r="J4272">
        <f t="shared" si="66"/>
        <v>119.16</v>
      </c>
      <c r="K4272">
        <f>SUMIF($E$7:E4272,E4272,$H$7:H4272)</f>
        <v>5</v>
      </c>
    </row>
    <row r="4273" spans="4:11" x14ac:dyDescent="0.3">
      <c r="D4273">
        <v>4267</v>
      </c>
      <c r="E4273">
        <v>30</v>
      </c>
      <c r="F4273" s="4">
        <f>DATE(2021,10,8+INT(ROWS($1:371)/7))</f>
        <v>44530</v>
      </c>
      <c r="G4273" s="1" t="s">
        <v>167</v>
      </c>
      <c r="H4273">
        <v>-10</v>
      </c>
      <c r="I4273" s="5">
        <f>IF(G4273="nákup",VLOOKUP(E4273,Tabuľka6[#All],13,FALSE),IF(G4273="predaj",VLOOKUP(E4273,Tabuľka6[#All],12,FALSE),"zadany neplatny typ transakie"))</f>
        <v>11.5</v>
      </c>
      <c r="J4273">
        <f t="shared" si="66"/>
        <v>115</v>
      </c>
      <c r="K4273">
        <f>SUMIF($E$7:E4273,E4273,$H$7:H4273)</f>
        <v>82</v>
      </c>
    </row>
    <row r="4274" spans="4:11" x14ac:dyDescent="0.3">
      <c r="D4274">
        <v>4268</v>
      </c>
      <c r="E4274">
        <v>11</v>
      </c>
      <c r="F4274" s="4">
        <f>DATE(2021,10,8+INT(ROWS($1:372)/7))</f>
        <v>44530</v>
      </c>
      <c r="G4274" s="1" t="s">
        <v>167</v>
      </c>
      <c r="H4274">
        <v>-5</v>
      </c>
      <c r="I4274" s="5">
        <f>IF(G4274="nákup",VLOOKUP(E4274,Tabuľka6[#All],13,FALSE),IF(G4274="predaj",VLOOKUP(E4274,Tabuľka6[#All],12,FALSE),"zadany neplatny typ transakie"))</f>
        <v>5</v>
      </c>
      <c r="J4274">
        <f t="shared" si="66"/>
        <v>25</v>
      </c>
      <c r="K4274">
        <f>SUMIF($E$7:E4274,E4274,$H$7:H4274)</f>
        <v>46</v>
      </c>
    </row>
    <row r="4275" spans="4:11" x14ac:dyDescent="0.3">
      <c r="D4275">
        <v>4269</v>
      </c>
      <c r="E4275">
        <v>13</v>
      </c>
      <c r="F4275" s="4">
        <f>DATE(2021,10,8+INT(ROWS($1:373)/7))</f>
        <v>44530</v>
      </c>
      <c r="G4275" s="1" t="s">
        <v>166</v>
      </c>
      <c r="H4275">
        <v>20</v>
      </c>
      <c r="I4275" s="5">
        <f>IF(G4275="nákup",VLOOKUP(E4275,Tabuľka6[#All],13,FALSE),IF(G4275="predaj",VLOOKUP(E4275,Tabuľka6[#All],12,FALSE),"zadany neplatny typ transakie"))</f>
        <v>8.89</v>
      </c>
      <c r="J4275">
        <f t="shared" si="66"/>
        <v>177.8</v>
      </c>
      <c r="K4275">
        <f>SUMIF($E$7:E4275,E4275,$H$7:H4275)</f>
        <v>26</v>
      </c>
    </row>
    <row r="4276" spans="4:11" x14ac:dyDescent="0.3">
      <c r="D4276">
        <v>4270</v>
      </c>
      <c r="E4276">
        <v>1</v>
      </c>
      <c r="F4276" s="4">
        <f>DATE(2021,10,8+INT(ROWS($1:374)/7))</f>
        <v>44530</v>
      </c>
      <c r="G4276" s="1" t="s">
        <v>167</v>
      </c>
      <c r="H4276">
        <v>-3</v>
      </c>
      <c r="I4276" s="5">
        <f>IF(G4276="nákup",VLOOKUP(E4276,Tabuľka6[#All],13,FALSE),IF(G4276="predaj",VLOOKUP(E4276,Tabuľka6[#All],12,FALSE),"zadany neplatny typ transakie"))</f>
        <v>11.9</v>
      </c>
      <c r="J4276">
        <f t="shared" si="66"/>
        <v>35.700000000000003</v>
      </c>
      <c r="K4276">
        <f>SUMIF($E$7:E4276,E4276,$H$7:H4276)</f>
        <v>74</v>
      </c>
    </row>
    <row r="4277" spans="4:11" x14ac:dyDescent="0.3">
      <c r="D4277">
        <v>4271</v>
      </c>
      <c r="E4277">
        <v>28</v>
      </c>
      <c r="F4277" s="4">
        <f>DATE(2021,10,8+INT(ROWS($1:375)/7))</f>
        <v>44530</v>
      </c>
      <c r="G4277" s="1" t="s">
        <v>167</v>
      </c>
      <c r="H4277">
        <v>-9</v>
      </c>
      <c r="I4277" s="5">
        <f>IF(G4277="nákup",VLOOKUP(E4277,Tabuľka6[#All],13,FALSE),IF(G4277="predaj",VLOOKUP(E4277,Tabuľka6[#All],12,FALSE),"zadany neplatny typ transakie"))</f>
        <v>14.38</v>
      </c>
      <c r="J4277">
        <f t="shared" si="66"/>
        <v>129.42000000000002</v>
      </c>
      <c r="K4277">
        <f>SUMIF($E$7:E4277,E4277,$H$7:H4277)</f>
        <v>118</v>
      </c>
    </row>
    <row r="4278" spans="4:11" x14ac:dyDescent="0.3">
      <c r="D4278">
        <v>4272</v>
      </c>
      <c r="E4278">
        <v>30</v>
      </c>
      <c r="F4278" s="4">
        <f>DATE(2021,10,8+INT(ROWS($1:376)/7))</f>
        <v>44530</v>
      </c>
      <c r="G4278" s="1" t="s">
        <v>167</v>
      </c>
      <c r="H4278">
        <v>-4</v>
      </c>
      <c r="I4278" s="5">
        <f>IF(G4278="nákup",VLOOKUP(E4278,Tabuľka6[#All],13,FALSE),IF(G4278="predaj",VLOOKUP(E4278,Tabuľka6[#All],12,FALSE),"zadany neplatny typ transakie"))</f>
        <v>11.5</v>
      </c>
      <c r="J4278">
        <f t="shared" si="66"/>
        <v>46</v>
      </c>
      <c r="K4278">
        <f>SUMIF($E$7:E4278,E4278,$H$7:H4278)</f>
        <v>78</v>
      </c>
    </row>
    <row r="4279" spans="4:11" x14ac:dyDescent="0.3">
      <c r="D4279">
        <v>4273</v>
      </c>
      <c r="E4279">
        <v>4</v>
      </c>
      <c r="F4279" s="4">
        <f>DATE(2021,10,8+INT(ROWS($1:377)/7))</f>
        <v>44530</v>
      </c>
      <c r="G4279" s="1" t="s">
        <v>167</v>
      </c>
      <c r="H4279">
        <v>-10</v>
      </c>
      <c r="I4279" s="5">
        <f>IF(G4279="nákup",VLOOKUP(E4279,Tabuľka6[#All],13,FALSE),IF(G4279="predaj",VLOOKUP(E4279,Tabuľka6[#All],12,FALSE),"zadany neplatny typ transakie"))</f>
        <v>16</v>
      </c>
      <c r="J4279">
        <f t="shared" si="66"/>
        <v>160</v>
      </c>
      <c r="K4279">
        <f>SUMIF($E$7:E4279,E4279,$H$7:H4279)</f>
        <v>74</v>
      </c>
    </row>
    <row r="4280" spans="4:11" x14ac:dyDescent="0.3">
      <c r="D4280">
        <v>4274</v>
      </c>
      <c r="E4280">
        <v>15</v>
      </c>
      <c r="F4280" s="4">
        <f>DATE(2021,10,8+INT(ROWS($1:378)/7))</f>
        <v>44531</v>
      </c>
      <c r="G4280" s="1" t="s">
        <v>167</v>
      </c>
      <c r="H4280">
        <v>-10</v>
      </c>
      <c r="I4280" s="5">
        <f>IF(G4280="nákup",VLOOKUP(E4280,Tabuľka6[#All],13,FALSE),IF(G4280="predaj",VLOOKUP(E4280,Tabuľka6[#All],12,FALSE),"zadany neplatny typ transakie"))</f>
        <v>9.65</v>
      </c>
      <c r="J4280">
        <f t="shared" si="66"/>
        <v>96.5</v>
      </c>
      <c r="K4280">
        <f>SUMIF($E$7:E4280,E4280,$H$7:H4280)</f>
        <v>118</v>
      </c>
    </row>
    <row r="4281" spans="4:11" x14ac:dyDescent="0.3">
      <c r="D4281">
        <v>4275</v>
      </c>
      <c r="E4281">
        <v>28</v>
      </c>
      <c r="F4281" s="4">
        <f>DATE(2021,10,8+INT(ROWS($1:379)/7))</f>
        <v>44531</v>
      </c>
      <c r="G4281" s="1" t="s">
        <v>167</v>
      </c>
      <c r="H4281">
        <v>-9</v>
      </c>
      <c r="I4281" s="5">
        <f>IF(G4281="nákup",VLOOKUP(E4281,Tabuľka6[#All],13,FALSE),IF(G4281="predaj",VLOOKUP(E4281,Tabuľka6[#All],12,FALSE),"zadany neplatny typ transakie"))</f>
        <v>14.38</v>
      </c>
      <c r="J4281">
        <f t="shared" si="66"/>
        <v>129.42000000000002</v>
      </c>
      <c r="K4281">
        <f>SUMIF($E$7:E4281,E4281,$H$7:H4281)</f>
        <v>109</v>
      </c>
    </row>
    <row r="4282" spans="4:11" x14ac:dyDescent="0.3">
      <c r="D4282">
        <v>4276</v>
      </c>
      <c r="E4282">
        <v>18</v>
      </c>
      <c r="F4282" s="4">
        <f>DATE(2021,10,8+INT(ROWS($1:380)/7))</f>
        <v>44531</v>
      </c>
      <c r="G4282" s="1" t="s">
        <v>167</v>
      </c>
      <c r="H4282">
        <v>-6</v>
      </c>
      <c r="I4282" s="5">
        <f>IF(G4282="nákup",VLOOKUP(E4282,Tabuľka6[#All],13,FALSE),IF(G4282="predaj",VLOOKUP(E4282,Tabuľka6[#All],12,FALSE),"zadany neplatny typ transakie"))</f>
        <v>13.99</v>
      </c>
      <c r="J4282">
        <f t="shared" si="66"/>
        <v>83.94</v>
      </c>
      <c r="K4282">
        <f>SUMIF($E$7:E4282,E4282,$H$7:H4282)</f>
        <v>44</v>
      </c>
    </row>
    <row r="4283" spans="4:11" x14ac:dyDescent="0.3">
      <c r="D4283">
        <v>4277</v>
      </c>
      <c r="E4283">
        <v>22</v>
      </c>
      <c r="F4283" s="4">
        <f>DATE(2021,10,8+INT(ROWS($1:381)/7))</f>
        <v>44531</v>
      </c>
      <c r="G4283" s="1" t="s">
        <v>166</v>
      </c>
      <c r="H4283">
        <v>5</v>
      </c>
      <c r="I4283" s="5">
        <f>IF(G4283="nákup",VLOOKUP(E4283,Tabuľka6[#All],13,FALSE),IF(G4283="predaj",VLOOKUP(E4283,Tabuľka6[#All],12,FALSE),"zadany neplatny typ transakie"))</f>
        <v>12.56</v>
      </c>
      <c r="J4283">
        <f t="shared" si="66"/>
        <v>62.800000000000004</v>
      </c>
      <c r="K4283">
        <f>SUMIF($E$7:E4283,E4283,$H$7:H4283)</f>
        <v>30</v>
      </c>
    </row>
    <row r="4284" spans="4:11" x14ac:dyDescent="0.3">
      <c r="D4284">
        <v>4278</v>
      </c>
      <c r="E4284">
        <v>12</v>
      </c>
      <c r="F4284" s="4">
        <f>DATE(2021,10,8+INT(ROWS($1:382)/7))</f>
        <v>44531</v>
      </c>
      <c r="G4284" s="1" t="s">
        <v>167</v>
      </c>
      <c r="H4284">
        <v>-5</v>
      </c>
      <c r="I4284" s="5">
        <f>IF(G4284="nákup",VLOOKUP(E4284,Tabuľka6[#All],13,FALSE),IF(G4284="predaj",VLOOKUP(E4284,Tabuľka6[#All],12,FALSE),"zadany neplatny typ transakie"))</f>
        <v>13.25</v>
      </c>
      <c r="J4284">
        <f t="shared" si="66"/>
        <v>66.25</v>
      </c>
      <c r="K4284">
        <f>SUMIF($E$7:E4284,E4284,$H$7:H4284)</f>
        <v>17</v>
      </c>
    </row>
    <row r="4285" spans="4:11" x14ac:dyDescent="0.3">
      <c r="D4285">
        <v>4279</v>
      </c>
      <c r="E4285">
        <v>2</v>
      </c>
      <c r="F4285" s="4">
        <f>DATE(2021,10,8+INT(ROWS($1:383)/7))</f>
        <v>44531</v>
      </c>
      <c r="G4285" s="1" t="s">
        <v>167</v>
      </c>
      <c r="H4285">
        <v>-6</v>
      </c>
      <c r="I4285" s="5">
        <f>IF(G4285="nákup",VLOOKUP(E4285,Tabuľka6[#All],13,FALSE),IF(G4285="predaj",VLOOKUP(E4285,Tabuľka6[#All],12,FALSE),"zadany neplatny typ transakie"))</f>
        <v>16.11</v>
      </c>
      <c r="J4285">
        <f t="shared" si="66"/>
        <v>96.66</v>
      </c>
      <c r="K4285">
        <f>SUMIF($E$7:E4285,E4285,$H$7:H4285)</f>
        <v>15</v>
      </c>
    </row>
    <row r="4286" spans="4:11" x14ac:dyDescent="0.3">
      <c r="D4286">
        <v>4280</v>
      </c>
      <c r="E4286">
        <v>22</v>
      </c>
      <c r="F4286" s="4">
        <f>DATE(2021,10,8+INT(ROWS($1:384)/7))</f>
        <v>44531</v>
      </c>
      <c r="G4286" s="1" t="s">
        <v>167</v>
      </c>
      <c r="H4286">
        <v>-2</v>
      </c>
      <c r="I4286" s="5">
        <f>IF(G4286="nákup",VLOOKUP(E4286,Tabuľka6[#All],13,FALSE),IF(G4286="predaj",VLOOKUP(E4286,Tabuľka6[#All],12,FALSE),"zadany neplatny typ transakie"))</f>
        <v>22.58</v>
      </c>
      <c r="J4286">
        <f t="shared" si="66"/>
        <v>45.16</v>
      </c>
      <c r="K4286">
        <f>SUMIF($E$7:E4286,E4286,$H$7:H4286)</f>
        <v>28</v>
      </c>
    </row>
    <row r="4287" spans="4:11" x14ac:dyDescent="0.3">
      <c r="D4287">
        <v>4281</v>
      </c>
      <c r="E4287">
        <v>13</v>
      </c>
      <c r="F4287" s="4">
        <f>DATE(2021,12,1+INT(ROWS($1:1)/12))</f>
        <v>44531</v>
      </c>
      <c r="G4287" s="1" t="s">
        <v>167</v>
      </c>
      <c r="H4287">
        <v>-4</v>
      </c>
      <c r="I4287" s="5">
        <f>IF(G4287="nákup",VLOOKUP(E4287,Tabuľka6[#All],13,FALSE),IF(G4287="predaj",VLOOKUP(E4287,Tabuľka6[#All],12,FALSE),"zadany neplatny typ transakie"))</f>
        <v>14.95</v>
      </c>
      <c r="J4287">
        <f t="shared" si="66"/>
        <v>59.8</v>
      </c>
      <c r="K4287">
        <f>SUMIF($E$7:E4287,E4287,$H$7:H4287)</f>
        <v>22</v>
      </c>
    </row>
    <row r="4288" spans="4:11" x14ac:dyDescent="0.3">
      <c r="D4288">
        <v>4282</v>
      </c>
      <c r="E4288">
        <v>13</v>
      </c>
      <c r="F4288" s="4">
        <f>DATE(2021,12,1+INT(ROWS($1:2)/12))</f>
        <v>44531</v>
      </c>
      <c r="G4288" s="1" t="s">
        <v>167</v>
      </c>
      <c r="H4288">
        <v>-4</v>
      </c>
      <c r="I4288" s="5">
        <f>IF(G4288="nákup",VLOOKUP(E4288,Tabuľka6[#All],13,FALSE),IF(G4288="predaj",VLOOKUP(E4288,Tabuľka6[#All],12,FALSE),"zadany neplatny typ transakie"))</f>
        <v>14.95</v>
      </c>
      <c r="J4288">
        <f t="shared" si="66"/>
        <v>59.8</v>
      </c>
      <c r="K4288">
        <f>SUMIF($E$7:E4288,E4288,$H$7:H4288)</f>
        <v>18</v>
      </c>
    </row>
    <row r="4289" spans="4:11" x14ac:dyDescent="0.3">
      <c r="D4289">
        <v>4283</v>
      </c>
      <c r="E4289">
        <v>11</v>
      </c>
      <c r="F4289" s="4">
        <f>DATE(2021,12,1+INT(ROWS($1:3)/12))</f>
        <v>44531</v>
      </c>
      <c r="G4289" s="1" t="s">
        <v>167</v>
      </c>
      <c r="H4289">
        <v>-4</v>
      </c>
      <c r="I4289" s="5">
        <f>IF(G4289="nákup",VLOOKUP(E4289,Tabuľka6[#All],13,FALSE),IF(G4289="predaj",VLOOKUP(E4289,Tabuľka6[#All],12,FALSE),"zadany neplatny typ transakie"))</f>
        <v>5</v>
      </c>
      <c r="J4289">
        <f t="shared" si="66"/>
        <v>20</v>
      </c>
      <c r="K4289">
        <f>SUMIF($E$7:E4289,E4289,$H$7:H4289)</f>
        <v>42</v>
      </c>
    </row>
    <row r="4290" spans="4:11" x14ac:dyDescent="0.3">
      <c r="D4290">
        <v>4284</v>
      </c>
      <c r="E4290">
        <v>30</v>
      </c>
      <c r="F4290" s="4">
        <f>DATE(2021,12,1+INT(ROWS($1:4)/12))</f>
        <v>44531</v>
      </c>
      <c r="G4290" s="1" t="s">
        <v>167</v>
      </c>
      <c r="H4290">
        <v>-10</v>
      </c>
      <c r="I4290" s="5">
        <f>IF(G4290="nákup",VLOOKUP(E4290,Tabuľka6[#All],13,FALSE),IF(G4290="predaj",VLOOKUP(E4290,Tabuľka6[#All],12,FALSE),"zadany neplatny typ transakie"))</f>
        <v>11.5</v>
      </c>
      <c r="J4290">
        <f t="shared" si="66"/>
        <v>115</v>
      </c>
      <c r="K4290">
        <f>SUMIF($E$7:E4290,E4290,$H$7:H4290)</f>
        <v>68</v>
      </c>
    </row>
    <row r="4291" spans="4:11" x14ac:dyDescent="0.3">
      <c r="D4291">
        <v>4285</v>
      </c>
      <c r="E4291">
        <v>8</v>
      </c>
      <c r="F4291" s="4">
        <f>DATE(2021,12,1+INT(ROWS($1:5)/12))</f>
        <v>44531</v>
      </c>
      <c r="G4291" s="1" t="s">
        <v>167</v>
      </c>
      <c r="H4291">
        <v>-2</v>
      </c>
      <c r="I4291" s="5">
        <f>IF(G4291="nákup",VLOOKUP(E4291,Tabuľka6[#All],13,FALSE),IF(G4291="predaj",VLOOKUP(E4291,Tabuľka6[#All],12,FALSE),"zadany neplatny typ transakie"))</f>
        <v>17.89</v>
      </c>
      <c r="J4291">
        <f t="shared" si="66"/>
        <v>35.78</v>
      </c>
      <c r="K4291">
        <f>SUMIF($E$7:E4291,E4291,$H$7:H4291)</f>
        <v>132</v>
      </c>
    </row>
    <row r="4292" spans="4:11" x14ac:dyDescent="0.3">
      <c r="D4292">
        <v>4286</v>
      </c>
      <c r="E4292">
        <v>27</v>
      </c>
      <c r="F4292" s="4">
        <f>DATE(2021,12,1+INT(ROWS($1:6)/12))</f>
        <v>44531</v>
      </c>
      <c r="G4292" s="1" t="s">
        <v>167</v>
      </c>
      <c r="H4292">
        <v>-2</v>
      </c>
      <c r="I4292" s="5">
        <f>IF(G4292="nákup",VLOOKUP(E4292,Tabuľka6[#All],13,FALSE),IF(G4292="predaj",VLOOKUP(E4292,Tabuľka6[#All],12,FALSE),"zadany neplatny typ transakie"))</f>
        <v>16.36</v>
      </c>
      <c r="J4292">
        <f t="shared" si="66"/>
        <v>32.72</v>
      </c>
      <c r="K4292">
        <f>SUMIF($E$7:E4292,E4292,$H$7:H4292)</f>
        <v>20</v>
      </c>
    </row>
    <row r="4293" spans="4:11" x14ac:dyDescent="0.3">
      <c r="D4293">
        <v>4287</v>
      </c>
      <c r="E4293">
        <v>23</v>
      </c>
      <c r="F4293" s="4">
        <f>DATE(2021,12,1+INT(ROWS($1:7)/12))</f>
        <v>44531</v>
      </c>
      <c r="G4293" s="1" t="s">
        <v>167</v>
      </c>
      <c r="H4293">
        <v>-2</v>
      </c>
      <c r="I4293" s="5">
        <f>IF(G4293="nákup",VLOOKUP(E4293,Tabuľka6[#All],13,FALSE),IF(G4293="predaj",VLOOKUP(E4293,Tabuľka6[#All],12,FALSE),"zadany neplatny typ transakie"))</f>
        <v>22.55</v>
      </c>
      <c r="J4293">
        <f t="shared" si="66"/>
        <v>45.1</v>
      </c>
      <c r="K4293">
        <f>SUMIF($E$7:E4293,E4293,$H$7:H4293)</f>
        <v>102</v>
      </c>
    </row>
    <row r="4294" spans="4:11" x14ac:dyDescent="0.3">
      <c r="D4294">
        <v>4288</v>
      </c>
      <c r="E4294">
        <v>28</v>
      </c>
      <c r="F4294" s="4">
        <f>DATE(2021,12,1+INT(ROWS($1:8)/12))</f>
        <v>44531</v>
      </c>
      <c r="G4294" s="1" t="s">
        <v>167</v>
      </c>
      <c r="H4294">
        <v>-6</v>
      </c>
      <c r="I4294" s="5">
        <f>IF(G4294="nákup",VLOOKUP(E4294,Tabuľka6[#All],13,FALSE),IF(G4294="predaj",VLOOKUP(E4294,Tabuľka6[#All],12,FALSE),"zadany neplatny typ transakie"))</f>
        <v>14.38</v>
      </c>
      <c r="J4294">
        <f t="shared" si="66"/>
        <v>86.28</v>
      </c>
      <c r="K4294">
        <f>SUMIF($E$7:E4294,E4294,$H$7:H4294)</f>
        <v>103</v>
      </c>
    </row>
    <row r="4295" spans="4:11" x14ac:dyDescent="0.3">
      <c r="D4295">
        <v>4289</v>
      </c>
      <c r="E4295">
        <v>4</v>
      </c>
      <c r="F4295" s="4">
        <f>DATE(2021,12,1+INT(ROWS($1:9)/12))</f>
        <v>44531</v>
      </c>
      <c r="G4295" s="1" t="s">
        <v>167</v>
      </c>
      <c r="H4295">
        <v>-6</v>
      </c>
      <c r="I4295" s="5">
        <f>IF(G4295="nákup",VLOOKUP(E4295,Tabuľka6[#All],13,FALSE),IF(G4295="predaj",VLOOKUP(E4295,Tabuľka6[#All],12,FALSE),"zadany neplatny typ transakie"))</f>
        <v>16</v>
      </c>
      <c r="J4295">
        <f t="shared" si="66"/>
        <v>96</v>
      </c>
      <c r="K4295">
        <f>SUMIF($E$7:E4295,E4295,$H$7:H4295)</f>
        <v>68</v>
      </c>
    </row>
    <row r="4296" spans="4:11" x14ac:dyDescent="0.3">
      <c r="D4296">
        <v>4290</v>
      </c>
      <c r="E4296">
        <v>13</v>
      </c>
      <c r="F4296" s="4">
        <f>DATE(2021,12,1+INT(ROWS($1:10)/12))</f>
        <v>44531</v>
      </c>
      <c r="G4296" s="1" t="s">
        <v>167</v>
      </c>
      <c r="H4296">
        <v>-6</v>
      </c>
      <c r="I4296" s="5">
        <f>IF(G4296="nákup",VLOOKUP(E4296,Tabuľka6[#All],13,FALSE),IF(G4296="predaj",VLOOKUP(E4296,Tabuľka6[#All],12,FALSE),"zadany neplatny typ transakie"))</f>
        <v>14.95</v>
      </c>
      <c r="J4296">
        <f t="shared" ref="J4296:J4359" si="67">ABS(H4296*I4296)</f>
        <v>89.699999999999989</v>
      </c>
      <c r="K4296">
        <f>SUMIF($E$7:E4296,E4296,$H$7:H4296)</f>
        <v>12</v>
      </c>
    </row>
    <row r="4297" spans="4:11" x14ac:dyDescent="0.3">
      <c r="D4297">
        <v>4291</v>
      </c>
      <c r="E4297">
        <v>12</v>
      </c>
      <c r="F4297" s="4">
        <f>DATE(2021,12,1+INT(ROWS($1:11)/12))</f>
        <v>44531</v>
      </c>
      <c r="G4297" s="1" t="s">
        <v>167</v>
      </c>
      <c r="H4297">
        <v>-6</v>
      </c>
      <c r="I4297" s="5">
        <f>IF(G4297="nákup",VLOOKUP(E4297,Tabuľka6[#All],13,FALSE),IF(G4297="predaj",VLOOKUP(E4297,Tabuľka6[#All],12,FALSE),"zadany neplatny typ transakie"))</f>
        <v>13.25</v>
      </c>
      <c r="J4297">
        <f t="shared" si="67"/>
        <v>79.5</v>
      </c>
      <c r="K4297">
        <f>SUMIF($E$7:E4297,E4297,$H$7:H4297)</f>
        <v>11</v>
      </c>
    </row>
    <row r="4298" spans="4:11" x14ac:dyDescent="0.3">
      <c r="D4298">
        <v>4292</v>
      </c>
      <c r="E4298">
        <v>12</v>
      </c>
      <c r="F4298" s="4">
        <f>DATE(2021,12,1+INT(ROWS($1:12)/12))</f>
        <v>44532</v>
      </c>
      <c r="G4298" s="1" t="s">
        <v>167</v>
      </c>
      <c r="H4298">
        <v>-7</v>
      </c>
      <c r="I4298" s="5">
        <f>IF(G4298="nákup",VLOOKUP(E4298,Tabuľka6[#All],13,FALSE),IF(G4298="predaj",VLOOKUP(E4298,Tabuľka6[#All],12,FALSE),"zadany neplatny typ transakie"))</f>
        <v>13.25</v>
      </c>
      <c r="J4298">
        <f t="shared" si="67"/>
        <v>92.75</v>
      </c>
      <c r="K4298">
        <f>SUMIF($E$7:E4298,E4298,$H$7:H4298)</f>
        <v>4</v>
      </c>
    </row>
    <row r="4299" spans="4:11" x14ac:dyDescent="0.3">
      <c r="D4299">
        <v>4293</v>
      </c>
      <c r="E4299">
        <v>29</v>
      </c>
      <c r="F4299" s="4">
        <f>DATE(2021,12,1+INT(ROWS($1:13)/12))</f>
        <v>44532</v>
      </c>
      <c r="G4299" s="1" t="s">
        <v>167</v>
      </c>
      <c r="H4299">
        <v>-1</v>
      </c>
      <c r="I4299" s="5">
        <f>IF(G4299="nákup",VLOOKUP(E4299,Tabuľka6[#All],13,FALSE),IF(G4299="predaj",VLOOKUP(E4299,Tabuľka6[#All],12,FALSE),"zadany neplatny typ transakie"))</f>
        <v>24.99</v>
      </c>
      <c r="J4299">
        <f t="shared" si="67"/>
        <v>24.99</v>
      </c>
      <c r="K4299">
        <f>SUMIF($E$7:E4299,E4299,$H$7:H4299)</f>
        <v>244</v>
      </c>
    </row>
    <row r="4300" spans="4:11" x14ac:dyDescent="0.3">
      <c r="D4300">
        <v>4294</v>
      </c>
      <c r="E4300">
        <v>21</v>
      </c>
      <c r="F4300" s="4">
        <f>DATE(2021,12,1+INT(ROWS($1:14)/12))</f>
        <v>44532</v>
      </c>
      <c r="G4300" s="1" t="s">
        <v>167</v>
      </c>
      <c r="H4300">
        <v>-4</v>
      </c>
      <c r="I4300" s="5">
        <f>IF(G4300="nákup",VLOOKUP(E4300,Tabuľka6[#All],13,FALSE),IF(G4300="predaj",VLOOKUP(E4300,Tabuľka6[#All],12,FALSE),"zadany neplatny typ transakie"))</f>
        <v>22.5</v>
      </c>
      <c r="J4300">
        <f t="shared" si="67"/>
        <v>90</v>
      </c>
      <c r="K4300">
        <f>SUMIF($E$7:E4300,E4300,$H$7:H4300)</f>
        <v>5</v>
      </c>
    </row>
    <row r="4301" spans="4:11" x14ac:dyDescent="0.3">
      <c r="D4301">
        <v>4295</v>
      </c>
      <c r="E4301">
        <v>7</v>
      </c>
      <c r="F4301" s="4">
        <f>DATE(2021,12,1+INT(ROWS($1:15)/12))</f>
        <v>44532</v>
      </c>
      <c r="G4301" s="1" t="s">
        <v>167</v>
      </c>
      <c r="H4301">
        <v>-10</v>
      </c>
      <c r="I4301" s="5">
        <f>IF(G4301="nákup",VLOOKUP(E4301,Tabuľka6[#All],13,FALSE),IF(G4301="predaj",VLOOKUP(E4301,Tabuľka6[#All],12,FALSE),"zadany neplatny typ transakie"))</f>
        <v>14.75</v>
      </c>
      <c r="J4301">
        <f t="shared" si="67"/>
        <v>147.5</v>
      </c>
      <c r="K4301">
        <f>SUMIF($E$7:E4301,E4301,$H$7:H4301)</f>
        <v>17</v>
      </c>
    </row>
    <row r="4302" spans="4:11" x14ac:dyDescent="0.3">
      <c r="D4302">
        <v>4296</v>
      </c>
      <c r="E4302">
        <v>30</v>
      </c>
      <c r="F4302" s="4">
        <f>DATE(2021,12,1+INT(ROWS($1:16)/12))</f>
        <v>44532</v>
      </c>
      <c r="G4302" s="1" t="s">
        <v>167</v>
      </c>
      <c r="H4302">
        <v>-2</v>
      </c>
      <c r="I4302" s="5">
        <f>IF(G4302="nákup",VLOOKUP(E4302,Tabuľka6[#All],13,FALSE),IF(G4302="predaj",VLOOKUP(E4302,Tabuľka6[#All],12,FALSE),"zadany neplatny typ transakie"))</f>
        <v>11.5</v>
      </c>
      <c r="J4302">
        <f t="shared" si="67"/>
        <v>23</v>
      </c>
      <c r="K4302">
        <f>SUMIF($E$7:E4302,E4302,$H$7:H4302)</f>
        <v>66</v>
      </c>
    </row>
    <row r="4303" spans="4:11" x14ac:dyDescent="0.3">
      <c r="D4303">
        <v>4297</v>
      </c>
      <c r="E4303">
        <v>1</v>
      </c>
      <c r="F4303" s="4">
        <f>DATE(2021,12,1+INT(ROWS($1:17)/12))</f>
        <v>44532</v>
      </c>
      <c r="G4303" s="1" t="s">
        <v>167</v>
      </c>
      <c r="H4303">
        <v>-7</v>
      </c>
      <c r="I4303" s="5">
        <f>IF(G4303="nákup",VLOOKUP(E4303,Tabuľka6[#All],13,FALSE),IF(G4303="predaj",VLOOKUP(E4303,Tabuľka6[#All],12,FALSE),"zadany neplatny typ transakie"))</f>
        <v>11.9</v>
      </c>
      <c r="J4303">
        <f t="shared" si="67"/>
        <v>83.3</v>
      </c>
      <c r="K4303">
        <f>SUMIF($E$7:E4303,E4303,$H$7:H4303)</f>
        <v>67</v>
      </c>
    </row>
    <row r="4304" spans="4:11" x14ac:dyDescent="0.3">
      <c r="D4304">
        <v>4298</v>
      </c>
      <c r="E4304">
        <v>27</v>
      </c>
      <c r="F4304" s="4">
        <f>DATE(2021,12,1+INT(ROWS($1:18)/12))</f>
        <v>44532</v>
      </c>
      <c r="G4304" s="1" t="s">
        <v>167</v>
      </c>
      <c r="H4304">
        <v>-9</v>
      </c>
      <c r="I4304" s="5">
        <f>IF(G4304="nákup",VLOOKUP(E4304,Tabuľka6[#All],13,FALSE),IF(G4304="predaj",VLOOKUP(E4304,Tabuľka6[#All],12,FALSE),"zadany neplatny typ transakie"))</f>
        <v>16.36</v>
      </c>
      <c r="J4304">
        <f t="shared" si="67"/>
        <v>147.24</v>
      </c>
      <c r="K4304">
        <f>SUMIF($E$7:E4304,E4304,$H$7:H4304)</f>
        <v>11</v>
      </c>
    </row>
    <row r="4305" spans="4:11" x14ac:dyDescent="0.3">
      <c r="D4305">
        <v>4299</v>
      </c>
      <c r="E4305">
        <v>2</v>
      </c>
      <c r="F4305" s="4">
        <f>DATE(2021,12,1+INT(ROWS($1:19)/12))</f>
        <v>44532</v>
      </c>
      <c r="G4305" s="1" t="s">
        <v>167</v>
      </c>
      <c r="H4305">
        <v>-6</v>
      </c>
      <c r="I4305" s="5">
        <f>IF(G4305="nákup",VLOOKUP(E4305,Tabuľka6[#All],13,FALSE),IF(G4305="predaj",VLOOKUP(E4305,Tabuľka6[#All],12,FALSE),"zadany neplatny typ transakie"))</f>
        <v>16.11</v>
      </c>
      <c r="J4305">
        <f t="shared" si="67"/>
        <v>96.66</v>
      </c>
      <c r="K4305">
        <f>SUMIF($E$7:E4305,E4305,$H$7:H4305)</f>
        <v>9</v>
      </c>
    </row>
    <row r="4306" spans="4:11" x14ac:dyDescent="0.3">
      <c r="D4306">
        <v>4300</v>
      </c>
      <c r="E4306">
        <v>27</v>
      </c>
      <c r="F4306" s="4">
        <f>DATE(2021,12,1+INT(ROWS($1:20)/12))</f>
        <v>44532</v>
      </c>
      <c r="G4306" s="1" t="s">
        <v>167</v>
      </c>
      <c r="H4306">
        <v>-6</v>
      </c>
      <c r="I4306" s="5">
        <f>IF(G4306="nákup",VLOOKUP(E4306,Tabuľka6[#All],13,FALSE),IF(G4306="predaj",VLOOKUP(E4306,Tabuľka6[#All],12,FALSE),"zadany neplatny typ transakie"))</f>
        <v>16.36</v>
      </c>
      <c r="J4306">
        <f t="shared" si="67"/>
        <v>98.16</v>
      </c>
      <c r="K4306">
        <f>SUMIF($E$7:E4306,E4306,$H$7:H4306)</f>
        <v>5</v>
      </c>
    </row>
    <row r="4307" spans="4:11" x14ac:dyDescent="0.3">
      <c r="D4307">
        <v>4301</v>
      </c>
      <c r="E4307">
        <v>22</v>
      </c>
      <c r="F4307" s="4">
        <f>DATE(2021,12,1+INT(ROWS($1:21)/12))</f>
        <v>44532</v>
      </c>
      <c r="G4307" s="1" t="s">
        <v>167</v>
      </c>
      <c r="H4307">
        <v>-8</v>
      </c>
      <c r="I4307" s="5">
        <f>IF(G4307="nákup",VLOOKUP(E4307,Tabuľka6[#All],13,FALSE),IF(G4307="predaj",VLOOKUP(E4307,Tabuľka6[#All],12,FALSE),"zadany neplatny typ transakie"))</f>
        <v>22.58</v>
      </c>
      <c r="J4307">
        <f t="shared" si="67"/>
        <v>180.64</v>
      </c>
      <c r="K4307">
        <f>SUMIF($E$7:E4307,E4307,$H$7:H4307)</f>
        <v>20</v>
      </c>
    </row>
    <row r="4308" spans="4:11" x14ac:dyDescent="0.3">
      <c r="D4308">
        <v>4302</v>
      </c>
      <c r="E4308">
        <v>15</v>
      </c>
      <c r="F4308" s="4">
        <f>DATE(2021,12,1+INT(ROWS($1:22)/12))</f>
        <v>44532</v>
      </c>
      <c r="G4308" s="1" t="s">
        <v>167</v>
      </c>
      <c r="H4308">
        <v>-6</v>
      </c>
      <c r="I4308" s="5">
        <f>IF(G4308="nákup",VLOOKUP(E4308,Tabuľka6[#All],13,FALSE),IF(G4308="predaj",VLOOKUP(E4308,Tabuľka6[#All],12,FALSE),"zadany neplatny typ transakie"))</f>
        <v>9.65</v>
      </c>
      <c r="J4308">
        <f t="shared" si="67"/>
        <v>57.900000000000006</v>
      </c>
      <c r="K4308">
        <f>SUMIF($E$7:E4308,E4308,$H$7:H4308)</f>
        <v>112</v>
      </c>
    </row>
    <row r="4309" spans="4:11" x14ac:dyDescent="0.3">
      <c r="D4309">
        <v>4303</v>
      </c>
      <c r="E4309">
        <v>24</v>
      </c>
      <c r="F4309" s="4">
        <f>DATE(2021,12,1+INT(ROWS($1:23)/12))</f>
        <v>44532</v>
      </c>
      <c r="G4309" s="1" t="s">
        <v>167</v>
      </c>
      <c r="H4309">
        <v>-1</v>
      </c>
      <c r="I4309" s="5">
        <f>IF(G4309="nákup",VLOOKUP(E4309,Tabuľka6[#All],13,FALSE),IF(G4309="predaj",VLOOKUP(E4309,Tabuľka6[#All],12,FALSE),"zadany neplatny typ transakie"))</f>
        <v>18.98</v>
      </c>
      <c r="J4309">
        <f t="shared" si="67"/>
        <v>18.98</v>
      </c>
      <c r="K4309">
        <f>SUMIF($E$7:E4309,E4309,$H$7:H4309)</f>
        <v>155</v>
      </c>
    </row>
    <row r="4310" spans="4:11" x14ac:dyDescent="0.3">
      <c r="D4310">
        <v>4304</v>
      </c>
      <c r="E4310">
        <v>26</v>
      </c>
      <c r="F4310" s="4">
        <f>DATE(2021,12,1+INT(ROWS($1:24)/12))</f>
        <v>44533</v>
      </c>
      <c r="G4310" s="1" t="s">
        <v>167</v>
      </c>
      <c r="H4310">
        <v>-7</v>
      </c>
      <c r="I4310" s="5">
        <f>IF(G4310="nákup",VLOOKUP(E4310,Tabuľka6[#All],13,FALSE),IF(G4310="predaj",VLOOKUP(E4310,Tabuľka6[#All],12,FALSE),"zadany neplatny typ transakie"))</f>
        <v>12.85</v>
      </c>
      <c r="J4310">
        <f t="shared" si="67"/>
        <v>89.95</v>
      </c>
      <c r="K4310">
        <f>SUMIF($E$7:E4310,E4310,$H$7:H4310)</f>
        <v>44</v>
      </c>
    </row>
    <row r="4311" spans="4:11" x14ac:dyDescent="0.3">
      <c r="D4311">
        <v>4305</v>
      </c>
      <c r="E4311">
        <v>14</v>
      </c>
      <c r="F4311" s="4">
        <f>DATE(2021,12,1+INT(ROWS($1:25)/12))</f>
        <v>44533</v>
      </c>
      <c r="G4311" s="1" t="s">
        <v>167</v>
      </c>
      <c r="H4311">
        <v>-7</v>
      </c>
      <c r="I4311" s="5">
        <f>IF(G4311="nákup",VLOOKUP(E4311,Tabuľka6[#All],13,FALSE),IF(G4311="predaj",VLOOKUP(E4311,Tabuľka6[#All],12,FALSE),"zadany neplatny typ transakie"))</f>
        <v>7.8</v>
      </c>
      <c r="J4311">
        <f t="shared" si="67"/>
        <v>54.6</v>
      </c>
      <c r="K4311">
        <f>SUMIF($E$7:E4311,E4311,$H$7:H4311)</f>
        <v>22</v>
      </c>
    </row>
    <row r="4312" spans="4:11" x14ac:dyDescent="0.3">
      <c r="D4312">
        <v>4306</v>
      </c>
      <c r="E4312">
        <v>11</v>
      </c>
      <c r="F4312" s="4">
        <f>DATE(2021,12,1+INT(ROWS($1:26)/12))</f>
        <v>44533</v>
      </c>
      <c r="G4312" s="1" t="s">
        <v>166</v>
      </c>
      <c r="H4312">
        <v>10</v>
      </c>
      <c r="I4312" s="5">
        <f>IF(G4312="nákup",VLOOKUP(E4312,Tabuľka6[#All],13,FALSE),IF(G4312="predaj",VLOOKUP(E4312,Tabuľka6[#All],12,FALSE),"zadany neplatny typ transakie"))</f>
        <v>3.26</v>
      </c>
      <c r="J4312">
        <f t="shared" si="67"/>
        <v>32.599999999999994</v>
      </c>
      <c r="K4312">
        <f>SUMIF($E$7:E4312,E4312,$H$7:H4312)</f>
        <v>52</v>
      </c>
    </row>
    <row r="4313" spans="4:11" x14ac:dyDescent="0.3">
      <c r="D4313">
        <v>4307</v>
      </c>
      <c r="E4313">
        <v>15</v>
      </c>
      <c r="F4313" s="4">
        <f>DATE(2021,12,1+INT(ROWS($1:27)/12))</f>
        <v>44533</v>
      </c>
      <c r="G4313" s="1" t="s">
        <v>167</v>
      </c>
      <c r="H4313">
        <v>-10</v>
      </c>
      <c r="I4313" s="5">
        <f>IF(G4313="nákup",VLOOKUP(E4313,Tabuľka6[#All],13,FALSE),IF(G4313="predaj",VLOOKUP(E4313,Tabuľka6[#All],12,FALSE),"zadany neplatny typ transakie"))</f>
        <v>9.65</v>
      </c>
      <c r="J4313">
        <f t="shared" si="67"/>
        <v>96.5</v>
      </c>
      <c r="K4313">
        <f>SUMIF($E$7:E4313,E4313,$H$7:H4313)</f>
        <v>102</v>
      </c>
    </row>
    <row r="4314" spans="4:11" x14ac:dyDescent="0.3">
      <c r="D4314">
        <v>4308</v>
      </c>
      <c r="E4314">
        <v>4</v>
      </c>
      <c r="F4314" s="4">
        <f>DATE(2021,12,1+INT(ROWS($1:28)/12))</f>
        <v>44533</v>
      </c>
      <c r="G4314" s="1" t="s">
        <v>167</v>
      </c>
      <c r="H4314">
        <v>-9</v>
      </c>
      <c r="I4314" s="5">
        <f>IF(G4314="nákup",VLOOKUP(E4314,Tabuľka6[#All],13,FALSE),IF(G4314="predaj",VLOOKUP(E4314,Tabuľka6[#All],12,FALSE),"zadany neplatny typ transakie"))</f>
        <v>16</v>
      </c>
      <c r="J4314">
        <f t="shared" si="67"/>
        <v>144</v>
      </c>
      <c r="K4314">
        <f>SUMIF($E$7:E4314,E4314,$H$7:H4314)</f>
        <v>59</v>
      </c>
    </row>
    <row r="4315" spans="4:11" x14ac:dyDescent="0.3">
      <c r="D4315">
        <v>4309</v>
      </c>
      <c r="E4315">
        <v>6</v>
      </c>
      <c r="F4315" s="4">
        <f>DATE(2021,12,1+INT(ROWS($1:29)/12))</f>
        <v>44533</v>
      </c>
      <c r="G4315" s="1" t="s">
        <v>166</v>
      </c>
      <c r="H4315">
        <v>20</v>
      </c>
      <c r="I4315" s="5">
        <f>IF(G4315="nákup",VLOOKUP(E4315,Tabuľka6[#All],13,FALSE),IF(G4315="predaj",VLOOKUP(E4315,Tabuľka6[#All],12,FALSE),"zadany neplatny typ transakie"))</f>
        <v>9.35</v>
      </c>
      <c r="J4315">
        <f t="shared" si="67"/>
        <v>187</v>
      </c>
      <c r="K4315">
        <f>SUMIF($E$7:E4315,E4315,$H$7:H4315)</f>
        <v>25</v>
      </c>
    </row>
    <row r="4316" spans="4:11" x14ac:dyDescent="0.3">
      <c r="D4316">
        <v>4310</v>
      </c>
      <c r="E4316">
        <v>25</v>
      </c>
      <c r="F4316" s="4">
        <f>DATE(2021,12,1+INT(ROWS($1:30)/12))</f>
        <v>44533</v>
      </c>
      <c r="G4316" s="1" t="s">
        <v>167</v>
      </c>
      <c r="H4316">
        <v>-3</v>
      </c>
      <c r="I4316" s="5">
        <f>IF(G4316="nákup",VLOOKUP(E4316,Tabuľka6[#All],13,FALSE),IF(G4316="predaj",VLOOKUP(E4316,Tabuľka6[#All],12,FALSE),"zadany neplatny typ transakie"))</f>
        <v>14.95</v>
      </c>
      <c r="J4316">
        <f t="shared" si="67"/>
        <v>44.849999999999994</v>
      </c>
      <c r="K4316">
        <f>SUMIF($E$7:E4316,E4316,$H$7:H4316)</f>
        <v>134</v>
      </c>
    </row>
    <row r="4317" spans="4:11" x14ac:dyDescent="0.3">
      <c r="D4317">
        <v>4311</v>
      </c>
      <c r="E4317">
        <v>11</v>
      </c>
      <c r="F4317" s="4">
        <f>DATE(2021,12,1+INT(ROWS($1:31)/12))</f>
        <v>44533</v>
      </c>
      <c r="G4317" s="1" t="s">
        <v>167</v>
      </c>
      <c r="H4317">
        <v>-7</v>
      </c>
      <c r="I4317" s="5">
        <f>IF(G4317="nákup",VLOOKUP(E4317,Tabuľka6[#All],13,FALSE),IF(G4317="predaj",VLOOKUP(E4317,Tabuľka6[#All],12,FALSE),"zadany neplatny typ transakie"))</f>
        <v>5</v>
      </c>
      <c r="J4317">
        <f t="shared" si="67"/>
        <v>35</v>
      </c>
      <c r="K4317">
        <f>SUMIF($E$7:E4317,E4317,$H$7:H4317)</f>
        <v>45</v>
      </c>
    </row>
    <row r="4318" spans="4:11" x14ac:dyDescent="0.3">
      <c r="D4318">
        <v>4312</v>
      </c>
      <c r="E4318">
        <v>6</v>
      </c>
      <c r="F4318" s="4">
        <f>DATE(2021,12,1+INT(ROWS($1:32)/12))</f>
        <v>44533</v>
      </c>
      <c r="G4318" s="1" t="s">
        <v>167</v>
      </c>
      <c r="H4318">
        <v>-10</v>
      </c>
      <c r="I4318" s="5">
        <f>IF(G4318="nákup",VLOOKUP(E4318,Tabuľka6[#All],13,FALSE),IF(G4318="predaj",VLOOKUP(E4318,Tabuľka6[#All],12,FALSE),"zadany neplatny typ transakie"))</f>
        <v>13.24</v>
      </c>
      <c r="J4318">
        <f t="shared" si="67"/>
        <v>132.4</v>
      </c>
      <c r="K4318">
        <f>SUMIF($E$7:E4318,E4318,$H$7:H4318)</f>
        <v>15</v>
      </c>
    </row>
    <row r="4319" spans="4:11" x14ac:dyDescent="0.3">
      <c r="D4319">
        <v>4313</v>
      </c>
      <c r="E4319">
        <v>18</v>
      </c>
      <c r="F4319" s="4">
        <f>DATE(2021,12,1+INT(ROWS($1:33)/12))</f>
        <v>44533</v>
      </c>
      <c r="G4319" s="1" t="s">
        <v>167</v>
      </c>
      <c r="H4319">
        <v>-2</v>
      </c>
      <c r="I4319" s="5">
        <f>IF(G4319="nákup",VLOOKUP(E4319,Tabuľka6[#All],13,FALSE),IF(G4319="predaj",VLOOKUP(E4319,Tabuľka6[#All],12,FALSE),"zadany neplatny typ transakie"))</f>
        <v>13.99</v>
      </c>
      <c r="J4319">
        <f t="shared" si="67"/>
        <v>27.98</v>
      </c>
      <c r="K4319">
        <f>SUMIF($E$7:E4319,E4319,$H$7:H4319)</f>
        <v>42</v>
      </c>
    </row>
    <row r="4320" spans="4:11" x14ac:dyDescent="0.3">
      <c r="D4320">
        <v>4314</v>
      </c>
      <c r="E4320">
        <v>28</v>
      </c>
      <c r="F4320" s="4">
        <f>DATE(2021,12,1+INT(ROWS($1:34)/12))</f>
        <v>44533</v>
      </c>
      <c r="G4320" s="1" t="s">
        <v>167</v>
      </c>
      <c r="H4320">
        <v>-10</v>
      </c>
      <c r="I4320" s="5">
        <f>IF(G4320="nákup",VLOOKUP(E4320,Tabuľka6[#All],13,FALSE),IF(G4320="predaj",VLOOKUP(E4320,Tabuľka6[#All],12,FALSE),"zadany neplatny typ transakie"))</f>
        <v>14.38</v>
      </c>
      <c r="J4320">
        <f t="shared" si="67"/>
        <v>143.80000000000001</v>
      </c>
      <c r="K4320">
        <f>SUMIF($E$7:E4320,E4320,$H$7:H4320)</f>
        <v>93</v>
      </c>
    </row>
    <row r="4321" spans="4:11" x14ac:dyDescent="0.3">
      <c r="D4321">
        <v>4315</v>
      </c>
      <c r="E4321">
        <v>21</v>
      </c>
      <c r="F4321" s="4">
        <f>DATE(2021,12,1+INT(ROWS($1:35)/12))</f>
        <v>44533</v>
      </c>
      <c r="G4321" s="1" t="s">
        <v>167</v>
      </c>
      <c r="H4321">
        <v>-3</v>
      </c>
      <c r="I4321" s="5">
        <f>IF(G4321="nákup",VLOOKUP(E4321,Tabuľka6[#All],13,FALSE),IF(G4321="predaj",VLOOKUP(E4321,Tabuľka6[#All],12,FALSE),"zadany neplatny typ transakie"))</f>
        <v>22.5</v>
      </c>
      <c r="J4321">
        <f t="shared" si="67"/>
        <v>67.5</v>
      </c>
      <c r="K4321">
        <f>SUMIF($E$7:E4321,E4321,$H$7:H4321)</f>
        <v>2</v>
      </c>
    </row>
    <row r="4322" spans="4:11" x14ac:dyDescent="0.3">
      <c r="D4322">
        <v>4316</v>
      </c>
      <c r="E4322">
        <v>14</v>
      </c>
      <c r="F4322" s="4">
        <f>DATE(2021,12,1+INT(ROWS($1:36)/12))</f>
        <v>44534</v>
      </c>
      <c r="G4322" s="1" t="s">
        <v>167</v>
      </c>
      <c r="H4322">
        <v>-8</v>
      </c>
      <c r="I4322" s="5">
        <f>IF(G4322="nákup",VLOOKUP(E4322,Tabuľka6[#All],13,FALSE),IF(G4322="predaj",VLOOKUP(E4322,Tabuľka6[#All],12,FALSE),"zadany neplatny typ transakie"))</f>
        <v>7.8</v>
      </c>
      <c r="J4322">
        <f t="shared" si="67"/>
        <v>62.4</v>
      </c>
      <c r="K4322">
        <f>SUMIF($E$7:E4322,E4322,$H$7:H4322)</f>
        <v>14</v>
      </c>
    </row>
    <row r="4323" spans="4:11" x14ac:dyDescent="0.3">
      <c r="D4323">
        <v>4317</v>
      </c>
      <c r="E4323">
        <v>7</v>
      </c>
      <c r="F4323" s="4">
        <f>DATE(2021,12,1+INT(ROWS($1:37)/12))</f>
        <v>44534</v>
      </c>
      <c r="G4323" s="1" t="s">
        <v>167</v>
      </c>
      <c r="H4323">
        <v>-2</v>
      </c>
      <c r="I4323" s="5">
        <f>IF(G4323="nákup",VLOOKUP(E4323,Tabuľka6[#All],13,FALSE),IF(G4323="predaj",VLOOKUP(E4323,Tabuľka6[#All],12,FALSE),"zadany neplatny typ transakie"))</f>
        <v>14.75</v>
      </c>
      <c r="J4323">
        <f t="shared" si="67"/>
        <v>29.5</v>
      </c>
      <c r="K4323">
        <f>SUMIF($E$7:E4323,E4323,$H$7:H4323)</f>
        <v>15</v>
      </c>
    </row>
    <row r="4324" spans="4:11" x14ac:dyDescent="0.3">
      <c r="D4324">
        <v>4318</v>
      </c>
      <c r="E4324">
        <v>17</v>
      </c>
      <c r="F4324" s="4">
        <f>DATE(2021,12,1+INT(ROWS($1:38)/12))</f>
        <v>44534</v>
      </c>
      <c r="G4324" s="1" t="s">
        <v>167</v>
      </c>
      <c r="H4324">
        <v>-4</v>
      </c>
      <c r="I4324" s="5">
        <f>IF(G4324="nákup",VLOOKUP(E4324,Tabuľka6[#All],13,FALSE),IF(G4324="predaj",VLOOKUP(E4324,Tabuľka6[#All],12,FALSE),"zadany neplatny typ transakie"))</f>
        <v>14.46</v>
      </c>
      <c r="J4324">
        <f t="shared" si="67"/>
        <v>57.84</v>
      </c>
      <c r="K4324">
        <f>SUMIF($E$7:E4324,E4324,$H$7:H4324)</f>
        <v>27</v>
      </c>
    </row>
    <row r="4325" spans="4:11" x14ac:dyDescent="0.3">
      <c r="D4325">
        <v>4319</v>
      </c>
      <c r="E4325">
        <v>8</v>
      </c>
      <c r="F4325" s="4">
        <f>DATE(2021,12,1+INT(ROWS($1:39)/12))</f>
        <v>44534</v>
      </c>
      <c r="G4325" s="1" t="s">
        <v>167</v>
      </c>
      <c r="H4325">
        <v>-4</v>
      </c>
      <c r="I4325" s="5">
        <f>IF(G4325="nákup",VLOOKUP(E4325,Tabuľka6[#All],13,FALSE),IF(G4325="predaj",VLOOKUP(E4325,Tabuľka6[#All],12,FALSE),"zadany neplatny typ transakie"))</f>
        <v>17.89</v>
      </c>
      <c r="J4325">
        <f t="shared" si="67"/>
        <v>71.56</v>
      </c>
      <c r="K4325">
        <f>SUMIF($E$7:E4325,E4325,$H$7:H4325)</f>
        <v>128</v>
      </c>
    </row>
    <row r="4326" spans="4:11" x14ac:dyDescent="0.3">
      <c r="D4326">
        <v>4320</v>
      </c>
      <c r="E4326">
        <v>1</v>
      </c>
      <c r="F4326" s="4">
        <f>DATE(2021,12,1+INT(ROWS($1:40)/12))</f>
        <v>44534</v>
      </c>
      <c r="G4326" s="1" t="s">
        <v>167</v>
      </c>
      <c r="H4326">
        <v>-8</v>
      </c>
      <c r="I4326" s="5">
        <f>IF(G4326="nákup",VLOOKUP(E4326,Tabuľka6[#All],13,FALSE),IF(G4326="predaj",VLOOKUP(E4326,Tabuľka6[#All],12,FALSE),"zadany neplatny typ transakie"))</f>
        <v>11.9</v>
      </c>
      <c r="J4326">
        <f t="shared" si="67"/>
        <v>95.2</v>
      </c>
      <c r="K4326">
        <f>SUMIF($E$7:E4326,E4326,$H$7:H4326)</f>
        <v>59</v>
      </c>
    </row>
    <row r="4327" spans="4:11" x14ac:dyDescent="0.3">
      <c r="D4327">
        <v>4321</v>
      </c>
      <c r="E4327">
        <v>7</v>
      </c>
      <c r="F4327" s="4">
        <f>DATE(2021,12,1+INT(ROWS($1:41)/12))</f>
        <v>44534</v>
      </c>
      <c r="G4327" s="1" t="s">
        <v>167</v>
      </c>
      <c r="H4327">
        <v>-3</v>
      </c>
      <c r="I4327" s="5">
        <f>IF(G4327="nákup",VLOOKUP(E4327,Tabuľka6[#All],13,FALSE),IF(G4327="predaj",VLOOKUP(E4327,Tabuľka6[#All],12,FALSE),"zadany neplatny typ transakie"))</f>
        <v>14.75</v>
      </c>
      <c r="J4327">
        <f t="shared" si="67"/>
        <v>44.25</v>
      </c>
      <c r="K4327">
        <f>SUMIF($E$7:E4327,E4327,$H$7:H4327)</f>
        <v>12</v>
      </c>
    </row>
    <row r="4328" spans="4:11" x14ac:dyDescent="0.3">
      <c r="D4328">
        <v>4322</v>
      </c>
      <c r="E4328">
        <v>22</v>
      </c>
      <c r="F4328" s="4">
        <f>DATE(2021,12,1+INT(ROWS($1:42)/12))</f>
        <v>44534</v>
      </c>
      <c r="G4328" s="1" t="s">
        <v>166</v>
      </c>
      <c r="H4328">
        <v>8</v>
      </c>
      <c r="I4328" s="5">
        <f>IF(G4328="nákup",VLOOKUP(E4328,Tabuľka6[#All],13,FALSE),IF(G4328="predaj",VLOOKUP(E4328,Tabuľka6[#All],12,FALSE),"zadany neplatny typ transakie"))</f>
        <v>12.56</v>
      </c>
      <c r="J4328">
        <f t="shared" si="67"/>
        <v>100.48</v>
      </c>
      <c r="K4328">
        <f>SUMIF($E$7:E4328,E4328,$H$7:H4328)</f>
        <v>28</v>
      </c>
    </row>
    <row r="4329" spans="4:11" x14ac:dyDescent="0.3">
      <c r="D4329">
        <v>4323</v>
      </c>
      <c r="E4329">
        <v>5</v>
      </c>
      <c r="F4329" s="4">
        <f>DATE(2021,12,1+INT(ROWS($1:43)/12))</f>
        <v>44534</v>
      </c>
      <c r="G4329" s="1" t="s">
        <v>167</v>
      </c>
      <c r="H4329">
        <v>-2</v>
      </c>
      <c r="I4329" s="5">
        <f>IF(G4329="nákup",VLOOKUP(E4329,Tabuľka6[#All],13,FALSE),IF(G4329="predaj",VLOOKUP(E4329,Tabuľka6[#All],12,FALSE),"zadany neplatny typ transakie"))</f>
        <v>15.56</v>
      </c>
      <c r="J4329">
        <f t="shared" si="67"/>
        <v>31.12</v>
      </c>
      <c r="K4329">
        <f>SUMIF($E$7:E4329,E4329,$H$7:H4329)</f>
        <v>89</v>
      </c>
    </row>
    <row r="4330" spans="4:11" x14ac:dyDescent="0.3">
      <c r="D4330">
        <v>4324</v>
      </c>
      <c r="E4330">
        <v>4</v>
      </c>
      <c r="F4330" s="4">
        <f>DATE(2021,12,1+INT(ROWS($1:44)/12))</f>
        <v>44534</v>
      </c>
      <c r="G4330" s="1" t="s">
        <v>166</v>
      </c>
      <c r="H4330">
        <v>47</v>
      </c>
      <c r="I4330" s="5">
        <f>IF(G4330="nákup",VLOOKUP(E4330,Tabuľka6[#All],13,FALSE),IF(G4330="predaj",VLOOKUP(E4330,Tabuľka6[#All],12,FALSE),"zadany neplatny typ transakie"))</f>
        <v>8.36</v>
      </c>
      <c r="J4330">
        <f t="shared" si="67"/>
        <v>392.91999999999996</v>
      </c>
      <c r="K4330">
        <f>SUMIF($E$7:E4330,E4330,$H$7:H4330)</f>
        <v>106</v>
      </c>
    </row>
    <row r="4331" spans="4:11" x14ac:dyDescent="0.3">
      <c r="D4331">
        <v>4325</v>
      </c>
      <c r="E4331">
        <v>13</v>
      </c>
      <c r="F4331" s="4">
        <f>DATE(2021,12,1+INT(ROWS($1:45)/12))</f>
        <v>44534</v>
      </c>
      <c r="G4331" s="1" t="s">
        <v>166</v>
      </c>
      <c r="H4331">
        <v>43</v>
      </c>
      <c r="I4331" s="5">
        <f>IF(G4331="nákup",VLOOKUP(E4331,Tabuľka6[#All],13,FALSE),IF(G4331="predaj",VLOOKUP(E4331,Tabuľka6[#All],12,FALSE),"zadany neplatny typ transakie"))</f>
        <v>8.89</v>
      </c>
      <c r="J4331">
        <f t="shared" si="67"/>
        <v>382.27000000000004</v>
      </c>
      <c r="K4331">
        <f>SUMIF($E$7:E4331,E4331,$H$7:H4331)</f>
        <v>55</v>
      </c>
    </row>
    <row r="4332" spans="4:11" x14ac:dyDescent="0.3">
      <c r="D4332">
        <v>4326</v>
      </c>
      <c r="E4332">
        <v>9</v>
      </c>
      <c r="F4332" s="4">
        <f>DATE(2021,12,1+INT(ROWS($1:46)/12))</f>
        <v>44534</v>
      </c>
      <c r="G4332" s="1" t="s">
        <v>166</v>
      </c>
      <c r="H4332">
        <v>45</v>
      </c>
      <c r="I4332" s="5">
        <f>IF(G4332="nákup",VLOOKUP(E4332,Tabuľka6[#All],13,FALSE),IF(G4332="predaj",VLOOKUP(E4332,Tabuľka6[#All],12,FALSE),"zadany neplatny typ transakie"))</f>
        <v>25.99</v>
      </c>
      <c r="J4332">
        <f t="shared" si="67"/>
        <v>1169.55</v>
      </c>
      <c r="K4332">
        <f>SUMIF($E$7:E4332,E4332,$H$7:H4332)</f>
        <v>107</v>
      </c>
    </row>
    <row r="4333" spans="4:11" x14ac:dyDescent="0.3">
      <c r="D4333">
        <v>4327</v>
      </c>
      <c r="E4333">
        <v>12</v>
      </c>
      <c r="F4333" s="4">
        <f>DATE(2021,12,1+INT(ROWS($1:47)/12))</f>
        <v>44534</v>
      </c>
      <c r="G4333" s="1" t="s">
        <v>166</v>
      </c>
      <c r="H4333">
        <v>41</v>
      </c>
      <c r="I4333" s="5">
        <f>IF(G4333="nákup",VLOOKUP(E4333,Tabuľka6[#All],13,FALSE),IF(G4333="predaj",VLOOKUP(E4333,Tabuľka6[#All],12,FALSE),"zadany neplatny typ transakie"))</f>
        <v>7.69</v>
      </c>
      <c r="J4333">
        <f t="shared" si="67"/>
        <v>315.29000000000002</v>
      </c>
      <c r="K4333">
        <f>SUMIF($E$7:E4333,E4333,$H$7:H4333)</f>
        <v>45</v>
      </c>
    </row>
    <row r="4334" spans="4:11" x14ac:dyDescent="0.3">
      <c r="D4334">
        <v>4328</v>
      </c>
      <c r="E4334">
        <v>11</v>
      </c>
      <c r="F4334" s="4">
        <f>DATE(2021,12,1+INT(ROWS($1:48)/12))</f>
        <v>44535</v>
      </c>
      <c r="G4334" s="1" t="s">
        <v>166</v>
      </c>
      <c r="H4334">
        <v>33</v>
      </c>
      <c r="I4334" s="5">
        <f>IF(G4334="nákup",VLOOKUP(E4334,Tabuľka6[#All],13,FALSE),IF(G4334="predaj",VLOOKUP(E4334,Tabuľka6[#All],12,FALSE),"zadany neplatny typ transakie"))</f>
        <v>3.26</v>
      </c>
      <c r="J4334">
        <f t="shared" si="67"/>
        <v>107.58</v>
      </c>
      <c r="K4334">
        <f>SUMIF($E$7:E4334,E4334,$H$7:H4334)</f>
        <v>78</v>
      </c>
    </row>
    <row r="4335" spans="4:11" x14ac:dyDescent="0.3">
      <c r="D4335">
        <v>4329</v>
      </c>
      <c r="E4335">
        <v>11</v>
      </c>
      <c r="F4335" s="4">
        <f>DATE(2021,12,1+INT(ROWS($1:49)/12))</f>
        <v>44535</v>
      </c>
      <c r="G4335" s="1" t="s">
        <v>166</v>
      </c>
      <c r="H4335">
        <v>22</v>
      </c>
      <c r="I4335" s="5">
        <f>IF(G4335="nákup",VLOOKUP(E4335,Tabuľka6[#All],13,FALSE),IF(G4335="predaj",VLOOKUP(E4335,Tabuľka6[#All],12,FALSE),"zadany neplatny typ transakie"))</f>
        <v>3.26</v>
      </c>
      <c r="J4335">
        <f t="shared" si="67"/>
        <v>71.72</v>
      </c>
      <c r="K4335">
        <f>SUMIF($E$7:E4335,E4335,$H$7:H4335)</f>
        <v>100</v>
      </c>
    </row>
    <row r="4336" spans="4:11" x14ac:dyDescent="0.3">
      <c r="D4336">
        <v>4330</v>
      </c>
      <c r="E4336">
        <v>18</v>
      </c>
      <c r="F4336" s="4">
        <f>DATE(2021,12,1+INT(ROWS($1:50)/12))</f>
        <v>44535</v>
      </c>
      <c r="G4336" s="1" t="s">
        <v>166</v>
      </c>
      <c r="H4336">
        <v>50</v>
      </c>
      <c r="I4336" s="5">
        <f>IF(G4336="nákup",VLOOKUP(E4336,Tabuľka6[#All],13,FALSE),IF(G4336="predaj",VLOOKUP(E4336,Tabuľka6[#All],12,FALSE),"zadany neplatny typ transakie"))</f>
        <v>6.89</v>
      </c>
      <c r="J4336">
        <f t="shared" si="67"/>
        <v>344.5</v>
      </c>
      <c r="K4336">
        <f>SUMIF($E$7:E4336,E4336,$H$7:H4336)</f>
        <v>92</v>
      </c>
    </row>
    <row r="4337" spans="4:11" x14ac:dyDescent="0.3">
      <c r="D4337">
        <v>4331</v>
      </c>
      <c r="E4337">
        <v>15</v>
      </c>
      <c r="F4337" s="4">
        <f>DATE(2021,12,1+INT(ROWS($1:51)/12))</f>
        <v>44535</v>
      </c>
      <c r="G4337" s="1" t="s">
        <v>166</v>
      </c>
      <c r="H4337">
        <v>48</v>
      </c>
      <c r="I4337" s="5">
        <f>IF(G4337="nákup",VLOOKUP(E4337,Tabuľka6[#All],13,FALSE),IF(G4337="predaj",VLOOKUP(E4337,Tabuľka6[#All],12,FALSE),"zadany neplatny typ transakie"))</f>
        <v>4.5</v>
      </c>
      <c r="J4337">
        <f t="shared" si="67"/>
        <v>216</v>
      </c>
      <c r="K4337">
        <f>SUMIF($E$7:E4337,E4337,$H$7:H4337)</f>
        <v>150</v>
      </c>
    </row>
    <row r="4338" spans="4:11" x14ac:dyDescent="0.3">
      <c r="D4338">
        <v>4332</v>
      </c>
      <c r="E4338">
        <v>22</v>
      </c>
      <c r="F4338" s="4">
        <f>DATE(2021,12,1+INT(ROWS($1:52)/12))</f>
        <v>44535</v>
      </c>
      <c r="G4338" s="1" t="s">
        <v>166</v>
      </c>
      <c r="H4338">
        <v>43</v>
      </c>
      <c r="I4338" s="5">
        <f>IF(G4338="nákup",VLOOKUP(E4338,Tabuľka6[#All],13,FALSE),IF(G4338="predaj",VLOOKUP(E4338,Tabuľka6[#All],12,FALSE),"zadany neplatny typ transakie"))</f>
        <v>12.56</v>
      </c>
      <c r="J4338">
        <f t="shared" si="67"/>
        <v>540.08000000000004</v>
      </c>
      <c r="K4338">
        <f>SUMIF($E$7:E4338,E4338,$H$7:H4338)</f>
        <v>71</v>
      </c>
    </row>
    <row r="4339" spans="4:11" x14ac:dyDescent="0.3">
      <c r="D4339">
        <v>4333</v>
      </c>
      <c r="E4339">
        <v>26</v>
      </c>
      <c r="F4339" s="4">
        <f>DATE(2021,12,1+INT(ROWS($1:53)/12))</f>
        <v>44535</v>
      </c>
      <c r="G4339" s="1" t="s">
        <v>167</v>
      </c>
      <c r="H4339">
        <v>-1</v>
      </c>
      <c r="I4339" s="5">
        <f>IF(G4339="nákup",VLOOKUP(E4339,Tabuľka6[#All],13,FALSE),IF(G4339="predaj",VLOOKUP(E4339,Tabuľka6[#All],12,FALSE),"zadany neplatny typ transakie"))</f>
        <v>12.85</v>
      </c>
      <c r="J4339">
        <f t="shared" si="67"/>
        <v>12.85</v>
      </c>
      <c r="K4339">
        <f>SUMIF($E$7:E4339,E4339,$H$7:H4339)</f>
        <v>43</v>
      </c>
    </row>
    <row r="4340" spans="4:11" x14ac:dyDescent="0.3">
      <c r="D4340">
        <v>4334</v>
      </c>
      <c r="E4340">
        <v>24</v>
      </c>
      <c r="F4340" s="4">
        <f>DATE(2021,12,1+INT(ROWS($1:54)/12))</f>
        <v>44535</v>
      </c>
      <c r="G4340" s="1" t="s">
        <v>167</v>
      </c>
      <c r="H4340">
        <v>-1</v>
      </c>
      <c r="I4340" s="5">
        <f>IF(G4340="nákup",VLOOKUP(E4340,Tabuľka6[#All],13,FALSE),IF(G4340="predaj",VLOOKUP(E4340,Tabuľka6[#All],12,FALSE),"zadany neplatny typ transakie"))</f>
        <v>18.98</v>
      </c>
      <c r="J4340">
        <f t="shared" si="67"/>
        <v>18.98</v>
      </c>
      <c r="K4340">
        <f>SUMIF($E$7:E4340,E4340,$H$7:H4340)</f>
        <v>154</v>
      </c>
    </row>
    <row r="4341" spans="4:11" x14ac:dyDescent="0.3">
      <c r="D4341">
        <v>4335</v>
      </c>
      <c r="E4341">
        <v>16</v>
      </c>
      <c r="F4341" s="4">
        <f>DATE(2021,12,1+INT(ROWS($1:55)/12))</f>
        <v>44535</v>
      </c>
      <c r="G4341" s="1" t="s">
        <v>167</v>
      </c>
      <c r="H4341">
        <v>-6</v>
      </c>
      <c r="I4341" s="5">
        <f>IF(G4341="nákup",VLOOKUP(E4341,Tabuľka6[#All],13,FALSE),IF(G4341="predaj",VLOOKUP(E4341,Tabuľka6[#All],12,FALSE),"zadany neplatny typ transakie"))</f>
        <v>14.49</v>
      </c>
      <c r="J4341">
        <f t="shared" si="67"/>
        <v>86.94</v>
      </c>
      <c r="K4341">
        <f>SUMIF($E$7:E4341,E4341,$H$7:H4341)</f>
        <v>161</v>
      </c>
    </row>
    <row r="4342" spans="4:11" x14ac:dyDescent="0.3">
      <c r="D4342">
        <v>4336</v>
      </c>
      <c r="E4342">
        <v>27</v>
      </c>
      <c r="F4342" s="4">
        <f>DATE(2021,12,1+INT(ROWS($1:56)/12))</f>
        <v>44535</v>
      </c>
      <c r="G4342" s="1" t="s">
        <v>166</v>
      </c>
      <c r="H4342">
        <v>20</v>
      </c>
      <c r="I4342" s="5">
        <f>IF(G4342="nákup",VLOOKUP(E4342,Tabuľka6[#All],13,FALSE),IF(G4342="predaj",VLOOKUP(E4342,Tabuľka6[#All],12,FALSE),"zadany neplatny typ transakie"))</f>
        <v>8.89</v>
      </c>
      <c r="J4342">
        <f t="shared" si="67"/>
        <v>177.8</v>
      </c>
      <c r="K4342">
        <f>SUMIF($E$7:E4342,E4342,$H$7:H4342)</f>
        <v>25</v>
      </c>
    </row>
    <row r="4343" spans="4:11" x14ac:dyDescent="0.3">
      <c r="D4343">
        <v>4337</v>
      </c>
      <c r="E4343">
        <v>16</v>
      </c>
      <c r="F4343" s="4">
        <f>DATE(2021,12,1+INT(ROWS($1:57)/12))</f>
        <v>44535</v>
      </c>
      <c r="G4343" s="1" t="s">
        <v>167</v>
      </c>
      <c r="H4343">
        <v>-3</v>
      </c>
      <c r="I4343" s="5">
        <f>IF(G4343="nákup",VLOOKUP(E4343,Tabuľka6[#All],13,FALSE),IF(G4343="predaj",VLOOKUP(E4343,Tabuľka6[#All],12,FALSE),"zadany neplatny typ transakie"))</f>
        <v>14.49</v>
      </c>
      <c r="J4343">
        <f t="shared" si="67"/>
        <v>43.47</v>
      </c>
      <c r="K4343">
        <f>SUMIF($E$7:E4343,E4343,$H$7:H4343)</f>
        <v>158</v>
      </c>
    </row>
    <row r="4344" spans="4:11" x14ac:dyDescent="0.3">
      <c r="D4344">
        <v>4338</v>
      </c>
      <c r="E4344">
        <v>15</v>
      </c>
      <c r="F4344" s="4">
        <f>DATE(2021,12,1+INT(ROWS($1:58)/12))</f>
        <v>44535</v>
      </c>
      <c r="G4344" s="1" t="s">
        <v>167</v>
      </c>
      <c r="H4344">
        <v>-7</v>
      </c>
      <c r="I4344" s="5">
        <f>IF(G4344="nákup",VLOOKUP(E4344,Tabuľka6[#All],13,FALSE),IF(G4344="predaj",VLOOKUP(E4344,Tabuľka6[#All],12,FALSE),"zadany neplatny typ transakie"))</f>
        <v>9.65</v>
      </c>
      <c r="J4344">
        <f t="shared" si="67"/>
        <v>67.55</v>
      </c>
      <c r="K4344">
        <f>SUMIF($E$7:E4344,E4344,$H$7:H4344)</f>
        <v>143</v>
      </c>
    </row>
    <row r="4345" spans="4:11" x14ac:dyDescent="0.3">
      <c r="D4345">
        <v>4339</v>
      </c>
      <c r="E4345">
        <v>27</v>
      </c>
      <c r="F4345" s="4">
        <f>DATE(2021,12,1+INT(ROWS($1:59)/12))</f>
        <v>44535</v>
      </c>
      <c r="G4345" s="1" t="s">
        <v>167</v>
      </c>
      <c r="H4345">
        <v>-9</v>
      </c>
      <c r="I4345" s="5">
        <f>IF(G4345="nákup",VLOOKUP(E4345,Tabuľka6[#All],13,FALSE),IF(G4345="predaj",VLOOKUP(E4345,Tabuľka6[#All],12,FALSE),"zadany neplatny typ transakie"))</f>
        <v>16.36</v>
      </c>
      <c r="J4345">
        <f t="shared" si="67"/>
        <v>147.24</v>
      </c>
      <c r="K4345">
        <f>SUMIF($E$7:E4345,E4345,$H$7:H4345)</f>
        <v>16</v>
      </c>
    </row>
    <row r="4346" spans="4:11" x14ac:dyDescent="0.3">
      <c r="D4346">
        <v>4340</v>
      </c>
      <c r="E4346">
        <v>9</v>
      </c>
      <c r="F4346" s="4">
        <f>DATE(2021,12,1+INT(ROWS($1:60)/12))</f>
        <v>44536</v>
      </c>
      <c r="G4346" s="1" t="s">
        <v>167</v>
      </c>
      <c r="H4346">
        <v>-1</v>
      </c>
      <c r="I4346" s="5">
        <f>IF(G4346="nákup",VLOOKUP(E4346,Tabuľka6[#All],13,FALSE),IF(G4346="predaj",VLOOKUP(E4346,Tabuľka6[#All],12,FALSE),"zadany neplatny typ transakie"))</f>
        <v>41</v>
      </c>
      <c r="J4346">
        <f t="shared" si="67"/>
        <v>41</v>
      </c>
      <c r="K4346">
        <f>SUMIF($E$7:E4346,E4346,$H$7:H4346)</f>
        <v>106</v>
      </c>
    </row>
    <row r="4347" spans="4:11" x14ac:dyDescent="0.3">
      <c r="D4347">
        <v>4341</v>
      </c>
      <c r="E4347">
        <v>9</v>
      </c>
      <c r="F4347" s="4">
        <f>DATE(2021,12,1+INT(ROWS($1:61)/12))</f>
        <v>44536</v>
      </c>
      <c r="G4347" s="1" t="s">
        <v>167</v>
      </c>
      <c r="H4347">
        <v>-7</v>
      </c>
      <c r="I4347" s="5">
        <f>IF(G4347="nákup",VLOOKUP(E4347,Tabuľka6[#All],13,FALSE),IF(G4347="predaj",VLOOKUP(E4347,Tabuľka6[#All],12,FALSE),"zadany neplatny typ transakie"))</f>
        <v>41</v>
      </c>
      <c r="J4347">
        <f t="shared" si="67"/>
        <v>287</v>
      </c>
      <c r="K4347">
        <f>SUMIF($E$7:E4347,E4347,$H$7:H4347)</f>
        <v>99</v>
      </c>
    </row>
    <row r="4348" spans="4:11" x14ac:dyDescent="0.3">
      <c r="D4348">
        <v>4342</v>
      </c>
      <c r="E4348">
        <v>3</v>
      </c>
      <c r="F4348" s="4">
        <f>DATE(2021,12,1+INT(ROWS($1:62)/12))</f>
        <v>44536</v>
      </c>
      <c r="G4348" s="1" t="s">
        <v>167</v>
      </c>
      <c r="H4348">
        <v>-3</v>
      </c>
      <c r="I4348" s="5">
        <f>IF(G4348="nákup",VLOOKUP(E4348,Tabuľka6[#All],13,FALSE),IF(G4348="predaj",VLOOKUP(E4348,Tabuľka6[#All],12,FALSE),"zadany neplatny typ transakie"))</f>
        <v>9.64</v>
      </c>
      <c r="J4348">
        <f t="shared" si="67"/>
        <v>28.92</v>
      </c>
      <c r="K4348">
        <f>SUMIF($E$7:E4348,E4348,$H$7:H4348)</f>
        <v>207</v>
      </c>
    </row>
    <row r="4349" spans="4:11" x14ac:dyDescent="0.3">
      <c r="D4349">
        <v>4343</v>
      </c>
      <c r="E4349">
        <v>14</v>
      </c>
      <c r="F4349" s="4">
        <f>DATE(2021,12,1+INT(ROWS($1:63)/12))</f>
        <v>44536</v>
      </c>
      <c r="G4349" s="1" t="s">
        <v>167</v>
      </c>
      <c r="H4349">
        <v>-1</v>
      </c>
      <c r="I4349" s="5">
        <f>IF(G4349="nákup",VLOOKUP(E4349,Tabuľka6[#All],13,FALSE),IF(G4349="predaj",VLOOKUP(E4349,Tabuľka6[#All],12,FALSE),"zadany neplatny typ transakie"))</f>
        <v>7.8</v>
      </c>
      <c r="J4349">
        <f t="shared" si="67"/>
        <v>7.8</v>
      </c>
      <c r="K4349">
        <f>SUMIF($E$7:E4349,E4349,$H$7:H4349)</f>
        <v>13</v>
      </c>
    </row>
    <row r="4350" spans="4:11" x14ac:dyDescent="0.3">
      <c r="D4350">
        <v>4344</v>
      </c>
      <c r="E4350">
        <v>8</v>
      </c>
      <c r="F4350" s="4">
        <f>DATE(2021,12,1+INT(ROWS($1:64)/12))</f>
        <v>44536</v>
      </c>
      <c r="G4350" s="1" t="s">
        <v>167</v>
      </c>
      <c r="H4350">
        <v>-6</v>
      </c>
      <c r="I4350" s="5">
        <f>IF(G4350="nákup",VLOOKUP(E4350,Tabuľka6[#All],13,FALSE),IF(G4350="predaj",VLOOKUP(E4350,Tabuľka6[#All],12,FALSE),"zadany neplatny typ transakie"))</f>
        <v>17.89</v>
      </c>
      <c r="J4350">
        <f t="shared" si="67"/>
        <v>107.34</v>
      </c>
      <c r="K4350">
        <f>SUMIF($E$7:E4350,E4350,$H$7:H4350)</f>
        <v>122</v>
      </c>
    </row>
    <row r="4351" spans="4:11" x14ac:dyDescent="0.3">
      <c r="D4351">
        <v>4345</v>
      </c>
      <c r="E4351">
        <v>27</v>
      </c>
      <c r="F4351" s="4">
        <f>DATE(2021,12,1+INT(ROWS($1:65)/12))</f>
        <v>44536</v>
      </c>
      <c r="G4351" s="1" t="s">
        <v>167</v>
      </c>
      <c r="H4351">
        <v>-7</v>
      </c>
      <c r="I4351" s="5">
        <f>IF(G4351="nákup",VLOOKUP(E4351,Tabuľka6[#All],13,FALSE),IF(G4351="predaj",VLOOKUP(E4351,Tabuľka6[#All],12,FALSE),"zadany neplatny typ transakie"))</f>
        <v>16.36</v>
      </c>
      <c r="J4351">
        <f t="shared" si="67"/>
        <v>114.52</v>
      </c>
      <c r="K4351">
        <f>SUMIF($E$7:E4351,E4351,$H$7:H4351)</f>
        <v>9</v>
      </c>
    </row>
    <row r="4352" spans="4:11" x14ac:dyDescent="0.3">
      <c r="D4352">
        <v>4346</v>
      </c>
      <c r="E4352">
        <v>7</v>
      </c>
      <c r="F4352" s="4">
        <f>DATE(2021,12,1+INT(ROWS($1:66)/12))</f>
        <v>44536</v>
      </c>
      <c r="G4352" s="1" t="s">
        <v>166</v>
      </c>
      <c r="H4352">
        <v>20</v>
      </c>
      <c r="I4352" s="5">
        <f>IF(G4352="nákup",VLOOKUP(E4352,Tabuľka6[#All],13,FALSE),IF(G4352="predaj",VLOOKUP(E4352,Tabuľka6[#All],12,FALSE),"zadany neplatny typ transakie"))</f>
        <v>8.56</v>
      </c>
      <c r="J4352">
        <f t="shared" si="67"/>
        <v>171.20000000000002</v>
      </c>
      <c r="K4352">
        <f>SUMIF($E$7:E4352,E4352,$H$7:H4352)</f>
        <v>32</v>
      </c>
    </row>
    <row r="4353" spans="4:11" x14ac:dyDescent="0.3">
      <c r="D4353">
        <v>4347</v>
      </c>
      <c r="E4353">
        <v>26</v>
      </c>
      <c r="F4353" s="4">
        <f>DATE(2021,12,1+INT(ROWS($1:67)/12))</f>
        <v>44536</v>
      </c>
      <c r="G4353" s="1" t="s">
        <v>167</v>
      </c>
      <c r="H4353">
        <v>-7</v>
      </c>
      <c r="I4353" s="5">
        <f>IF(G4353="nákup",VLOOKUP(E4353,Tabuľka6[#All],13,FALSE),IF(G4353="predaj",VLOOKUP(E4353,Tabuľka6[#All],12,FALSE),"zadany neplatny typ transakie"))</f>
        <v>12.85</v>
      </c>
      <c r="J4353">
        <f t="shared" si="67"/>
        <v>89.95</v>
      </c>
      <c r="K4353">
        <f>SUMIF($E$7:E4353,E4353,$H$7:H4353)</f>
        <v>36</v>
      </c>
    </row>
    <row r="4354" spans="4:11" x14ac:dyDescent="0.3">
      <c r="D4354">
        <v>4348</v>
      </c>
      <c r="E4354">
        <v>27</v>
      </c>
      <c r="F4354" s="4">
        <f>DATE(2021,12,1+INT(ROWS($1:68)/12))</f>
        <v>44536</v>
      </c>
      <c r="G4354" s="1" t="s">
        <v>167</v>
      </c>
      <c r="H4354">
        <v>-8</v>
      </c>
      <c r="I4354" s="5">
        <f>IF(G4354="nákup",VLOOKUP(E4354,Tabuľka6[#All],13,FALSE),IF(G4354="predaj",VLOOKUP(E4354,Tabuľka6[#All],12,FALSE),"zadany neplatny typ transakie"))</f>
        <v>16.36</v>
      </c>
      <c r="J4354">
        <f t="shared" si="67"/>
        <v>130.88</v>
      </c>
      <c r="K4354">
        <f>SUMIF($E$7:E4354,E4354,$H$7:H4354)</f>
        <v>1</v>
      </c>
    </row>
    <row r="4355" spans="4:11" x14ac:dyDescent="0.3">
      <c r="D4355">
        <v>4349</v>
      </c>
      <c r="E4355">
        <v>4</v>
      </c>
      <c r="F4355" s="4">
        <f>DATE(2021,12,1+INT(ROWS($1:69)/12))</f>
        <v>44536</v>
      </c>
      <c r="G4355" s="1" t="s">
        <v>167</v>
      </c>
      <c r="H4355">
        <v>-8</v>
      </c>
      <c r="I4355" s="5">
        <f>IF(G4355="nákup",VLOOKUP(E4355,Tabuľka6[#All],13,FALSE),IF(G4355="predaj",VLOOKUP(E4355,Tabuľka6[#All],12,FALSE),"zadany neplatny typ transakie"))</f>
        <v>16</v>
      </c>
      <c r="J4355">
        <f t="shared" si="67"/>
        <v>128</v>
      </c>
      <c r="K4355">
        <f>SUMIF($E$7:E4355,E4355,$H$7:H4355)</f>
        <v>98</v>
      </c>
    </row>
    <row r="4356" spans="4:11" x14ac:dyDescent="0.3">
      <c r="D4356">
        <v>4350</v>
      </c>
      <c r="E4356">
        <v>19</v>
      </c>
      <c r="F4356" s="4">
        <f>DATE(2021,12,1+INT(ROWS($1:70)/12))</f>
        <v>44536</v>
      </c>
      <c r="G4356" s="1" t="s">
        <v>167</v>
      </c>
      <c r="H4356">
        <v>-2</v>
      </c>
      <c r="I4356" s="5">
        <f>IF(G4356="nákup",VLOOKUP(E4356,Tabuľka6[#All],13,FALSE),IF(G4356="predaj",VLOOKUP(E4356,Tabuľka6[#All],12,FALSE),"zadany neplatny typ transakie"))</f>
        <v>14.17</v>
      </c>
      <c r="J4356">
        <f t="shared" si="67"/>
        <v>28.34</v>
      </c>
      <c r="K4356">
        <f>SUMIF($E$7:E4356,E4356,$H$7:H4356)</f>
        <v>75</v>
      </c>
    </row>
    <row r="4357" spans="4:11" x14ac:dyDescent="0.3">
      <c r="D4357">
        <v>4351</v>
      </c>
      <c r="E4357">
        <v>18</v>
      </c>
      <c r="F4357" s="4">
        <f>DATE(2021,12,1+INT(ROWS($1:71)/12))</f>
        <v>44536</v>
      </c>
      <c r="G4357" s="1" t="s">
        <v>167</v>
      </c>
      <c r="H4357">
        <v>-1</v>
      </c>
      <c r="I4357" s="5">
        <f>IF(G4357="nákup",VLOOKUP(E4357,Tabuľka6[#All],13,FALSE),IF(G4357="predaj",VLOOKUP(E4357,Tabuľka6[#All],12,FALSE),"zadany neplatny typ transakie"))</f>
        <v>13.99</v>
      </c>
      <c r="J4357">
        <f t="shared" si="67"/>
        <v>13.99</v>
      </c>
      <c r="K4357">
        <f>SUMIF($E$7:E4357,E4357,$H$7:H4357)</f>
        <v>91</v>
      </c>
    </row>
    <row r="4358" spans="4:11" x14ac:dyDescent="0.3">
      <c r="D4358">
        <v>4352</v>
      </c>
      <c r="E4358">
        <v>23</v>
      </c>
      <c r="F4358" s="4">
        <f>DATE(2021,12,1+INT(ROWS($1:72)/12))</f>
        <v>44537</v>
      </c>
      <c r="G4358" s="1" t="s">
        <v>167</v>
      </c>
      <c r="H4358">
        <v>-3</v>
      </c>
      <c r="I4358" s="5">
        <f>IF(G4358="nákup",VLOOKUP(E4358,Tabuľka6[#All],13,FALSE),IF(G4358="predaj",VLOOKUP(E4358,Tabuľka6[#All],12,FALSE),"zadany neplatny typ transakie"))</f>
        <v>22.55</v>
      </c>
      <c r="J4358">
        <f t="shared" si="67"/>
        <v>67.650000000000006</v>
      </c>
      <c r="K4358">
        <f>SUMIF($E$7:E4358,E4358,$H$7:H4358)</f>
        <v>99</v>
      </c>
    </row>
    <row r="4359" spans="4:11" x14ac:dyDescent="0.3">
      <c r="D4359">
        <v>4353</v>
      </c>
      <c r="E4359">
        <v>15</v>
      </c>
      <c r="F4359" s="4">
        <f>DATE(2021,12,1+INT(ROWS($1:73)/12))</f>
        <v>44537</v>
      </c>
      <c r="G4359" s="1" t="s">
        <v>167</v>
      </c>
      <c r="H4359">
        <v>-9</v>
      </c>
      <c r="I4359" s="5">
        <f>IF(G4359="nákup",VLOOKUP(E4359,Tabuľka6[#All],13,FALSE),IF(G4359="predaj",VLOOKUP(E4359,Tabuľka6[#All],12,FALSE),"zadany neplatny typ transakie"))</f>
        <v>9.65</v>
      </c>
      <c r="J4359">
        <f t="shared" si="67"/>
        <v>86.850000000000009</v>
      </c>
      <c r="K4359">
        <f>SUMIF($E$7:E4359,E4359,$H$7:H4359)</f>
        <v>134</v>
      </c>
    </row>
    <row r="4360" spans="4:11" x14ac:dyDescent="0.3">
      <c r="D4360">
        <v>4354</v>
      </c>
      <c r="E4360">
        <v>22</v>
      </c>
      <c r="F4360" s="4">
        <f>DATE(2021,12,1+INT(ROWS($1:74)/12))</f>
        <v>44537</v>
      </c>
      <c r="G4360" s="1" t="s">
        <v>167</v>
      </c>
      <c r="H4360">
        <v>-1</v>
      </c>
      <c r="I4360" s="5">
        <f>IF(G4360="nákup",VLOOKUP(E4360,Tabuľka6[#All],13,FALSE),IF(G4360="predaj",VLOOKUP(E4360,Tabuľka6[#All],12,FALSE),"zadany neplatny typ transakie"))</f>
        <v>22.58</v>
      </c>
      <c r="J4360">
        <f t="shared" ref="J4360:J4423" si="68">ABS(H4360*I4360)</f>
        <v>22.58</v>
      </c>
      <c r="K4360">
        <f>SUMIF($E$7:E4360,E4360,$H$7:H4360)</f>
        <v>70</v>
      </c>
    </row>
    <row r="4361" spans="4:11" x14ac:dyDescent="0.3">
      <c r="D4361">
        <v>4355</v>
      </c>
      <c r="E4361">
        <v>17</v>
      </c>
      <c r="F4361" s="4">
        <f>DATE(2021,12,1+INT(ROWS($1:75)/12))</f>
        <v>44537</v>
      </c>
      <c r="G4361" s="1" t="s">
        <v>167</v>
      </c>
      <c r="H4361">
        <v>-2</v>
      </c>
      <c r="I4361" s="5">
        <f>IF(G4361="nákup",VLOOKUP(E4361,Tabuľka6[#All],13,FALSE),IF(G4361="predaj",VLOOKUP(E4361,Tabuľka6[#All],12,FALSE),"zadany neplatny typ transakie"))</f>
        <v>14.46</v>
      </c>
      <c r="J4361">
        <f t="shared" si="68"/>
        <v>28.92</v>
      </c>
      <c r="K4361">
        <f>SUMIF($E$7:E4361,E4361,$H$7:H4361)</f>
        <v>25</v>
      </c>
    </row>
    <row r="4362" spans="4:11" x14ac:dyDescent="0.3">
      <c r="D4362">
        <v>4356</v>
      </c>
      <c r="E4362">
        <v>28</v>
      </c>
      <c r="F4362" s="4">
        <f>DATE(2021,12,1+INT(ROWS($1:76)/12))</f>
        <v>44537</v>
      </c>
      <c r="G4362" s="1" t="s">
        <v>167</v>
      </c>
      <c r="H4362">
        <v>-7</v>
      </c>
      <c r="I4362" s="5">
        <f>IF(G4362="nákup",VLOOKUP(E4362,Tabuľka6[#All],13,FALSE),IF(G4362="predaj",VLOOKUP(E4362,Tabuľka6[#All],12,FALSE),"zadany neplatny typ transakie"))</f>
        <v>14.38</v>
      </c>
      <c r="J4362">
        <f t="shared" si="68"/>
        <v>100.66000000000001</v>
      </c>
      <c r="K4362">
        <f>SUMIF($E$7:E4362,E4362,$H$7:H4362)</f>
        <v>86</v>
      </c>
    </row>
    <row r="4363" spans="4:11" x14ac:dyDescent="0.3">
      <c r="D4363">
        <v>4357</v>
      </c>
      <c r="E4363">
        <v>28</v>
      </c>
      <c r="F4363" s="4">
        <f>DATE(2021,12,1+INT(ROWS($1:77)/12))</f>
        <v>44537</v>
      </c>
      <c r="G4363" s="1" t="s">
        <v>167</v>
      </c>
      <c r="H4363">
        <v>-5</v>
      </c>
      <c r="I4363" s="5">
        <f>IF(G4363="nákup",VLOOKUP(E4363,Tabuľka6[#All],13,FALSE),IF(G4363="predaj",VLOOKUP(E4363,Tabuľka6[#All],12,FALSE),"zadany neplatny typ transakie"))</f>
        <v>14.38</v>
      </c>
      <c r="J4363">
        <f t="shared" si="68"/>
        <v>71.900000000000006</v>
      </c>
      <c r="K4363">
        <f>SUMIF($E$7:E4363,E4363,$H$7:H4363)</f>
        <v>81</v>
      </c>
    </row>
    <row r="4364" spans="4:11" x14ac:dyDescent="0.3">
      <c r="D4364">
        <v>4358</v>
      </c>
      <c r="E4364">
        <v>20</v>
      </c>
      <c r="F4364" s="4">
        <f>DATE(2021,12,1+INT(ROWS($1:78)/12))</f>
        <v>44537</v>
      </c>
      <c r="G4364" s="1" t="s">
        <v>167</v>
      </c>
      <c r="H4364">
        <v>-1</v>
      </c>
      <c r="I4364" s="5">
        <f>IF(G4364="nákup",VLOOKUP(E4364,Tabuľka6[#All],13,FALSE),IF(G4364="predaj",VLOOKUP(E4364,Tabuľka6[#All],12,FALSE),"zadany neplatny typ transakie"))</f>
        <v>10.050000000000001</v>
      </c>
      <c r="J4364">
        <f t="shared" si="68"/>
        <v>10.050000000000001</v>
      </c>
      <c r="K4364">
        <f>SUMIF($E$7:E4364,E4364,$H$7:H4364)</f>
        <v>4</v>
      </c>
    </row>
    <row r="4365" spans="4:11" x14ac:dyDescent="0.3">
      <c r="D4365">
        <v>4359</v>
      </c>
      <c r="E4365">
        <v>4</v>
      </c>
      <c r="F4365" s="4">
        <f>DATE(2021,12,1+INT(ROWS($1:79)/12))</f>
        <v>44537</v>
      </c>
      <c r="G4365" s="1" t="s">
        <v>167</v>
      </c>
      <c r="H4365">
        <v>-3</v>
      </c>
      <c r="I4365" s="5">
        <f>IF(G4365="nákup",VLOOKUP(E4365,Tabuľka6[#All],13,FALSE),IF(G4365="predaj",VLOOKUP(E4365,Tabuľka6[#All],12,FALSE),"zadany neplatny typ transakie"))</f>
        <v>16</v>
      </c>
      <c r="J4365">
        <f t="shared" si="68"/>
        <v>48</v>
      </c>
      <c r="K4365">
        <f>SUMIF($E$7:E4365,E4365,$H$7:H4365)</f>
        <v>95</v>
      </c>
    </row>
    <row r="4366" spans="4:11" x14ac:dyDescent="0.3">
      <c r="D4366">
        <v>4360</v>
      </c>
      <c r="E4366">
        <v>11</v>
      </c>
      <c r="F4366" s="4">
        <f>DATE(2021,12,1+INT(ROWS($1:80)/12))</f>
        <v>44537</v>
      </c>
      <c r="G4366" s="1" t="s">
        <v>167</v>
      </c>
      <c r="H4366">
        <v>-2</v>
      </c>
      <c r="I4366" s="5">
        <f>IF(G4366="nákup",VLOOKUP(E4366,Tabuľka6[#All],13,FALSE),IF(G4366="predaj",VLOOKUP(E4366,Tabuľka6[#All],12,FALSE),"zadany neplatny typ transakie"))</f>
        <v>5</v>
      </c>
      <c r="J4366">
        <f t="shared" si="68"/>
        <v>10</v>
      </c>
      <c r="K4366">
        <f>SUMIF($E$7:E4366,E4366,$H$7:H4366)</f>
        <v>98</v>
      </c>
    </row>
    <row r="4367" spans="4:11" x14ac:dyDescent="0.3">
      <c r="D4367">
        <v>4361</v>
      </c>
      <c r="E4367">
        <v>19</v>
      </c>
      <c r="F4367" s="4">
        <f>DATE(2021,12,1+INT(ROWS($1:81)/12))</f>
        <v>44537</v>
      </c>
      <c r="G4367" s="1" t="s">
        <v>167</v>
      </c>
      <c r="H4367">
        <v>-6</v>
      </c>
      <c r="I4367" s="5">
        <f>IF(G4367="nákup",VLOOKUP(E4367,Tabuľka6[#All],13,FALSE),IF(G4367="predaj",VLOOKUP(E4367,Tabuľka6[#All],12,FALSE),"zadany neplatny typ transakie"))</f>
        <v>14.17</v>
      </c>
      <c r="J4367">
        <f t="shared" si="68"/>
        <v>85.02</v>
      </c>
      <c r="K4367">
        <f>SUMIF($E$7:E4367,E4367,$H$7:H4367)</f>
        <v>69</v>
      </c>
    </row>
    <row r="4368" spans="4:11" x14ac:dyDescent="0.3">
      <c r="D4368">
        <v>4362</v>
      </c>
      <c r="E4368">
        <v>5</v>
      </c>
      <c r="F4368" s="4">
        <f>DATE(2021,12,1+INT(ROWS($1:82)/12))</f>
        <v>44537</v>
      </c>
      <c r="G4368" s="1" t="s">
        <v>167</v>
      </c>
      <c r="H4368">
        <v>-1</v>
      </c>
      <c r="I4368" s="5">
        <f>IF(G4368="nákup",VLOOKUP(E4368,Tabuľka6[#All],13,FALSE),IF(G4368="predaj",VLOOKUP(E4368,Tabuľka6[#All],12,FALSE),"zadany neplatny typ transakie"))</f>
        <v>15.56</v>
      </c>
      <c r="J4368">
        <f t="shared" si="68"/>
        <v>15.56</v>
      </c>
      <c r="K4368">
        <f>SUMIF($E$7:E4368,E4368,$H$7:H4368)</f>
        <v>88</v>
      </c>
    </row>
    <row r="4369" spans="4:11" x14ac:dyDescent="0.3">
      <c r="D4369">
        <v>4363</v>
      </c>
      <c r="E4369">
        <v>7</v>
      </c>
      <c r="F4369" s="4">
        <f>DATE(2021,12,1+INT(ROWS($1:83)/12))</f>
        <v>44537</v>
      </c>
      <c r="G4369" s="1" t="s">
        <v>167</v>
      </c>
      <c r="H4369">
        <v>-1</v>
      </c>
      <c r="I4369" s="5">
        <f>IF(G4369="nákup",VLOOKUP(E4369,Tabuľka6[#All],13,FALSE),IF(G4369="predaj",VLOOKUP(E4369,Tabuľka6[#All],12,FALSE),"zadany neplatny typ transakie"))</f>
        <v>14.75</v>
      </c>
      <c r="J4369">
        <f t="shared" si="68"/>
        <v>14.75</v>
      </c>
      <c r="K4369">
        <f>SUMIF($E$7:E4369,E4369,$H$7:H4369)</f>
        <v>31</v>
      </c>
    </row>
    <row r="4370" spans="4:11" x14ac:dyDescent="0.3">
      <c r="D4370">
        <v>4364</v>
      </c>
      <c r="E4370">
        <v>8</v>
      </c>
      <c r="F4370" s="4">
        <f>DATE(2021,12,1+INT(ROWS($1:84)/12))</f>
        <v>44538</v>
      </c>
      <c r="G4370" s="1" t="s">
        <v>167</v>
      </c>
      <c r="H4370">
        <v>-9</v>
      </c>
      <c r="I4370" s="5">
        <f>IF(G4370="nákup",VLOOKUP(E4370,Tabuľka6[#All],13,FALSE),IF(G4370="predaj",VLOOKUP(E4370,Tabuľka6[#All],12,FALSE),"zadany neplatny typ transakie"))</f>
        <v>17.89</v>
      </c>
      <c r="J4370">
        <f t="shared" si="68"/>
        <v>161.01</v>
      </c>
      <c r="K4370">
        <f>SUMIF($E$7:E4370,E4370,$H$7:H4370)</f>
        <v>113</v>
      </c>
    </row>
    <row r="4371" spans="4:11" x14ac:dyDescent="0.3">
      <c r="D4371">
        <v>4365</v>
      </c>
      <c r="E4371">
        <v>20</v>
      </c>
      <c r="F4371" s="4">
        <f>DATE(2021,12,1+INT(ROWS($1:85)/12))</f>
        <v>44538</v>
      </c>
      <c r="G4371" s="1" t="s">
        <v>166</v>
      </c>
      <c r="H4371">
        <v>4</v>
      </c>
      <c r="I4371" s="5">
        <f>IF(G4371="nákup",VLOOKUP(E4371,Tabuľka6[#All],13,FALSE),IF(G4371="predaj",VLOOKUP(E4371,Tabuľka6[#All],12,FALSE),"zadany neplatny typ transakie"))</f>
        <v>6.29</v>
      </c>
      <c r="J4371">
        <f t="shared" si="68"/>
        <v>25.16</v>
      </c>
      <c r="K4371">
        <f>SUMIF($E$7:E4371,E4371,$H$7:H4371)</f>
        <v>8</v>
      </c>
    </row>
    <row r="4372" spans="4:11" x14ac:dyDescent="0.3">
      <c r="D4372">
        <v>4366</v>
      </c>
      <c r="E4372">
        <v>1</v>
      </c>
      <c r="F4372" s="4">
        <f>DATE(2021,12,1+INT(ROWS($1:86)/12))</f>
        <v>44538</v>
      </c>
      <c r="G4372" s="1" t="s">
        <v>167</v>
      </c>
      <c r="H4372">
        <v>-1</v>
      </c>
      <c r="I4372" s="5">
        <f>IF(G4372="nákup",VLOOKUP(E4372,Tabuľka6[#All],13,FALSE),IF(G4372="predaj",VLOOKUP(E4372,Tabuľka6[#All],12,FALSE),"zadany neplatny typ transakie"))</f>
        <v>11.9</v>
      </c>
      <c r="J4372">
        <f t="shared" si="68"/>
        <v>11.9</v>
      </c>
      <c r="K4372">
        <f>SUMIF($E$7:E4372,E4372,$H$7:H4372)</f>
        <v>58</v>
      </c>
    </row>
    <row r="4373" spans="4:11" x14ac:dyDescent="0.3">
      <c r="D4373">
        <v>4367</v>
      </c>
      <c r="E4373">
        <v>13</v>
      </c>
      <c r="F4373" s="4">
        <f>DATE(2021,12,1+INT(ROWS($1:87)/12))</f>
        <v>44538</v>
      </c>
      <c r="G4373" s="1" t="s">
        <v>167</v>
      </c>
      <c r="H4373">
        <v>-8</v>
      </c>
      <c r="I4373" s="5">
        <f>IF(G4373="nákup",VLOOKUP(E4373,Tabuľka6[#All],13,FALSE),IF(G4373="predaj",VLOOKUP(E4373,Tabuľka6[#All],12,FALSE),"zadany neplatny typ transakie"))</f>
        <v>14.95</v>
      </c>
      <c r="J4373">
        <f t="shared" si="68"/>
        <v>119.6</v>
      </c>
      <c r="K4373">
        <f>SUMIF($E$7:E4373,E4373,$H$7:H4373)</f>
        <v>47</v>
      </c>
    </row>
    <row r="4374" spans="4:11" x14ac:dyDescent="0.3">
      <c r="D4374">
        <v>4368</v>
      </c>
      <c r="E4374">
        <v>3</v>
      </c>
      <c r="F4374" s="4">
        <f>DATE(2021,12,1+INT(ROWS($1:88)/12))</f>
        <v>44538</v>
      </c>
      <c r="G4374" s="1" t="s">
        <v>167</v>
      </c>
      <c r="H4374">
        <v>-7</v>
      </c>
      <c r="I4374" s="5">
        <f>IF(G4374="nákup",VLOOKUP(E4374,Tabuľka6[#All],13,FALSE),IF(G4374="predaj",VLOOKUP(E4374,Tabuľka6[#All],12,FALSE),"zadany neplatny typ transakie"))</f>
        <v>9.64</v>
      </c>
      <c r="J4374">
        <f t="shared" si="68"/>
        <v>67.48</v>
      </c>
      <c r="K4374">
        <f>SUMIF($E$7:E4374,E4374,$H$7:H4374)</f>
        <v>200</v>
      </c>
    </row>
    <row r="4375" spans="4:11" x14ac:dyDescent="0.3">
      <c r="D4375">
        <v>4369</v>
      </c>
      <c r="E4375">
        <v>24</v>
      </c>
      <c r="F4375" s="4">
        <f>DATE(2021,12,1+INT(ROWS($1:89)/12))</f>
        <v>44538</v>
      </c>
      <c r="G4375" s="1" t="s">
        <v>167</v>
      </c>
      <c r="H4375">
        <v>-10</v>
      </c>
      <c r="I4375" s="5">
        <f>IF(G4375="nákup",VLOOKUP(E4375,Tabuľka6[#All],13,FALSE),IF(G4375="predaj",VLOOKUP(E4375,Tabuľka6[#All],12,FALSE),"zadany neplatny typ transakie"))</f>
        <v>18.98</v>
      </c>
      <c r="J4375">
        <f t="shared" si="68"/>
        <v>189.8</v>
      </c>
      <c r="K4375">
        <f>SUMIF($E$7:E4375,E4375,$H$7:H4375)</f>
        <v>144</v>
      </c>
    </row>
    <row r="4376" spans="4:11" x14ac:dyDescent="0.3">
      <c r="D4376">
        <v>4370</v>
      </c>
      <c r="E4376">
        <v>1</v>
      </c>
      <c r="F4376" s="4">
        <f>DATE(2021,12,1+INT(ROWS($1:90)/12))</f>
        <v>44538</v>
      </c>
      <c r="G4376" s="1" t="s">
        <v>167</v>
      </c>
      <c r="H4376">
        <v>-5</v>
      </c>
      <c r="I4376" s="5">
        <f>IF(G4376="nákup",VLOOKUP(E4376,Tabuľka6[#All],13,FALSE),IF(G4376="predaj",VLOOKUP(E4376,Tabuľka6[#All],12,FALSE),"zadany neplatny typ transakie"))</f>
        <v>11.9</v>
      </c>
      <c r="J4376">
        <f t="shared" si="68"/>
        <v>59.5</v>
      </c>
      <c r="K4376">
        <f>SUMIF($E$7:E4376,E4376,$H$7:H4376)</f>
        <v>53</v>
      </c>
    </row>
    <row r="4377" spans="4:11" x14ac:dyDescent="0.3">
      <c r="D4377">
        <v>4371</v>
      </c>
      <c r="E4377">
        <v>5</v>
      </c>
      <c r="F4377" s="4">
        <f>DATE(2021,12,1+INT(ROWS($1:91)/12))</f>
        <v>44538</v>
      </c>
      <c r="G4377" s="1" t="s">
        <v>167</v>
      </c>
      <c r="H4377">
        <v>-5</v>
      </c>
      <c r="I4377" s="5">
        <f>IF(G4377="nákup",VLOOKUP(E4377,Tabuľka6[#All],13,FALSE),IF(G4377="predaj",VLOOKUP(E4377,Tabuľka6[#All],12,FALSE),"zadany neplatny typ transakie"))</f>
        <v>15.56</v>
      </c>
      <c r="J4377">
        <f t="shared" si="68"/>
        <v>77.8</v>
      </c>
      <c r="K4377">
        <f>SUMIF($E$7:E4377,E4377,$H$7:H4377)</f>
        <v>83</v>
      </c>
    </row>
    <row r="4378" spans="4:11" x14ac:dyDescent="0.3">
      <c r="D4378">
        <v>4372</v>
      </c>
      <c r="E4378">
        <v>2</v>
      </c>
      <c r="F4378" s="4">
        <f>DATE(2021,12,1+INT(ROWS($1:92)/12))</f>
        <v>44538</v>
      </c>
      <c r="G4378" s="1" t="s">
        <v>167</v>
      </c>
      <c r="H4378">
        <v>-3</v>
      </c>
      <c r="I4378" s="5">
        <f>IF(G4378="nákup",VLOOKUP(E4378,Tabuľka6[#All],13,FALSE),IF(G4378="predaj",VLOOKUP(E4378,Tabuľka6[#All],12,FALSE),"zadany neplatny typ transakie"))</f>
        <v>16.11</v>
      </c>
      <c r="J4378">
        <f t="shared" si="68"/>
        <v>48.33</v>
      </c>
      <c r="K4378">
        <f>SUMIF($E$7:E4378,E4378,$H$7:H4378)</f>
        <v>6</v>
      </c>
    </row>
    <row r="4379" spans="4:11" x14ac:dyDescent="0.3">
      <c r="D4379">
        <v>4373</v>
      </c>
      <c r="E4379">
        <v>19</v>
      </c>
      <c r="F4379" s="4">
        <f>DATE(2021,12,1+INT(ROWS($1:93)/12))</f>
        <v>44538</v>
      </c>
      <c r="G4379" s="1" t="s">
        <v>167</v>
      </c>
      <c r="H4379">
        <v>-5</v>
      </c>
      <c r="I4379" s="5">
        <f>IF(G4379="nákup",VLOOKUP(E4379,Tabuľka6[#All],13,FALSE),IF(G4379="predaj",VLOOKUP(E4379,Tabuľka6[#All],12,FALSE),"zadany neplatny typ transakie"))</f>
        <v>14.17</v>
      </c>
      <c r="J4379">
        <f t="shared" si="68"/>
        <v>70.849999999999994</v>
      </c>
      <c r="K4379">
        <f>SUMIF($E$7:E4379,E4379,$H$7:H4379)</f>
        <v>64</v>
      </c>
    </row>
    <row r="4380" spans="4:11" x14ac:dyDescent="0.3">
      <c r="D4380">
        <v>4374</v>
      </c>
      <c r="E4380">
        <v>10</v>
      </c>
      <c r="F4380" s="4">
        <f>DATE(2021,12,1+INT(ROWS($1:94)/12))</f>
        <v>44538</v>
      </c>
      <c r="G4380" s="1" t="s">
        <v>167</v>
      </c>
      <c r="H4380">
        <v>-3</v>
      </c>
      <c r="I4380" s="5">
        <f>IF(G4380="nákup",VLOOKUP(E4380,Tabuľka6[#All],13,FALSE),IF(G4380="predaj",VLOOKUP(E4380,Tabuľka6[#All],12,FALSE),"zadany neplatny typ transakie"))</f>
        <v>18.5</v>
      </c>
      <c r="J4380">
        <f t="shared" si="68"/>
        <v>55.5</v>
      </c>
      <c r="K4380">
        <f>SUMIF($E$7:E4380,E4380,$H$7:H4380)</f>
        <v>77</v>
      </c>
    </row>
    <row r="4381" spans="4:11" x14ac:dyDescent="0.3">
      <c r="D4381">
        <v>4375</v>
      </c>
      <c r="E4381">
        <v>28</v>
      </c>
      <c r="F4381" s="4">
        <f>DATE(2021,12,1+INT(ROWS($1:95)/12))</f>
        <v>44538</v>
      </c>
      <c r="G4381" s="1" t="s">
        <v>167</v>
      </c>
      <c r="H4381">
        <v>-5</v>
      </c>
      <c r="I4381" s="5">
        <f>IF(G4381="nákup",VLOOKUP(E4381,Tabuľka6[#All],13,FALSE),IF(G4381="predaj",VLOOKUP(E4381,Tabuľka6[#All],12,FALSE),"zadany neplatny typ transakie"))</f>
        <v>14.38</v>
      </c>
      <c r="J4381">
        <f t="shared" si="68"/>
        <v>71.900000000000006</v>
      </c>
      <c r="K4381">
        <f>SUMIF($E$7:E4381,E4381,$H$7:H4381)</f>
        <v>76</v>
      </c>
    </row>
    <row r="4382" spans="4:11" x14ac:dyDescent="0.3">
      <c r="D4382">
        <v>4376</v>
      </c>
      <c r="E4382">
        <v>7</v>
      </c>
      <c r="F4382" s="4">
        <f>DATE(2021,12,1+INT(ROWS($1:96)/12))</f>
        <v>44539</v>
      </c>
      <c r="G4382" s="1" t="s">
        <v>167</v>
      </c>
      <c r="H4382">
        <v>-7</v>
      </c>
      <c r="I4382" s="5">
        <f>IF(G4382="nákup",VLOOKUP(E4382,Tabuľka6[#All],13,FALSE),IF(G4382="predaj",VLOOKUP(E4382,Tabuľka6[#All],12,FALSE),"zadany neplatny typ transakie"))</f>
        <v>14.75</v>
      </c>
      <c r="J4382">
        <f t="shared" si="68"/>
        <v>103.25</v>
      </c>
      <c r="K4382">
        <f>SUMIF($E$7:E4382,E4382,$H$7:H4382)</f>
        <v>24</v>
      </c>
    </row>
    <row r="4383" spans="4:11" x14ac:dyDescent="0.3">
      <c r="D4383">
        <v>4377</v>
      </c>
      <c r="E4383">
        <v>24</v>
      </c>
      <c r="F4383" s="4">
        <f>DATE(2021,12,1+INT(ROWS($1:97)/12))</f>
        <v>44539</v>
      </c>
      <c r="G4383" s="1" t="s">
        <v>167</v>
      </c>
      <c r="H4383">
        <v>-4</v>
      </c>
      <c r="I4383" s="5">
        <f>IF(G4383="nákup",VLOOKUP(E4383,Tabuľka6[#All],13,FALSE),IF(G4383="predaj",VLOOKUP(E4383,Tabuľka6[#All],12,FALSE),"zadany neplatny typ transakie"))</f>
        <v>18.98</v>
      </c>
      <c r="J4383">
        <f t="shared" si="68"/>
        <v>75.92</v>
      </c>
      <c r="K4383">
        <f>SUMIF($E$7:E4383,E4383,$H$7:H4383)</f>
        <v>140</v>
      </c>
    </row>
    <row r="4384" spans="4:11" x14ac:dyDescent="0.3">
      <c r="D4384">
        <v>4378</v>
      </c>
      <c r="E4384">
        <v>21</v>
      </c>
      <c r="F4384" s="4">
        <f>DATE(2021,12,1+INT(ROWS($1:98)/12))</f>
        <v>44539</v>
      </c>
      <c r="G4384" s="1" t="s">
        <v>166</v>
      </c>
      <c r="H4384">
        <v>5</v>
      </c>
      <c r="I4384" s="5">
        <f>IF(G4384="nákup",VLOOKUP(E4384,Tabuľka6[#All],13,FALSE),IF(G4384="predaj",VLOOKUP(E4384,Tabuľka6[#All],12,FALSE),"zadany neplatny typ transakie"))</f>
        <v>14.17</v>
      </c>
      <c r="J4384">
        <f t="shared" si="68"/>
        <v>70.849999999999994</v>
      </c>
      <c r="K4384">
        <f>SUMIF($E$7:E4384,E4384,$H$7:H4384)</f>
        <v>7</v>
      </c>
    </row>
    <row r="4385" spans="4:11" x14ac:dyDescent="0.3">
      <c r="D4385">
        <v>4379</v>
      </c>
      <c r="E4385">
        <v>17</v>
      </c>
      <c r="F4385" s="4">
        <f>DATE(2021,12,1+INT(ROWS($1:99)/12))</f>
        <v>44539</v>
      </c>
      <c r="G4385" s="1" t="s">
        <v>167</v>
      </c>
      <c r="H4385">
        <v>-4</v>
      </c>
      <c r="I4385" s="5">
        <f>IF(G4385="nákup",VLOOKUP(E4385,Tabuľka6[#All],13,FALSE),IF(G4385="predaj",VLOOKUP(E4385,Tabuľka6[#All],12,FALSE),"zadany neplatny typ transakie"))</f>
        <v>14.46</v>
      </c>
      <c r="J4385">
        <f t="shared" si="68"/>
        <v>57.84</v>
      </c>
      <c r="K4385">
        <f>SUMIF($E$7:E4385,E4385,$H$7:H4385)</f>
        <v>21</v>
      </c>
    </row>
    <row r="4386" spans="4:11" x14ac:dyDescent="0.3">
      <c r="D4386">
        <v>4380</v>
      </c>
      <c r="E4386">
        <v>30</v>
      </c>
      <c r="F4386" s="4">
        <f>DATE(2021,12,1+INT(ROWS($1:100)/12))</f>
        <v>44539</v>
      </c>
      <c r="G4386" s="1" t="s">
        <v>167</v>
      </c>
      <c r="H4386">
        <v>-6</v>
      </c>
      <c r="I4386" s="5">
        <f>IF(G4386="nákup",VLOOKUP(E4386,Tabuľka6[#All],13,FALSE),IF(G4386="predaj",VLOOKUP(E4386,Tabuľka6[#All],12,FALSE),"zadany neplatny typ transakie"))</f>
        <v>11.5</v>
      </c>
      <c r="J4386">
        <f t="shared" si="68"/>
        <v>69</v>
      </c>
      <c r="K4386">
        <f>SUMIF($E$7:E4386,E4386,$H$7:H4386)</f>
        <v>60</v>
      </c>
    </row>
    <row r="4387" spans="4:11" x14ac:dyDescent="0.3">
      <c r="D4387">
        <v>4381</v>
      </c>
      <c r="E4387">
        <v>2</v>
      </c>
      <c r="F4387" s="4">
        <f>DATE(2021,12,1+INT(ROWS($1:101)/12))</f>
        <v>44539</v>
      </c>
      <c r="G4387" s="1" t="s">
        <v>167</v>
      </c>
      <c r="H4387">
        <v>7</v>
      </c>
      <c r="I4387" s="5">
        <f>IF(G4387="nákup",VLOOKUP(E4387,Tabuľka6[#All],13,FALSE),IF(G4387="predaj",VLOOKUP(E4387,Tabuľka6[#All],12,FALSE),"zadany neplatny typ transakie"))</f>
        <v>16.11</v>
      </c>
      <c r="J4387">
        <f t="shared" si="68"/>
        <v>112.77</v>
      </c>
      <c r="K4387">
        <f>SUMIF($E$7:E4387,E4387,$H$7:H4387)</f>
        <v>13</v>
      </c>
    </row>
    <row r="4388" spans="4:11" x14ac:dyDescent="0.3">
      <c r="D4388">
        <v>4382</v>
      </c>
      <c r="E4388">
        <v>1</v>
      </c>
      <c r="F4388" s="4">
        <f>DATE(2021,12,1+INT(ROWS($1:102)/12))</f>
        <v>44539</v>
      </c>
      <c r="G4388" s="1" t="s">
        <v>167</v>
      </c>
      <c r="H4388">
        <v>-5</v>
      </c>
      <c r="I4388" s="5">
        <f>IF(G4388="nákup",VLOOKUP(E4388,Tabuľka6[#All],13,FALSE),IF(G4388="predaj",VLOOKUP(E4388,Tabuľka6[#All],12,FALSE),"zadany neplatny typ transakie"))</f>
        <v>11.9</v>
      </c>
      <c r="J4388">
        <f t="shared" si="68"/>
        <v>59.5</v>
      </c>
      <c r="K4388">
        <f>SUMIF($E$7:E4388,E4388,$H$7:H4388)</f>
        <v>48</v>
      </c>
    </row>
    <row r="4389" spans="4:11" x14ac:dyDescent="0.3">
      <c r="D4389">
        <v>4383</v>
      </c>
      <c r="E4389">
        <v>2</v>
      </c>
      <c r="F4389" s="4">
        <f>DATE(2021,12,1+INT(ROWS($1:103)/12))</f>
        <v>44539</v>
      </c>
      <c r="G4389" s="1" t="s">
        <v>167</v>
      </c>
      <c r="H4389">
        <v>-7</v>
      </c>
      <c r="I4389" s="5">
        <f>IF(G4389="nákup",VLOOKUP(E4389,Tabuľka6[#All],13,FALSE),IF(G4389="predaj",VLOOKUP(E4389,Tabuľka6[#All],12,FALSE),"zadany neplatny typ transakie"))</f>
        <v>16.11</v>
      </c>
      <c r="J4389">
        <f t="shared" si="68"/>
        <v>112.77</v>
      </c>
      <c r="K4389">
        <f>SUMIF($E$7:E4389,E4389,$H$7:H4389)</f>
        <v>6</v>
      </c>
    </row>
    <row r="4390" spans="4:11" x14ac:dyDescent="0.3">
      <c r="D4390">
        <v>4384</v>
      </c>
      <c r="E4390">
        <v>9</v>
      </c>
      <c r="F4390" s="4">
        <f>DATE(2021,12,1+INT(ROWS($1:104)/12))</f>
        <v>44539</v>
      </c>
      <c r="G4390" s="1" t="s">
        <v>167</v>
      </c>
      <c r="H4390">
        <v>-10</v>
      </c>
      <c r="I4390" s="5">
        <f>IF(G4390="nákup",VLOOKUP(E4390,Tabuľka6[#All],13,FALSE),IF(G4390="predaj",VLOOKUP(E4390,Tabuľka6[#All],12,FALSE),"zadany neplatny typ transakie"))</f>
        <v>41</v>
      </c>
      <c r="J4390">
        <f t="shared" si="68"/>
        <v>410</v>
      </c>
      <c r="K4390">
        <f>SUMIF($E$7:E4390,E4390,$H$7:H4390)</f>
        <v>89</v>
      </c>
    </row>
    <row r="4391" spans="4:11" x14ac:dyDescent="0.3">
      <c r="D4391">
        <v>4385</v>
      </c>
      <c r="E4391">
        <v>15</v>
      </c>
      <c r="F4391" s="4">
        <f>DATE(2021,12,1+INT(ROWS($1:105)/12))</f>
        <v>44539</v>
      </c>
      <c r="G4391" s="1" t="s">
        <v>167</v>
      </c>
      <c r="H4391">
        <v>-5</v>
      </c>
      <c r="I4391" s="5">
        <f>IF(G4391="nákup",VLOOKUP(E4391,Tabuľka6[#All],13,FALSE),IF(G4391="predaj",VLOOKUP(E4391,Tabuľka6[#All],12,FALSE),"zadany neplatny typ transakie"))</f>
        <v>9.65</v>
      </c>
      <c r="J4391">
        <f t="shared" si="68"/>
        <v>48.25</v>
      </c>
      <c r="K4391">
        <f>SUMIF($E$7:E4391,E4391,$H$7:H4391)</f>
        <v>129</v>
      </c>
    </row>
    <row r="4392" spans="4:11" x14ac:dyDescent="0.3">
      <c r="D4392">
        <v>4386</v>
      </c>
      <c r="E4392">
        <v>16</v>
      </c>
      <c r="F4392" s="4">
        <f>DATE(2021,12,1+INT(ROWS($1:106)/12))</f>
        <v>44539</v>
      </c>
      <c r="G4392" s="1" t="s">
        <v>167</v>
      </c>
      <c r="H4392">
        <v>-9</v>
      </c>
      <c r="I4392" s="5">
        <f>IF(G4392="nákup",VLOOKUP(E4392,Tabuľka6[#All],13,FALSE),IF(G4392="predaj",VLOOKUP(E4392,Tabuľka6[#All],12,FALSE),"zadany neplatny typ transakie"))</f>
        <v>14.49</v>
      </c>
      <c r="J4392">
        <f t="shared" si="68"/>
        <v>130.41</v>
      </c>
      <c r="K4392">
        <f>SUMIF($E$7:E4392,E4392,$H$7:H4392)</f>
        <v>149</v>
      </c>
    </row>
    <row r="4393" spans="4:11" x14ac:dyDescent="0.3">
      <c r="D4393">
        <v>4387</v>
      </c>
      <c r="E4393">
        <v>17</v>
      </c>
      <c r="F4393" s="4">
        <f>DATE(2021,12,1+INT(ROWS($1:107)/12))</f>
        <v>44539</v>
      </c>
      <c r="G4393" s="1" t="s">
        <v>167</v>
      </c>
      <c r="H4393">
        <v>-6</v>
      </c>
      <c r="I4393" s="5">
        <f>IF(G4393="nákup",VLOOKUP(E4393,Tabuľka6[#All],13,FALSE),IF(G4393="predaj",VLOOKUP(E4393,Tabuľka6[#All],12,FALSE),"zadany neplatny typ transakie"))</f>
        <v>14.46</v>
      </c>
      <c r="J4393">
        <f t="shared" si="68"/>
        <v>86.76</v>
      </c>
      <c r="K4393">
        <f>SUMIF($E$7:E4393,E4393,$H$7:H4393)</f>
        <v>15</v>
      </c>
    </row>
    <row r="4394" spans="4:11" x14ac:dyDescent="0.3">
      <c r="D4394">
        <v>4388</v>
      </c>
      <c r="E4394">
        <v>8</v>
      </c>
      <c r="F4394" s="4">
        <f>DATE(2021,12,1+INT(ROWS($1:108)/12))</f>
        <v>44540</v>
      </c>
      <c r="G4394" s="1" t="s">
        <v>167</v>
      </c>
      <c r="H4394">
        <v>-2</v>
      </c>
      <c r="I4394" s="5">
        <f>IF(G4394="nákup",VLOOKUP(E4394,Tabuľka6[#All],13,FALSE),IF(G4394="predaj",VLOOKUP(E4394,Tabuľka6[#All],12,FALSE),"zadany neplatny typ transakie"))</f>
        <v>17.89</v>
      </c>
      <c r="J4394">
        <f t="shared" si="68"/>
        <v>35.78</v>
      </c>
      <c r="K4394">
        <f>SUMIF($E$7:E4394,E4394,$H$7:H4394)</f>
        <v>111</v>
      </c>
    </row>
    <row r="4395" spans="4:11" x14ac:dyDescent="0.3">
      <c r="D4395">
        <v>4389</v>
      </c>
      <c r="E4395">
        <v>19</v>
      </c>
      <c r="F4395" s="4">
        <f>DATE(2021,12,1+INT(ROWS($1:109)/12))</f>
        <v>44540</v>
      </c>
      <c r="G4395" s="1" t="s">
        <v>167</v>
      </c>
      <c r="H4395">
        <v>-9</v>
      </c>
      <c r="I4395" s="5">
        <f>IF(G4395="nákup",VLOOKUP(E4395,Tabuľka6[#All],13,FALSE),IF(G4395="predaj",VLOOKUP(E4395,Tabuľka6[#All],12,FALSE),"zadany neplatny typ transakie"))</f>
        <v>14.17</v>
      </c>
      <c r="J4395">
        <f t="shared" si="68"/>
        <v>127.53</v>
      </c>
      <c r="K4395">
        <f>SUMIF($E$7:E4395,E4395,$H$7:H4395)</f>
        <v>55</v>
      </c>
    </row>
    <row r="4396" spans="4:11" x14ac:dyDescent="0.3">
      <c r="D4396">
        <v>4390</v>
      </c>
      <c r="E4396">
        <v>23</v>
      </c>
      <c r="F4396" s="4">
        <f>DATE(2021,12,1+INT(ROWS($1:110)/12))</f>
        <v>44540</v>
      </c>
      <c r="G4396" s="1" t="s">
        <v>167</v>
      </c>
      <c r="H4396">
        <v>-10</v>
      </c>
      <c r="I4396" s="5">
        <f>IF(G4396="nákup",VLOOKUP(E4396,Tabuľka6[#All],13,FALSE),IF(G4396="predaj",VLOOKUP(E4396,Tabuľka6[#All],12,FALSE),"zadany neplatny typ transakie"))</f>
        <v>22.55</v>
      </c>
      <c r="J4396">
        <f t="shared" si="68"/>
        <v>225.5</v>
      </c>
      <c r="K4396">
        <f>SUMIF($E$7:E4396,E4396,$H$7:H4396)</f>
        <v>89</v>
      </c>
    </row>
    <row r="4397" spans="4:11" x14ac:dyDescent="0.3">
      <c r="D4397">
        <v>4391</v>
      </c>
      <c r="E4397">
        <v>25</v>
      </c>
      <c r="F4397" s="4">
        <f>DATE(2021,12,1+INT(ROWS($1:111)/12))</f>
        <v>44540</v>
      </c>
      <c r="G4397" s="1" t="s">
        <v>167</v>
      </c>
      <c r="H4397">
        <v>-4</v>
      </c>
      <c r="I4397" s="5">
        <f>IF(G4397="nákup",VLOOKUP(E4397,Tabuľka6[#All],13,FALSE),IF(G4397="predaj",VLOOKUP(E4397,Tabuľka6[#All],12,FALSE),"zadany neplatny typ transakie"))</f>
        <v>14.95</v>
      </c>
      <c r="J4397">
        <f t="shared" si="68"/>
        <v>59.8</v>
      </c>
      <c r="K4397">
        <f>SUMIF($E$7:E4397,E4397,$H$7:H4397)</f>
        <v>130</v>
      </c>
    </row>
    <row r="4398" spans="4:11" x14ac:dyDescent="0.3">
      <c r="D4398">
        <v>4392</v>
      </c>
      <c r="E4398">
        <v>10</v>
      </c>
      <c r="F4398" s="4">
        <f>DATE(2021,12,1+INT(ROWS($1:112)/12))</f>
        <v>44540</v>
      </c>
      <c r="G4398" s="1" t="s">
        <v>167</v>
      </c>
      <c r="H4398">
        <v>-9</v>
      </c>
      <c r="I4398" s="5">
        <f>IF(G4398="nákup",VLOOKUP(E4398,Tabuľka6[#All],13,FALSE),IF(G4398="predaj",VLOOKUP(E4398,Tabuľka6[#All],12,FALSE),"zadany neplatny typ transakie"))</f>
        <v>18.5</v>
      </c>
      <c r="J4398">
        <f t="shared" si="68"/>
        <v>166.5</v>
      </c>
      <c r="K4398">
        <f>SUMIF($E$7:E4398,E4398,$H$7:H4398)</f>
        <v>68</v>
      </c>
    </row>
    <row r="4399" spans="4:11" x14ac:dyDescent="0.3">
      <c r="D4399">
        <v>4393</v>
      </c>
      <c r="E4399">
        <v>28</v>
      </c>
      <c r="F4399" s="4">
        <f>DATE(2021,12,1+INT(ROWS($1:113)/12))</f>
        <v>44540</v>
      </c>
      <c r="G4399" s="1" t="s">
        <v>167</v>
      </c>
      <c r="H4399">
        <v>-6</v>
      </c>
      <c r="I4399" s="5">
        <f>IF(G4399="nákup",VLOOKUP(E4399,Tabuľka6[#All],13,FALSE),IF(G4399="predaj",VLOOKUP(E4399,Tabuľka6[#All],12,FALSE),"zadany neplatny typ transakie"))</f>
        <v>14.38</v>
      </c>
      <c r="J4399">
        <f t="shared" si="68"/>
        <v>86.28</v>
      </c>
      <c r="K4399">
        <f>SUMIF($E$7:E4399,E4399,$H$7:H4399)</f>
        <v>70</v>
      </c>
    </row>
    <row r="4400" spans="4:11" x14ac:dyDescent="0.3">
      <c r="D4400">
        <v>4394</v>
      </c>
      <c r="E4400">
        <v>11</v>
      </c>
      <c r="F4400" s="4">
        <f>DATE(2021,12,1+INT(ROWS($1:114)/12))</f>
        <v>44540</v>
      </c>
      <c r="G4400" s="1" t="s">
        <v>167</v>
      </c>
      <c r="H4400">
        <v>-1</v>
      </c>
      <c r="I4400" s="5">
        <f>IF(G4400="nákup",VLOOKUP(E4400,Tabuľka6[#All],13,FALSE),IF(G4400="predaj",VLOOKUP(E4400,Tabuľka6[#All],12,FALSE),"zadany neplatny typ transakie"))</f>
        <v>5</v>
      </c>
      <c r="J4400">
        <f t="shared" si="68"/>
        <v>5</v>
      </c>
      <c r="K4400">
        <f>SUMIF($E$7:E4400,E4400,$H$7:H4400)</f>
        <v>97</v>
      </c>
    </row>
    <row r="4401" spans="4:11" x14ac:dyDescent="0.3">
      <c r="D4401">
        <v>4395</v>
      </c>
      <c r="E4401">
        <v>23</v>
      </c>
      <c r="F4401" s="4">
        <f>DATE(2021,12,1+INT(ROWS($1:115)/12))</f>
        <v>44540</v>
      </c>
      <c r="G4401" s="1" t="s">
        <v>167</v>
      </c>
      <c r="H4401">
        <v>-5</v>
      </c>
      <c r="I4401" s="5">
        <f>IF(G4401="nákup",VLOOKUP(E4401,Tabuľka6[#All],13,FALSE),IF(G4401="predaj",VLOOKUP(E4401,Tabuľka6[#All],12,FALSE),"zadany neplatny typ transakie"))</f>
        <v>22.55</v>
      </c>
      <c r="J4401">
        <f t="shared" si="68"/>
        <v>112.75</v>
      </c>
      <c r="K4401">
        <f>SUMIF($E$7:E4401,E4401,$H$7:H4401)</f>
        <v>84</v>
      </c>
    </row>
    <row r="4402" spans="4:11" x14ac:dyDescent="0.3">
      <c r="D4402">
        <v>4396</v>
      </c>
      <c r="E4402">
        <v>19</v>
      </c>
      <c r="F4402" s="4">
        <f>DATE(2021,12,1+INT(ROWS($1:116)/12))</f>
        <v>44540</v>
      </c>
      <c r="G4402" s="1" t="s">
        <v>167</v>
      </c>
      <c r="H4402">
        <v>-1</v>
      </c>
      <c r="I4402" s="5">
        <f>IF(G4402="nákup",VLOOKUP(E4402,Tabuľka6[#All],13,FALSE),IF(G4402="predaj",VLOOKUP(E4402,Tabuľka6[#All],12,FALSE),"zadany neplatny typ transakie"))</f>
        <v>14.17</v>
      </c>
      <c r="J4402">
        <f t="shared" si="68"/>
        <v>14.17</v>
      </c>
      <c r="K4402">
        <f>SUMIF($E$7:E4402,E4402,$H$7:H4402)</f>
        <v>54</v>
      </c>
    </row>
    <row r="4403" spans="4:11" x14ac:dyDescent="0.3">
      <c r="D4403">
        <v>4397</v>
      </c>
      <c r="E4403">
        <v>22</v>
      </c>
      <c r="F4403" s="4">
        <f>DATE(2021,12,1+INT(ROWS($1:117)/12))</f>
        <v>44540</v>
      </c>
      <c r="G4403" s="1" t="s">
        <v>167</v>
      </c>
      <c r="H4403">
        <v>-3</v>
      </c>
      <c r="I4403" s="5">
        <f>IF(G4403="nákup",VLOOKUP(E4403,Tabuľka6[#All],13,FALSE),IF(G4403="predaj",VLOOKUP(E4403,Tabuľka6[#All],12,FALSE),"zadany neplatny typ transakie"))</f>
        <v>22.58</v>
      </c>
      <c r="J4403">
        <f t="shared" si="68"/>
        <v>67.739999999999995</v>
      </c>
      <c r="K4403">
        <f>SUMIF($E$7:E4403,E4403,$H$7:H4403)</f>
        <v>67</v>
      </c>
    </row>
    <row r="4404" spans="4:11" x14ac:dyDescent="0.3">
      <c r="D4404">
        <v>4398</v>
      </c>
      <c r="E4404">
        <v>26</v>
      </c>
      <c r="F4404" s="4">
        <f>DATE(2021,12,1+INT(ROWS($1:118)/12))</f>
        <v>44540</v>
      </c>
      <c r="G4404" s="1" t="s">
        <v>167</v>
      </c>
      <c r="H4404">
        <v>-2</v>
      </c>
      <c r="I4404" s="5">
        <f>IF(G4404="nákup",VLOOKUP(E4404,Tabuľka6[#All],13,FALSE),IF(G4404="predaj",VLOOKUP(E4404,Tabuľka6[#All],12,FALSE),"zadany neplatny typ transakie"))</f>
        <v>12.85</v>
      </c>
      <c r="J4404">
        <f t="shared" si="68"/>
        <v>25.7</v>
      </c>
      <c r="K4404">
        <f>SUMIF($E$7:E4404,E4404,$H$7:H4404)</f>
        <v>34</v>
      </c>
    </row>
    <row r="4405" spans="4:11" x14ac:dyDescent="0.3">
      <c r="D4405">
        <v>4399</v>
      </c>
      <c r="E4405">
        <v>4</v>
      </c>
      <c r="F4405" s="4">
        <f>DATE(2021,12,1+INT(ROWS($1:119)/12))</f>
        <v>44540</v>
      </c>
      <c r="G4405" s="1" t="s">
        <v>167</v>
      </c>
      <c r="H4405">
        <v>-5</v>
      </c>
      <c r="I4405" s="5">
        <f>IF(G4405="nákup",VLOOKUP(E4405,Tabuľka6[#All],13,FALSE),IF(G4405="predaj",VLOOKUP(E4405,Tabuľka6[#All],12,FALSE),"zadany neplatny typ transakie"))</f>
        <v>16</v>
      </c>
      <c r="J4405">
        <f t="shared" si="68"/>
        <v>80</v>
      </c>
      <c r="K4405">
        <f>SUMIF($E$7:E4405,E4405,$H$7:H4405)</f>
        <v>90</v>
      </c>
    </row>
    <row r="4406" spans="4:11" x14ac:dyDescent="0.3">
      <c r="D4406">
        <v>4400</v>
      </c>
      <c r="E4406">
        <v>14</v>
      </c>
      <c r="F4406" s="4">
        <f>DATE(2021,12,1+INT(ROWS($1:120)/12))</f>
        <v>44541</v>
      </c>
      <c r="G4406" s="1" t="s">
        <v>167</v>
      </c>
      <c r="H4406">
        <v>-4</v>
      </c>
      <c r="I4406" s="5">
        <f>IF(G4406="nákup",VLOOKUP(E4406,Tabuľka6[#All],13,FALSE),IF(G4406="predaj",VLOOKUP(E4406,Tabuľka6[#All],12,FALSE),"zadany neplatny typ transakie"))</f>
        <v>7.8</v>
      </c>
      <c r="J4406">
        <f t="shared" si="68"/>
        <v>31.2</v>
      </c>
      <c r="K4406">
        <f>SUMIF($E$7:E4406,E4406,$H$7:H4406)</f>
        <v>9</v>
      </c>
    </row>
    <row r="4407" spans="4:11" x14ac:dyDescent="0.3">
      <c r="D4407">
        <v>4401</v>
      </c>
      <c r="E4407">
        <v>14</v>
      </c>
      <c r="F4407" s="4">
        <f>DATE(2021,12,1+INT(ROWS($1:121)/12))</f>
        <v>44541</v>
      </c>
      <c r="G4407" s="1" t="s">
        <v>167</v>
      </c>
      <c r="H4407">
        <v>20</v>
      </c>
      <c r="I4407" s="5">
        <f>IF(G4407="nákup",VLOOKUP(E4407,Tabuľka6[#All],13,FALSE),IF(G4407="predaj",VLOOKUP(E4407,Tabuľka6[#All],12,FALSE),"zadany neplatny typ transakie"))</f>
        <v>7.8</v>
      </c>
      <c r="J4407">
        <f t="shared" si="68"/>
        <v>156</v>
      </c>
      <c r="K4407">
        <f>SUMIF($E$7:E4407,E4407,$H$7:H4407)</f>
        <v>29</v>
      </c>
    </row>
    <row r="4408" spans="4:11" x14ac:dyDescent="0.3">
      <c r="D4408">
        <v>4402</v>
      </c>
      <c r="E4408">
        <v>11</v>
      </c>
      <c r="F4408" s="4">
        <f>DATE(2021,12,1+INT(ROWS($1:122)/12))</f>
        <v>44541</v>
      </c>
      <c r="G4408" s="1" t="s">
        <v>167</v>
      </c>
      <c r="H4408">
        <v>-5</v>
      </c>
      <c r="I4408" s="5">
        <f>IF(G4408="nákup",VLOOKUP(E4408,Tabuľka6[#All],13,FALSE),IF(G4408="predaj",VLOOKUP(E4408,Tabuľka6[#All],12,FALSE),"zadany neplatny typ transakie"))</f>
        <v>5</v>
      </c>
      <c r="J4408">
        <f t="shared" si="68"/>
        <v>25</v>
      </c>
      <c r="K4408">
        <f>SUMIF($E$7:E4408,E4408,$H$7:H4408)</f>
        <v>92</v>
      </c>
    </row>
    <row r="4409" spans="4:11" x14ac:dyDescent="0.3">
      <c r="D4409">
        <v>4403</v>
      </c>
      <c r="E4409">
        <v>23</v>
      </c>
      <c r="F4409" s="4">
        <f>DATE(2021,12,1+INT(ROWS($1:123)/12))</f>
        <v>44541</v>
      </c>
      <c r="G4409" s="1" t="s">
        <v>167</v>
      </c>
      <c r="H4409">
        <v>-4</v>
      </c>
      <c r="I4409" s="5">
        <f>IF(G4409="nákup",VLOOKUP(E4409,Tabuľka6[#All],13,FALSE),IF(G4409="predaj",VLOOKUP(E4409,Tabuľka6[#All],12,FALSE),"zadany neplatny typ transakie"))</f>
        <v>22.55</v>
      </c>
      <c r="J4409">
        <f t="shared" si="68"/>
        <v>90.2</v>
      </c>
      <c r="K4409">
        <f>SUMIF($E$7:E4409,E4409,$H$7:H4409)</f>
        <v>80</v>
      </c>
    </row>
    <row r="4410" spans="4:11" x14ac:dyDescent="0.3">
      <c r="D4410">
        <v>4404</v>
      </c>
      <c r="E4410">
        <v>7</v>
      </c>
      <c r="F4410" s="4">
        <f>DATE(2021,12,1+INT(ROWS($1:124)/12))</f>
        <v>44541</v>
      </c>
      <c r="G4410" s="1" t="s">
        <v>167</v>
      </c>
      <c r="H4410">
        <v>-10</v>
      </c>
      <c r="I4410" s="5">
        <f>IF(G4410="nákup",VLOOKUP(E4410,Tabuľka6[#All],13,FALSE),IF(G4410="predaj",VLOOKUP(E4410,Tabuľka6[#All],12,FALSE),"zadany neplatny typ transakie"))</f>
        <v>14.75</v>
      </c>
      <c r="J4410">
        <f t="shared" si="68"/>
        <v>147.5</v>
      </c>
      <c r="K4410">
        <f>SUMIF($E$7:E4410,E4410,$H$7:H4410)</f>
        <v>14</v>
      </c>
    </row>
    <row r="4411" spans="4:11" x14ac:dyDescent="0.3">
      <c r="D4411">
        <v>4405</v>
      </c>
      <c r="E4411">
        <v>10</v>
      </c>
      <c r="F4411" s="4">
        <f>DATE(2021,12,1+INT(ROWS($1:125)/12))</f>
        <v>44541</v>
      </c>
      <c r="G4411" s="1" t="s">
        <v>167</v>
      </c>
      <c r="H4411">
        <v>-3</v>
      </c>
      <c r="I4411" s="5">
        <f>IF(G4411="nákup",VLOOKUP(E4411,Tabuľka6[#All],13,FALSE),IF(G4411="predaj",VLOOKUP(E4411,Tabuľka6[#All],12,FALSE),"zadany neplatny typ transakie"))</f>
        <v>18.5</v>
      </c>
      <c r="J4411">
        <f t="shared" si="68"/>
        <v>55.5</v>
      </c>
      <c r="K4411">
        <f>SUMIF($E$7:E4411,E4411,$H$7:H4411)</f>
        <v>65</v>
      </c>
    </row>
    <row r="4412" spans="4:11" x14ac:dyDescent="0.3">
      <c r="D4412">
        <v>4406</v>
      </c>
      <c r="E4412">
        <v>11</v>
      </c>
      <c r="F4412" s="4">
        <f>DATE(2021,12,1+INT(ROWS($1:126)/12))</f>
        <v>44541</v>
      </c>
      <c r="G4412" s="1" t="s">
        <v>167</v>
      </c>
      <c r="H4412">
        <v>-8</v>
      </c>
      <c r="I4412" s="5">
        <f>IF(G4412="nákup",VLOOKUP(E4412,Tabuľka6[#All],13,FALSE),IF(G4412="predaj",VLOOKUP(E4412,Tabuľka6[#All],12,FALSE),"zadany neplatny typ transakie"))</f>
        <v>5</v>
      </c>
      <c r="J4412">
        <f t="shared" si="68"/>
        <v>40</v>
      </c>
      <c r="K4412">
        <f>SUMIF($E$7:E4412,E4412,$H$7:H4412)</f>
        <v>84</v>
      </c>
    </row>
    <row r="4413" spans="4:11" x14ac:dyDescent="0.3">
      <c r="D4413">
        <v>4407</v>
      </c>
      <c r="E4413">
        <v>26</v>
      </c>
      <c r="F4413" s="4">
        <f>DATE(2021,12,1+INT(ROWS($1:127)/12))</f>
        <v>44541</v>
      </c>
      <c r="G4413" s="1" t="s">
        <v>167</v>
      </c>
      <c r="H4413">
        <v>-8</v>
      </c>
      <c r="I4413" s="5">
        <f>IF(G4413="nákup",VLOOKUP(E4413,Tabuľka6[#All],13,FALSE),IF(G4413="predaj",VLOOKUP(E4413,Tabuľka6[#All],12,FALSE),"zadany neplatny typ transakie"))</f>
        <v>12.85</v>
      </c>
      <c r="J4413">
        <f t="shared" si="68"/>
        <v>102.8</v>
      </c>
      <c r="K4413">
        <f>SUMIF($E$7:E4413,E4413,$H$7:H4413)</f>
        <v>26</v>
      </c>
    </row>
    <row r="4414" spans="4:11" x14ac:dyDescent="0.3">
      <c r="D4414">
        <v>4408</v>
      </c>
      <c r="E4414">
        <v>22</v>
      </c>
      <c r="F4414" s="4">
        <f>DATE(2021,12,1+INT(ROWS($1:128)/12))</f>
        <v>44541</v>
      </c>
      <c r="G4414" s="1" t="s">
        <v>167</v>
      </c>
      <c r="H4414">
        <v>-2</v>
      </c>
      <c r="I4414" s="5">
        <f>IF(G4414="nákup",VLOOKUP(E4414,Tabuľka6[#All],13,FALSE),IF(G4414="predaj",VLOOKUP(E4414,Tabuľka6[#All],12,FALSE),"zadany neplatny typ transakie"))</f>
        <v>22.58</v>
      </c>
      <c r="J4414">
        <f t="shared" si="68"/>
        <v>45.16</v>
      </c>
      <c r="K4414">
        <f>SUMIF($E$7:E4414,E4414,$H$7:H4414)</f>
        <v>65</v>
      </c>
    </row>
    <row r="4415" spans="4:11" x14ac:dyDescent="0.3">
      <c r="D4415">
        <v>4409</v>
      </c>
      <c r="E4415">
        <v>2</v>
      </c>
      <c r="F4415" s="4">
        <f>DATE(2021,12,1+INT(ROWS($1:129)/12))</f>
        <v>44541</v>
      </c>
      <c r="G4415" s="1" t="s">
        <v>167</v>
      </c>
      <c r="H4415">
        <v>-2</v>
      </c>
      <c r="I4415" s="5">
        <f>IF(G4415="nákup",VLOOKUP(E4415,Tabuľka6[#All],13,FALSE),IF(G4415="predaj",VLOOKUP(E4415,Tabuľka6[#All],12,FALSE),"zadany neplatny typ transakie"))</f>
        <v>16.11</v>
      </c>
      <c r="J4415">
        <f t="shared" si="68"/>
        <v>32.22</v>
      </c>
      <c r="K4415">
        <f>SUMIF($E$7:E4415,E4415,$H$7:H4415)</f>
        <v>4</v>
      </c>
    </row>
    <row r="4416" spans="4:11" x14ac:dyDescent="0.3">
      <c r="D4416">
        <v>4410</v>
      </c>
      <c r="E4416">
        <v>1</v>
      </c>
      <c r="F4416" s="4">
        <f>DATE(2021,12,1+INT(ROWS($1:130)/12))</f>
        <v>44541</v>
      </c>
      <c r="G4416" s="1" t="s">
        <v>167</v>
      </c>
      <c r="H4416">
        <v>-7</v>
      </c>
      <c r="I4416" s="5">
        <f>IF(G4416="nákup",VLOOKUP(E4416,Tabuľka6[#All],13,FALSE),IF(G4416="predaj",VLOOKUP(E4416,Tabuľka6[#All],12,FALSE),"zadany neplatny typ transakie"))</f>
        <v>11.9</v>
      </c>
      <c r="J4416">
        <f t="shared" si="68"/>
        <v>83.3</v>
      </c>
      <c r="K4416">
        <f>SUMIF($E$7:E4416,E4416,$H$7:H4416)</f>
        <v>41</v>
      </c>
    </row>
    <row r="4417" spans="4:11" x14ac:dyDescent="0.3">
      <c r="D4417">
        <v>4411</v>
      </c>
      <c r="E4417">
        <v>27</v>
      </c>
      <c r="F4417" s="4">
        <f>DATE(2021,12,1+INT(ROWS($1:131)/12))</f>
        <v>44541</v>
      </c>
      <c r="G4417" s="1" t="s">
        <v>166</v>
      </c>
      <c r="H4417">
        <v>20</v>
      </c>
      <c r="I4417" s="5">
        <f>IF(G4417="nákup",VLOOKUP(E4417,Tabuľka6[#All],13,FALSE),IF(G4417="predaj",VLOOKUP(E4417,Tabuľka6[#All],12,FALSE),"zadany neplatny typ transakie"))</f>
        <v>8.89</v>
      </c>
      <c r="J4417">
        <f t="shared" si="68"/>
        <v>177.8</v>
      </c>
      <c r="K4417">
        <f>SUMIF($E$7:E4417,E4417,$H$7:H4417)</f>
        <v>21</v>
      </c>
    </row>
    <row r="4418" spans="4:11" x14ac:dyDescent="0.3">
      <c r="D4418">
        <v>4412</v>
      </c>
      <c r="E4418">
        <v>14</v>
      </c>
      <c r="F4418" s="4">
        <f>DATE(2021,12,1+INT(ROWS($1:132)/12))</f>
        <v>44542</v>
      </c>
      <c r="G4418" s="1" t="s">
        <v>167</v>
      </c>
      <c r="H4418">
        <v>-6</v>
      </c>
      <c r="I4418" s="5">
        <f>IF(G4418="nákup",VLOOKUP(E4418,Tabuľka6[#All],13,FALSE),IF(G4418="predaj",VLOOKUP(E4418,Tabuľka6[#All],12,FALSE),"zadany neplatny typ transakie"))</f>
        <v>7.8</v>
      </c>
      <c r="J4418">
        <f t="shared" si="68"/>
        <v>46.8</v>
      </c>
      <c r="K4418">
        <f>SUMIF($E$7:E4418,E4418,$H$7:H4418)</f>
        <v>23</v>
      </c>
    </row>
    <row r="4419" spans="4:11" x14ac:dyDescent="0.3">
      <c r="D4419">
        <v>4413</v>
      </c>
      <c r="E4419">
        <v>9</v>
      </c>
      <c r="F4419" s="4">
        <f>DATE(2021,12,1+INT(ROWS($1:133)/12))</f>
        <v>44542</v>
      </c>
      <c r="G4419" s="1" t="s">
        <v>167</v>
      </c>
      <c r="H4419">
        <v>-7</v>
      </c>
      <c r="I4419" s="5">
        <f>IF(G4419="nákup",VLOOKUP(E4419,Tabuľka6[#All],13,FALSE),IF(G4419="predaj",VLOOKUP(E4419,Tabuľka6[#All],12,FALSE),"zadany neplatny typ transakie"))</f>
        <v>41</v>
      </c>
      <c r="J4419">
        <f t="shared" si="68"/>
        <v>287</v>
      </c>
      <c r="K4419">
        <f>SUMIF($E$7:E4419,E4419,$H$7:H4419)</f>
        <v>82</v>
      </c>
    </row>
    <row r="4420" spans="4:11" x14ac:dyDescent="0.3">
      <c r="D4420">
        <v>4414</v>
      </c>
      <c r="E4420">
        <v>14</v>
      </c>
      <c r="F4420" s="4">
        <f>DATE(2021,12,1+INT(ROWS($1:134)/12))</f>
        <v>44542</v>
      </c>
      <c r="G4420" s="1" t="s">
        <v>167</v>
      </c>
      <c r="H4420">
        <v>-9</v>
      </c>
      <c r="I4420" s="5">
        <f>IF(G4420="nákup",VLOOKUP(E4420,Tabuľka6[#All],13,FALSE),IF(G4420="predaj",VLOOKUP(E4420,Tabuľka6[#All],12,FALSE),"zadany neplatny typ transakie"))</f>
        <v>7.8</v>
      </c>
      <c r="J4420">
        <f t="shared" si="68"/>
        <v>70.2</v>
      </c>
      <c r="K4420">
        <f>SUMIF($E$7:E4420,E4420,$H$7:H4420)</f>
        <v>14</v>
      </c>
    </row>
    <row r="4421" spans="4:11" x14ac:dyDescent="0.3">
      <c r="D4421">
        <v>4415</v>
      </c>
      <c r="E4421">
        <v>18</v>
      </c>
      <c r="F4421" s="4">
        <f>DATE(2021,12,1+INT(ROWS($1:135)/12))</f>
        <v>44542</v>
      </c>
      <c r="G4421" s="1" t="s">
        <v>167</v>
      </c>
      <c r="H4421">
        <v>-2</v>
      </c>
      <c r="I4421" s="5">
        <f>IF(G4421="nákup",VLOOKUP(E4421,Tabuľka6[#All],13,FALSE),IF(G4421="predaj",VLOOKUP(E4421,Tabuľka6[#All],12,FALSE),"zadany neplatny typ transakie"))</f>
        <v>13.99</v>
      </c>
      <c r="J4421">
        <f t="shared" si="68"/>
        <v>27.98</v>
      </c>
      <c r="K4421">
        <f>SUMIF($E$7:E4421,E4421,$H$7:H4421)</f>
        <v>89</v>
      </c>
    </row>
    <row r="4422" spans="4:11" x14ac:dyDescent="0.3">
      <c r="D4422">
        <v>4416</v>
      </c>
      <c r="E4422">
        <v>26</v>
      </c>
      <c r="F4422" s="4">
        <f>DATE(2021,12,1+INT(ROWS($1:136)/12))</f>
        <v>44542</v>
      </c>
      <c r="G4422" s="1" t="s">
        <v>167</v>
      </c>
      <c r="H4422">
        <v>-7</v>
      </c>
      <c r="I4422" s="5">
        <f>IF(G4422="nákup",VLOOKUP(E4422,Tabuľka6[#All],13,FALSE),IF(G4422="predaj",VLOOKUP(E4422,Tabuľka6[#All],12,FALSE),"zadany neplatny typ transakie"))</f>
        <v>12.85</v>
      </c>
      <c r="J4422">
        <f t="shared" si="68"/>
        <v>89.95</v>
      </c>
      <c r="K4422">
        <f>SUMIF($E$7:E4422,E4422,$H$7:H4422)</f>
        <v>19</v>
      </c>
    </row>
    <row r="4423" spans="4:11" x14ac:dyDescent="0.3">
      <c r="D4423">
        <v>4417</v>
      </c>
      <c r="E4423">
        <v>14</v>
      </c>
      <c r="F4423" s="4">
        <f>DATE(2021,12,1+INT(ROWS($1:137)/12))</f>
        <v>44542</v>
      </c>
      <c r="G4423" s="1" t="s">
        <v>167</v>
      </c>
      <c r="H4423">
        <v>-5</v>
      </c>
      <c r="I4423" s="5">
        <f>IF(G4423="nákup",VLOOKUP(E4423,Tabuľka6[#All],13,FALSE),IF(G4423="predaj",VLOOKUP(E4423,Tabuľka6[#All],12,FALSE),"zadany neplatny typ transakie"))</f>
        <v>7.8</v>
      </c>
      <c r="J4423">
        <f t="shared" si="68"/>
        <v>39</v>
      </c>
      <c r="K4423">
        <f>SUMIF($E$7:E4423,E4423,$H$7:H4423)</f>
        <v>9</v>
      </c>
    </row>
    <row r="4424" spans="4:11" x14ac:dyDescent="0.3">
      <c r="D4424">
        <v>4418</v>
      </c>
      <c r="E4424">
        <v>7</v>
      </c>
      <c r="F4424" s="4">
        <f>DATE(2021,12,1+INT(ROWS($1:138)/12))</f>
        <v>44542</v>
      </c>
      <c r="G4424" s="1" t="s">
        <v>166</v>
      </c>
      <c r="H4424">
        <v>20</v>
      </c>
      <c r="I4424" s="5">
        <f>IF(G4424="nákup",VLOOKUP(E4424,Tabuľka6[#All],13,FALSE),IF(G4424="predaj",VLOOKUP(E4424,Tabuľka6[#All],12,FALSE),"zadany neplatny typ transakie"))</f>
        <v>8.56</v>
      </c>
      <c r="J4424">
        <f t="shared" ref="J4424:J4487" si="69">ABS(H4424*I4424)</f>
        <v>171.20000000000002</v>
      </c>
      <c r="K4424">
        <f>SUMIF($E$7:E4424,E4424,$H$7:H4424)</f>
        <v>34</v>
      </c>
    </row>
    <row r="4425" spans="4:11" x14ac:dyDescent="0.3">
      <c r="D4425">
        <v>4419</v>
      </c>
      <c r="E4425">
        <v>18</v>
      </c>
      <c r="F4425" s="4">
        <f>DATE(2021,12,1+INT(ROWS($1:139)/12))</f>
        <v>44542</v>
      </c>
      <c r="G4425" s="1" t="s">
        <v>166</v>
      </c>
      <c r="H4425">
        <v>20</v>
      </c>
      <c r="I4425" s="5">
        <f>IF(G4425="nákup",VLOOKUP(E4425,Tabuľka6[#All],13,FALSE),IF(G4425="predaj",VLOOKUP(E4425,Tabuľka6[#All],12,FALSE),"zadany neplatny typ transakie"))</f>
        <v>6.89</v>
      </c>
      <c r="J4425">
        <f t="shared" si="69"/>
        <v>137.79999999999998</v>
      </c>
      <c r="K4425">
        <f>SUMIF($E$7:E4425,E4425,$H$7:H4425)</f>
        <v>109</v>
      </c>
    </row>
    <row r="4426" spans="4:11" x14ac:dyDescent="0.3">
      <c r="D4426">
        <v>4420</v>
      </c>
      <c r="E4426">
        <v>1</v>
      </c>
      <c r="F4426" s="4">
        <f>DATE(2021,12,1+INT(ROWS($1:140)/12))</f>
        <v>44542</v>
      </c>
      <c r="G4426" s="1" t="s">
        <v>167</v>
      </c>
      <c r="H4426">
        <v>-1</v>
      </c>
      <c r="I4426" s="5">
        <f>IF(G4426="nákup",VLOOKUP(E4426,Tabuľka6[#All],13,FALSE),IF(G4426="predaj",VLOOKUP(E4426,Tabuľka6[#All],12,FALSE),"zadany neplatny typ transakie"))</f>
        <v>11.9</v>
      </c>
      <c r="J4426">
        <f t="shared" si="69"/>
        <v>11.9</v>
      </c>
      <c r="K4426">
        <f>SUMIF($E$7:E4426,E4426,$H$7:H4426)</f>
        <v>40</v>
      </c>
    </row>
    <row r="4427" spans="4:11" x14ac:dyDescent="0.3">
      <c r="D4427">
        <v>4421</v>
      </c>
      <c r="E4427">
        <v>4</v>
      </c>
      <c r="F4427" s="4">
        <f>DATE(2021,12,1+INT(ROWS($1:141)/12))</f>
        <v>44542</v>
      </c>
      <c r="G4427" s="1" t="s">
        <v>167</v>
      </c>
      <c r="H4427">
        <v>-1</v>
      </c>
      <c r="I4427" s="5">
        <f>IF(G4427="nákup",VLOOKUP(E4427,Tabuľka6[#All],13,FALSE),IF(G4427="predaj",VLOOKUP(E4427,Tabuľka6[#All],12,FALSE),"zadany neplatny typ transakie"))</f>
        <v>16</v>
      </c>
      <c r="J4427">
        <f t="shared" si="69"/>
        <v>16</v>
      </c>
      <c r="K4427">
        <f>SUMIF($E$7:E4427,E4427,$H$7:H4427)</f>
        <v>89</v>
      </c>
    </row>
    <row r="4428" spans="4:11" x14ac:dyDescent="0.3">
      <c r="D4428">
        <v>4422</v>
      </c>
      <c r="E4428">
        <v>23</v>
      </c>
      <c r="F4428" s="4">
        <f>DATE(2021,12,1+INT(ROWS($1:142)/12))</f>
        <v>44542</v>
      </c>
      <c r="G4428" s="1" t="s">
        <v>167</v>
      </c>
      <c r="H4428">
        <v>-2</v>
      </c>
      <c r="I4428" s="5">
        <f>IF(G4428="nákup",VLOOKUP(E4428,Tabuľka6[#All],13,FALSE),IF(G4428="predaj",VLOOKUP(E4428,Tabuľka6[#All],12,FALSE),"zadany neplatny typ transakie"))</f>
        <v>22.55</v>
      </c>
      <c r="J4428">
        <f t="shared" si="69"/>
        <v>45.1</v>
      </c>
      <c r="K4428">
        <f>SUMIF($E$7:E4428,E4428,$H$7:H4428)</f>
        <v>78</v>
      </c>
    </row>
    <row r="4429" spans="4:11" x14ac:dyDescent="0.3">
      <c r="D4429">
        <v>4423</v>
      </c>
      <c r="E4429">
        <v>20</v>
      </c>
      <c r="F4429" s="4">
        <f>DATE(2021,12,1+INT(ROWS($1:143)/12))</f>
        <v>44542</v>
      </c>
      <c r="G4429" s="1" t="s">
        <v>167</v>
      </c>
      <c r="H4429">
        <v>-3</v>
      </c>
      <c r="I4429" s="5">
        <f>IF(G4429="nákup",VLOOKUP(E4429,Tabuľka6[#All],13,FALSE),IF(G4429="predaj",VLOOKUP(E4429,Tabuľka6[#All],12,FALSE),"zadany neplatny typ transakie"))</f>
        <v>10.050000000000001</v>
      </c>
      <c r="J4429">
        <f t="shared" si="69"/>
        <v>30.150000000000002</v>
      </c>
      <c r="K4429">
        <f>SUMIF($E$7:E4429,E4429,$H$7:H4429)</f>
        <v>5</v>
      </c>
    </row>
    <row r="4430" spans="4:11" x14ac:dyDescent="0.3">
      <c r="D4430">
        <v>4424</v>
      </c>
      <c r="E4430">
        <v>8</v>
      </c>
      <c r="F4430" s="4">
        <f>DATE(2021,12,1+INT(ROWS($1:144)/12))</f>
        <v>44543</v>
      </c>
      <c r="G4430" s="1" t="s">
        <v>167</v>
      </c>
      <c r="H4430">
        <v>-2</v>
      </c>
      <c r="I4430" s="5">
        <f>IF(G4430="nákup",VLOOKUP(E4430,Tabuľka6[#All],13,FALSE),IF(G4430="predaj",VLOOKUP(E4430,Tabuľka6[#All],12,FALSE),"zadany neplatny typ transakie"))</f>
        <v>17.89</v>
      </c>
      <c r="J4430">
        <f t="shared" si="69"/>
        <v>35.78</v>
      </c>
      <c r="K4430">
        <f>SUMIF($E$7:E4430,E4430,$H$7:H4430)</f>
        <v>109</v>
      </c>
    </row>
    <row r="4431" spans="4:11" x14ac:dyDescent="0.3">
      <c r="D4431">
        <v>4425</v>
      </c>
      <c r="E4431">
        <v>11</v>
      </c>
      <c r="F4431" s="4">
        <f>DATE(2021,12,1+INT(ROWS($1:145)/12))</f>
        <v>44543</v>
      </c>
      <c r="G4431" s="1" t="s">
        <v>167</v>
      </c>
      <c r="H4431">
        <v>-4</v>
      </c>
      <c r="I4431" s="5">
        <f>IF(G4431="nákup",VLOOKUP(E4431,Tabuľka6[#All],13,FALSE),IF(G4431="predaj",VLOOKUP(E4431,Tabuľka6[#All],12,FALSE),"zadany neplatny typ transakie"))</f>
        <v>5</v>
      </c>
      <c r="J4431">
        <f t="shared" si="69"/>
        <v>20</v>
      </c>
      <c r="K4431">
        <f>SUMIF($E$7:E4431,E4431,$H$7:H4431)</f>
        <v>80</v>
      </c>
    </row>
    <row r="4432" spans="4:11" x14ac:dyDescent="0.3">
      <c r="D4432">
        <v>4426</v>
      </c>
      <c r="E4432">
        <v>6</v>
      </c>
      <c r="F4432" s="4">
        <f>DATE(2021,12,1+INT(ROWS($1:146)/12))</f>
        <v>44543</v>
      </c>
      <c r="G4432" s="1" t="s">
        <v>167</v>
      </c>
      <c r="H4432">
        <v>-4</v>
      </c>
      <c r="I4432" s="5">
        <f>IF(G4432="nákup",VLOOKUP(E4432,Tabuľka6[#All],13,FALSE),IF(G4432="predaj",VLOOKUP(E4432,Tabuľka6[#All],12,FALSE),"zadany neplatny typ transakie"))</f>
        <v>13.24</v>
      </c>
      <c r="J4432">
        <f t="shared" si="69"/>
        <v>52.96</v>
      </c>
      <c r="K4432">
        <f>SUMIF($E$7:E4432,E4432,$H$7:H4432)</f>
        <v>11</v>
      </c>
    </row>
    <row r="4433" spans="4:11" x14ac:dyDescent="0.3">
      <c r="D4433">
        <v>4427</v>
      </c>
      <c r="E4433">
        <v>16</v>
      </c>
      <c r="F4433" s="4">
        <f>DATE(2021,12,1+INT(ROWS($1:147)/12))</f>
        <v>44543</v>
      </c>
      <c r="G4433" s="1" t="s">
        <v>167</v>
      </c>
      <c r="H4433">
        <v>-8</v>
      </c>
      <c r="I4433" s="5">
        <f>IF(G4433="nákup",VLOOKUP(E4433,Tabuľka6[#All],13,FALSE),IF(G4433="predaj",VLOOKUP(E4433,Tabuľka6[#All],12,FALSE),"zadany neplatny typ transakie"))</f>
        <v>14.49</v>
      </c>
      <c r="J4433">
        <f t="shared" si="69"/>
        <v>115.92</v>
      </c>
      <c r="K4433">
        <f>SUMIF($E$7:E4433,E4433,$H$7:H4433)</f>
        <v>141</v>
      </c>
    </row>
    <row r="4434" spans="4:11" x14ac:dyDescent="0.3">
      <c r="D4434">
        <v>4428</v>
      </c>
      <c r="E4434">
        <v>7</v>
      </c>
      <c r="F4434" s="4">
        <f>DATE(2021,12,1+INT(ROWS($1:148)/12))</f>
        <v>44543</v>
      </c>
      <c r="G4434" s="1" t="s">
        <v>166</v>
      </c>
      <c r="H4434">
        <v>20</v>
      </c>
      <c r="I4434" s="5">
        <f>IF(G4434="nákup",VLOOKUP(E4434,Tabuľka6[#All],13,FALSE),IF(G4434="predaj",VLOOKUP(E4434,Tabuľka6[#All],12,FALSE),"zadany neplatny typ transakie"))</f>
        <v>8.56</v>
      </c>
      <c r="J4434">
        <f t="shared" si="69"/>
        <v>171.20000000000002</v>
      </c>
      <c r="K4434">
        <f>SUMIF($E$7:E4434,E4434,$H$7:H4434)</f>
        <v>54</v>
      </c>
    </row>
    <row r="4435" spans="4:11" x14ac:dyDescent="0.3">
      <c r="D4435">
        <v>4429</v>
      </c>
      <c r="E4435">
        <v>17</v>
      </c>
      <c r="F4435" s="4">
        <f>DATE(2021,12,1+INT(ROWS($1:149)/12))</f>
        <v>44543</v>
      </c>
      <c r="G4435" s="1" t="s">
        <v>167</v>
      </c>
      <c r="H4435">
        <v>-2</v>
      </c>
      <c r="I4435" s="5">
        <f>IF(G4435="nákup",VLOOKUP(E4435,Tabuľka6[#All],13,FALSE),IF(G4435="predaj",VLOOKUP(E4435,Tabuľka6[#All],12,FALSE),"zadany neplatny typ transakie"))</f>
        <v>14.46</v>
      </c>
      <c r="J4435">
        <f t="shared" si="69"/>
        <v>28.92</v>
      </c>
      <c r="K4435">
        <f>SUMIF($E$7:E4435,E4435,$H$7:H4435)</f>
        <v>13</v>
      </c>
    </row>
    <row r="4436" spans="4:11" x14ac:dyDescent="0.3">
      <c r="D4436">
        <v>4430</v>
      </c>
      <c r="E4436">
        <v>8</v>
      </c>
      <c r="F4436" s="4">
        <f>DATE(2021,12,1+INT(ROWS($1:150)/12))</f>
        <v>44543</v>
      </c>
      <c r="G4436" s="1" t="s">
        <v>167</v>
      </c>
      <c r="H4436">
        <v>-3</v>
      </c>
      <c r="I4436" s="5">
        <f>IF(G4436="nákup",VLOOKUP(E4436,Tabuľka6[#All],13,FALSE),IF(G4436="predaj",VLOOKUP(E4436,Tabuľka6[#All],12,FALSE),"zadany neplatny typ transakie"))</f>
        <v>17.89</v>
      </c>
      <c r="J4436">
        <f t="shared" si="69"/>
        <v>53.67</v>
      </c>
      <c r="K4436">
        <f>SUMIF($E$7:E4436,E4436,$H$7:H4436)</f>
        <v>106</v>
      </c>
    </row>
    <row r="4437" spans="4:11" x14ac:dyDescent="0.3">
      <c r="D4437">
        <v>4431</v>
      </c>
      <c r="E4437">
        <v>4</v>
      </c>
      <c r="F4437" s="4">
        <f>DATE(2021,12,1+INT(ROWS($1:151)/12))</f>
        <v>44543</v>
      </c>
      <c r="G4437" s="1" t="s">
        <v>167</v>
      </c>
      <c r="H4437">
        <v>-4</v>
      </c>
      <c r="I4437" s="5">
        <f>IF(G4437="nákup",VLOOKUP(E4437,Tabuľka6[#All],13,FALSE),IF(G4437="predaj",VLOOKUP(E4437,Tabuľka6[#All],12,FALSE),"zadany neplatny typ transakie"))</f>
        <v>16</v>
      </c>
      <c r="J4437">
        <f t="shared" si="69"/>
        <v>64</v>
      </c>
      <c r="K4437">
        <f>SUMIF($E$7:E4437,E4437,$H$7:H4437)</f>
        <v>85</v>
      </c>
    </row>
    <row r="4438" spans="4:11" x14ac:dyDescent="0.3">
      <c r="D4438">
        <v>4432</v>
      </c>
      <c r="E4438">
        <v>4</v>
      </c>
      <c r="F4438" s="4">
        <f>DATE(2021,12,1+INT(ROWS($1:152)/12))</f>
        <v>44543</v>
      </c>
      <c r="G4438" s="1" t="s">
        <v>167</v>
      </c>
      <c r="H4438">
        <v>-2</v>
      </c>
      <c r="I4438" s="5">
        <f>IF(G4438="nákup",VLOOKUP(E4438,Tabuľka6[#All],13,FALSE),IF(G4438="predaj",VLOOKUP(E4438,Tabuľka6[#All],12,FALSE),"zadany neplatny typ transakie"))</f>
        <v>16</v>
      </c>
      <c r="J4438">
        <f t="shared" si="69"/>
        <v>32</v>
      </c>
      <c r="K4438">
        <f>SUMIF($E$7:E4438,E4438,$H$7:H4438)</f>
        <v>83</v>
      </c>
    </row>
    <row r="4439" spans="4:11" x14ac:dyDescent="0.3">
      <c r="D4439">
        <v>4433</v>
      </c>
      <c r="E4439">
        <v>13</v>
      </c>
      <c r="F4439" s="4">
        <f>DATE(2021,12,1+INT(ROWS($1:153)/12))</f>
        <v>44543</v>
      </c>
      <c r="G4439" s="1" t="s">
        <v>167</v>
      </c>
      <c r="H4439">
        <v>-1</v>
      </c>
      <c r="I4439" s="5">
        <f>IF(G4439="nákup",VLOOKUP(E4439,Tabuľka6[#All],13,FALSE),IF(G4439="predaj",VLOOKUP(E4439,Tabuľka6[#All],12,FALSE),"zadany neplatny typ transakie"))</f>
        <v>14.95</v>
      </c>
      <c r="J4439">
        <f t="shared" si="69"/>
        <v>14.95</v>
      </c>
      <c r="K4439">
        <f>SUMIF($E$7:E4439,E4439,$H$7:H4439)</f>
        <v>46</v>
      </c>
    </row>
    <row r="4440" spans="4:11" x14ac:dyDescent="0.3">
      <c r="D4440">
        <v>4434</v>
      </c>
      <c r="E4440">
        <v>13</v>
      </c>
      <c r="F4440" s="4">
        <f>DATE(2021,12,1+INT(ROWS($1:154)/12))</f>
        <v>44543</v>
      </c>
      <c r="G4440" s="1" t="s">
        <v>167</v>
      </c>
      <c r="H4440">
        <v>-6</v>
      </c>
      <c r="I4440" s="5">
        <f>IF(G4440="nákup",VLOOKUP(E4440,Tabuľka6[#All],13,FALSE),IF(G4440="predaj",VLOOKUP(E4440,Tabuľka6[#All],12,FALSE),"zadany neplatny typ transakie"))</f>
        <v>14.95</v>
      </c>
      <c r="J4440">
        <f t="shared" si="69"/>
        <v>89.699999999999989</v>
      </c>
      <c r="K4440">
        <f>SUMIF($E$7:E4440,E4440,$H$7:H4440)</f>
        <v>40</v>
      </c>
    </row>
    <row r="4441" spans="4:11" x14ac:dyDescent="0.3">
      <c r="D4441">
        <v>4435</v>
      </c>
      <c r="E4441">
        <v>6</v>
      </c>
      <c r="F4441" s="4">
        <f>DATE(2021,12,1+INT(ROWS($1:155)/12))</f>
        <v>44543</v>
      </c>
      <c r="G4441" s="1" t="s">
        <v>167</v>
      </c>
      <c r="H4441">
        <v>-9</v>
      </c>
      <c r="I4441" s="5">
        <f>IF(G4441="nákup",VLOOKUP(E4441,Tabuľka6[#All],13,FALSE),IF(G4441="predaj",VLOOKUP(E4441,Tabuľka6[#All],12,FALSE),"zadany neplatny typ transakie"))</f>
        <v>13.24</v>
      </c>
      <c r="J4441">
        <f t="shared" si="69"/>
        <v>119.16</v>
      </c>
      <c r="K4441">
        <f>SUMIF($E$7:E4441,E4441,$H$7:H4441)</f>
        <v>2</v>
      </c>
    </row>
    <row r="4442" spans="4:11" x14ac:dyDescent="0.3">
      <c r="D4442">
        <v>4436</v>
      </c>
      <c r="E4442">
        <v>11</v>
      </c>
      <c r="F4442" s="4">
        <f>DATE(2021,12,1+INT(ROWS($1:156)/12))</f>
        <v>44544</v>
      </c>
      <c r="G4442" s="1" t="s">
        <v>167</v>
      </c>
      <c r="H4442">
        <v>-2</v>
      </c>
      <c r="I4442" s="5">
        <f>IF(G4442="nákup",VLOOKUP(E4442,Tabuľka6[#All],13,FALSE),IF(G4442="predaj",VLOOKUP(E4442,Tabuľka6[#All],12,FALSE),"zadany neplatny typ transakie"))</f>
        <v>5</v>
      </c>
      <c r="J4442">
        <f t="shared" si="69"/>
        <v>10</v>
      </c>
      <c r="K4442">
        <f>SUMIF($E$7:E4442,E4442,$H$7:H4442)</f>
        <v>78</v>
      </c>
    </row>
    <row r="4443" spans="4:11" x14ac:dyDescent="0.3">
      <c r="D4443">
        <v>4437</v>
      </c>
      <c r="E4443">
        <v>26</v>
      </c>
      <c r="F4443" s="4">
        <f>DATE(2021,12,1+INT(ROWS($1:157)/12))</f>
        <v>44544</v>
      </c>
      <c r="G4443" s="1" t="s">
        <v>167</v>
      </c>
      <c r="H4443">
        <v>-10</v>
      </c>
      <c r="I4443" s="5">
        <f>IF(G4443="nákup",VLOOKUP(E4443,Tabuľka6[#All],13,FALSE),IF(G4443="predaj",VLOOKUP(E4443,Tabuľka6[#All],12,FALSE),"zadany neplatny typ transakie"))</f>
        <v>12.85</v>
      </c>
      <c r="J4443">
        <f t="shared" si="69"/>
        <v>128.5</v>
      </c>
      <c r="K4443">
        <f>SUMIF($E$7:E4443,E4443,$H$7:H4443)</f>
        <v>9</v>
      </c>
    </row>
    <row r="4444" spans="4:11" x14ac:dyDescent="0.3">
      <c r="D4444">
        <v>4438</v>
      </c>
      <c r="E4444">
        <v>8</v>
      </c>
      <c r="F4444" s="4">
        <f>DATE(2021,12,1+INT(ROWS($1:158)/12))</f>
        <v>44544</v>
      </c>
      <c r="G4444" s="1" t="s">
        <v>167</v>
      </c>
      <c r="H4444">
        <v>-7</v>
      </c>
      <c r="I4444" s="5">
        <f>IF(G4444="nákup",VLOOKUP(E4444,Tabuľka6[#All],13,FALSE),IF(G4444="predaj",VLOOKUP(E4444,Tabuľka6[#All],12,FALSE),"zadany neplatny typ transakie"))</f>
        <v>17.89</v>
      </c>
      <c r="J4444">
        <f t="shared" si="69"/>
        <v>125.23</v>
      </c>
      <c r="K4444">
        <f>SUMIF($E$7:E4444,E4444,$H$7:H4444)</f>
        <v>99</v>
      </c>
    </row>
    <row r="4445" spans="4:11" x14ac:dyDescent="0.3">
      <c r="D4445">
        <v>4439</v>
      </c>
      <c r="E4445">
        <v>28</v>
      </c>
      <c r="F4445" s="4">
        <f>DATE(2021,12,1+INT(ROWS($1:159)/12))</f>
        <v>44544</v>
      </c>
      <c r="G4445" s="1" t="s">
        <v>167</v>
      </c>
      <c r="H4445">
        <v>-7</v>
      </c>
      <c r="I4445" s="5">
        <f>IF(G4445="nákup",VLOOKUP(E4445,Tabuľka6[#All],13,FALSE),IF(G4445="predaj",VLOOKUP(E4445,Tabuľka6[#All],12,FALSE),"zadany neplatny typ transakie"))</f>
        <v>14.38</v>
      </c>
      <c r="J4445">
        <f t="shared" si="69"/>
        <v>100.66000000000001</v>
      </c>
      <c r="K4445">
        <f>SUMIF($E$7:E4445,E4445,$H$7:H4445)</f>
        <v>63</v>
      </c>
    </row>
    <row r="4446" spans="4:11" x14ac:dyDescent="0.3">
      <c r="D4446">
        <v>4440</v>
      </c>
      <c r="E4446">
        <v>3</v>
      </c>
      <c r="F4446" s="4">
        <f>DATE(2021,12,1+INT(ROWS($1:160)/12))</f>
        <v>44544</v>
      </c>
      <c r="G4446" s="1" t="s">
        <v>167</v>
      </c>
      <c r="H4446">
        <v>-10</v>
      </c>
      <c r="I4446" s="5">
        <f>IF(G4446="nákup",VLOOKUP(E4446,Tabuľka6[#All],13,FALSE),IF(G4446="predaj",VLOOKUP(E4446,Tabuľka6[#All],12,FALSE),"zadany neplatny typ transakie"))</f>
        <v>9.64</v>
      </c>
      <c r="J4446">
        <f t="shared" si="69"/>
        <v>96.4</v>
      </c>
      <c r="K4446">
        <f>SUMIF($E$7:E4446,E4446,$H$7:H4446)</f>
        <v>190</v>
      </c>
    </row>
    <row r="4447" spans="4:11" x14ac:dyDescent="0.3">
      <c r="D4447">
        <v>4441</v>
      </c>
      <c r="E4447">
        <v>20</v>
      </c>
      <c r="F4447" s="4">
        <f>DATE(2021,12,1+INT(ROWS($1:161)/12))</f>
        <v>44544</v>
      </c>
      <c r="G4447" s="1" t="s">
        <v>167</v>
      </c>
      <c r="H4447">
        <v>-2</v>
      </c>
      <c r="I4447" s="5">
        <f>IF(G4447="nákup",VLOOKUP(E4447,Tabuľka6[#All],13,FALSE),IF(G4447="predaj",VLOOKUP(E4447,Tabuľka6[#All],12,FALSE),"zadany neplatny typ transakie"))</f>
        <v>10.050000000000001</v>
      </c>
      <c r="J4447">
        <f t="shared" si="69"/>
        <v>20.100000000000001</v>
      </c>
      <c r="K4447">
        <f>SUMIF($E$7:E4447,E4447,$H$7:H4447)</f>
        <v>3</v>
      </c>
    </row>
    <row r="4448" spans="4:11" x14ac:dyDescent="0.3">
      <c r="D4448">
        <v>4442</v>
      </c>
      <c r="E4448">
        <v>14</v>
      </c>
      <c r="F4448" s="4">
        <f>DATE(2021,12,1+INT(ROWS($1:162)/12))</f>
        <v>44544</v>
      </c>
      <c r="G4448" s="1" t="s">
        <v>166</v>
      </c>
      <c r="H4448">
        <v>20</v>
      </c>
      <c r="I4448" s="5">
        <f>IF(G4448="nákup",VLOOKUP(E4448,Tabuľka6[#All],13,FALSE),IF(G4448="predaj",VLOOKUP(E4448,Tabuľka6[#All],12,FALSE),"zadany neplatny typ transakie"))</f>
        <v>5.68</v>
      </c>
      <c r="J4448">
        <f t="shared" si="69"/>
        <v>113.6</v>
      </c>
      <c r="K4448">
        <f>SUMIF($E$7:E4448,E4448,$H$7:H4448)</f>
        <v>29</v>
      </c>
    </row>
    <row r="4449" spans="4:11" x14ac:dyDescent="0.3">
      <c r="D4449">
        <v>4443</v>
      </c>
      <c r="E4449">
        <v>14</v>
      </c>
      <c r="F4449" s="4">
        <f>DATE(2021,12,1+INT(ROWS($1:163)/12))</f>
        <v>44544</v>
      </c>
      <c r="G4449" s="1" t="s">
        <v>167</v>
      </c>
      <c r="H4449">
        <v>-3</v>
      </c>
      <c r="I4449" s="5">
        <f>IF(G4449="nákup",VLOOKUP(E4449,Tabuľka6[#All],13,FALSE),IF(G4449="predaj",VLOOKUP(E4449,Tabuľka6[#All],12,FALSE),"zadany neplatny typ transakie"))</f>
        <v>7.8</v>
      </c>
      <c r="J4449">
        <f t="shared" si="69"/>
        <v>23.4</v>
      </c>
      <c r="K4449">
        <f>SUMIF($E$7:E4449,E4449,$H$7:H4449)</f>
        <v>26</v>
      </c>
    </row>
    <row r="4450" spans="4:11" x14ac:dyDescent="0.3">
      <c r="D4450">
        <v>4444</v>
      </c>
      <c r="E4450">
        <v>23</v>
      </c>
      <c r="F4450" s="4">
        <f>DATE(2021,12,1+INT(ROWS($1:164)/12))</f>
        <v>44544</v>
      </c>
      <c r="G4450" s="1" t="s">
        <v>167</v>
      </c>
      <c r="H4450">
        <v>-8</v>
      </c>
      <c r="I4450" s="5">
        <f>IF(G4450="nákup",VLOOKUP(E4450,Tabuľka6[#All],13,FALSE),IF(G4450="predaj",VLOOKUP(E4450,Tabuľka6[#All],12,FALSE),"zadany neplatny typ transakie"))</f>
        <v>22.55</v>
      </c>
      <c r="J4450">
        <f t="shared" si="69"/>
        <v>180.4</v>
      </c>
      <c r="K4450">
        <f>SUMIF($E$7:E4450,E4450,$H$7:H4450)</f>
        <v>70</v>
      </c>
    </row>
    <row r="4451" spans="4:11" x14ac:dyDescent="0.3">
      <c r="D4451">
        <v>4445</v>
      </c>
      <c r="E4451">
        <v>19</v>
      </c>
      <c r="F4451" s="4">
        <f>DATE(2021,12,1+INT(ROWS($1:165)/12))</f>
        <v>44544</v>
      </c>
      <c r="G4451" s="1" t="s">
        <v>167</v>
      </c>
      <c r="H4451">
        <v>-5</v>
      </c>
      <c r="I4451" s="5">
        <f>IF(G4451="nákup",VLOOKUP(E4451,Tabuľka6[#All],13,FALSE),IF(G4451="predaj",VLOOKUP(E4451,Tabuľka6[#All],12,FALSE),"zadany neplatny typ transakie"))</f>
        <v>14.17</v>
      </c>
      <c r="J4451">
        <f t="shared" si="69"/>
        <v>70.849999999999994</v>
      </c>
      <c r="K4451">
        <f>SUMIF($E$7:E4451,E4451,$H$7:H4451)</f>
        <v>49</v>
      </c>
    </row>
    <row r="4452" spans="4:11" x14ac:dyDescent="0.3">
      <c r="D4452">
        <v>4446</v>
      </c>
      <c r="E4452">
        <v>28</v>
      </c>
      <c r="F4452" s="4">
        <f>DATE(2021,12,1+INT(ROWS($1:166)/12))</f>
        <v>44544</v>
      </c>
      <c r="G4452" s="1" t="s">
        <v>167</v>
      </c>
      <c r="H4452">
        <v>-8</v>
      </c>
      <c r="I4452" s="5">
        <f>IF(G4452="nákup",VLOOKUP(E4452,Tabuľka6[#All],13,FALSE),IF(G4452="predaj",VLOOKUP(E4452,Tabuľka6[#All],12,FALSE),"zadany neplatny typ transakie"))</f>
        <v>14.38</v>
      </c>
      <c r="J4452">
        <f t="shared" si="69"/>
        <v>115.04</v>
      </c>
      <c r="K4452">
        <f>SUMIF($E$7:E4452,E4452,$H$7:H4452)</f>
        <v>55</v>
      </c>
    </row>
    <row r="4453" spans="4:11" x14ac:dyDescent="0.3">
      <c r="D4453">
        <v>4447</v>
      </c>
      <c r="E4453">
        <v>1</v>
      </c>
      <c r="F4453" s="4">
        <f>DATE(2021,12,1+INT(ROWS($1:167)/12))</f>
        <v>44544</v>
      </c>
      <c r="G4453" s="1" t="s">
        <v>167</v>
      </c>
      <c r="H4453">
        <v>-10</v>
      </c>
      <c r="I4453" s="5">
        <f>IF(G4453="nákup",VLOOKUP(E4453,Tabuľka6[#All],13,FALSE),IF(G4453="predaj",VLOOKUP(E4453,Tabuľka6[#All],12,FALSE),"zadany neplatny typ transakie"))</f>
        <v>11.9</v>
      </c>
      <c r="J4453">
        <f t="shared" si="69"/>
        <v>119</v>
      </c>
      <c r="K4453">
        <f>SUMIF($E$7:E4453,E4453,$H$7:H4453)</f>
        <v>30</v>
      </c>
    </row>
    <row r="4454" spans="4:11" x14ac:dyDescent="0.3">
      <c r="D4454">
        <v>4448</v>
      </c>
      <c r="E4454">
        <v>22</v>
      </c>
      <c r="F4454" s="4">
        <f>DATE(2021,12,1+INT(ROWS($1:168)/12))</f>
        <v>44545</v>
      </c>
      <c r="G4454" s="1" t="s">
        <v>167</v>
      </c>
      <c r="H4454">
        <v>-3</v>
      </c>
      <c r="I4454" s="5">
        <f>IF(G4454="nákup",VLOOKUP(E4454,Tabuľka6[#All],13,FALSE),IF(G4454="predaj",VLOOKUP(E4454,Tabuľka6[#All],12,FALSE),"zadany neplatny typ transakie"))</f>
        <v>22.58</v>
      </c>
      <c r="J4454">
        <f t="shared" si="69"/>
        <v>67.739999999999995</v>
      </c>
      <c r="K4454">
        <f>SUMIF($E$7:E4454,E4454,$H$7:H4454)</f>
        <v>62</v>
      </c>
    </row>
    <row r="4455" spans="4:11" x14ac:dyDescent="0.3">
      <c r="D4455">
        <v>4449</v>
      </c>
      <c r="E4455">
        <v>2</v>
      </c>
      <c r="F4455" s="4">
        <f>DATE(2021,12,1+INT(ROWS($1:169)/12))</f>
        <v>44545</v>
      </c>
      <c r="G4455" s="1" t="s">
        <v>166</v>
      </c>
      <c r="H4455">
        <v>8</v>
      </c>
      <c r="I4455" s="5">
        <f>IF(G4455="nákup",VLOOKUP(E4455,Tabuľka6[#All],13,FALSE),IF(G4455="predaj",VLOOKUP(E4455,Tabuľka6[#All],12,FALSE),"zadany neplatny typ transakie"))</f>
        <v>10.25</v>
      </c>
      <c r="J4455">
        <f t="shared" si="69"/>
        <v>82</v>
      </c>
      <c r="K4455">
        <f>SUMIF($E$7:E4455,E4455,$H$7:H4455)</f>
        <v>12</v>
      </c>
    </row>
    <row r="4456" spans="4:11" x14ac:dyDescent="0.3">
      <c r="D4456">
        <v>4450</v>
      </c>
      <c r="E4456">
        <v>4</v>
      </c>
      <c r="F4456" s="4">
        <f>DATE(2021,12,1+INT(ROWS($1:170)/12))</f>
        <v>44545</v>
      </c>
      <c r="G4456" s="1" t="s">
        <v>167</v>
      </c>
      <c r="H4456">
        <v>-3</v>
      </c>
      <c r="I4456" s="5">
        <f>IF(G4456="nákup",VLOOKUP(E4456,Tabuľka6[#All],13,FALSE),IF(G4456="predaj",VLOOKUP(E4456,Tabuľka6[#All],12,FALSE),"zadany neplatny typ transakie"))</f>
        <v>16</v>
      </c>
      <c r="J4456">
        <f t="shared" si="69"/>
        <v>48</v>
      </c>
      <c r="K4456">
        <f>SUMIF($E$7:E4456,E4456,$H$7:H4456)</f>
        <v>80</v>
      </c>
    </row>
    <row r="4457" spans="4:11" x14ac:dyDescent="0.3">
      <c r="D4457">
        <v>4451</v>
      </c>
      <c r="E4457">
        <v>3</v>
      </c>
      <c r="F4457" s="4">
        <f>DATE(2021,12,1+INT(ROWS($1:171)/12))</f>
        <v>44545</v>
      </c>
      <c r="G4457" s="1" t="s">
        <v>167</v>
      </c>
      <c r="H4457">
        <v>-9</v>
      </c>
      <c r="I4457" s="5">
        <f>IF(G4457="nákup",VLOOKUP(E4457,Tabuľka6[#All],13,FALSE),IF(G4457="predaj",VLOOKUP(E4457,Tabuľka6[#All],12,FALSE),"zadany neplatny typ transakie"))</f>
        <v>9.64</v>
      </c>
      <c r="J4457">
        <f t="shared" si="69"/>
        <v>86.76</v>
      </c>
      <c r="K4457">
        <f>SUMIF($E$7:E4457,E4457,$H$7:H4457)</f>
        <v>181</v>
      </c>
    </row>
    <row r="4458" spans="4:11" x14ac:dyDescent="0.3">
      <c r="D4458">
        <v>4452</v>
      </c>
      <c r="E4458">
        <v>3</v>
      </c>
      <c r="F4458" s="4">
        <f>DATE(2021,12,1+INT(ROWS($1:172)/12))</f>
        <v>44545</v>
      </c>
      <c r="G4458" s="1" t="s">
        <v>167</v>
      </c>
      <c r="H4458">
        <v>-9</v>
      </c>
      <c r="I4458" s="5">
        <f>IF(G4458="nákup",VLOOKUP(E4458,Tabuľka6[#All],13,FALSE),IF(G4458="predaj",VLOOKUP(E4458,Tabuľka6[#All],12,FALSE),"zadany neplatny typ transakie"))</f>
        <v>9.64</v>
      </c>
      <c r="J4458">
        <f t="shared" si="69"/>
        <v>86.76</v>
      </c>
      <c r="K4458">
        <f>SUMIF($E$7:E4458,E4458,$H$7:H4458)</f>
        <v>172</v>
      </c>
    </row>
    <row r="4459" spans="4:11" x14ac:dyDescent="0.3">
      <c r="D4459">
        <v>4453</v>
      </c>
      <c r="E4459">
        <v>17</v>
      </c>
      <c r="F4459" s="4">
        <f>DATE(2021,12,1+INT(ROWS($1:173)/12))</f>
        <v>44545</v>
      </c>
      <c r="G4459" s="1" t="s">
        <v>166</v>
      </c>
      <c r="H4459">
        <v>4</v>
      </c>
      <c r="I4459" s="5">
        <f>IF(G4459="nákup",VLOOKUP(E4459,Tabuľka6[#All],13,FALSE),IF(G4459="predaj",VLOOKUP(E4459,Tabuľka6[#All],12,FALSE),"zadany neplatny typ transakie"))</f>
        <v>7.58</v>
      </c>
      <c r="J4459">
        <f t="shared" si="69"/>
        <v>30.32</v>
      </c>
      <c r="K4459">
        <f>SUMIF($E$7:E4459,E4459,$H$7:H4459)</f>
        <v>17</v>
      </c>
    </row>
    <row r="4460" spans="4:11" x14ac:dyDescent="0.3">
      <c r="D4460">
        <v>4454</v>
      </c>
      <c r="E4460">
        <v>11</v>
      </c>
      <c r="F4460" s="4">
        <f>DATE(2021,12,1+INT(ROWS($1:174)/12))</f>
        <v>44545</v>
      </c>
      <c r="G4460" s="1" t="s">
        <v>167</v>
      </c>
      <c r="H4460">
        <v>-6</v>
      </c>
      <c r="I4460" s="5">
        <f>IF(G4460="nákup",VLOOKUP(E4460,Tabuľka6[#All],13,FALSE),IF(G4460="predaj",VLOOKUP(E4460,Tabuľka6[#All],12,FALSE),"zadany neplatny typ transakie"))</f>
        <v>5</v>
      </c>
      <c r="J4460">
        <f t="shared" si="69"/>
        <v>30</v>
      </c>
      <c r="K4460">
        <f>SUMIF($E$7:E4460,E4460,$H$7:H4460)</f>
        <v>72</v>
      </c>
    </row>
    <row r="4461" spans="4:11" x14ac:dyDescent="0.3">
      <c r="D4461">
        <v>4455</v>
      </c>
      <c r="E4461">
        <v>8</v>
      </c>
      <c r="F4461" s="4">
        <f>DATE(2021,12,1+INT(ROWS($1:175)/12))</f>
        <v>44545</v>
      </c>
      <c r="G4461" s="1" t="s">
        <v>167</v>
      </c>
      <c r="H4461">
        <v>-6</v>
      </c>
      <c r="I4461" s="5">
        <f>IF(G4461="nákup",VLOOKUP(E4461,Tabuľka6[#All],13,FALSE),IF(G4461="predaj",VLOOKUP(E4461,Tabuľka6[#All],12,FALSE),"zadany neplatny typ transakie"))</f>
        <v>17.89</v>
      </c>
      <c r="J4461">
        <f t="shared" si="69"/>
        <v>107.34</v>
      </c>
      <c r="K4461">
        <f>SUMIF($E$7:E4461,E4461,$H$7:H4461)</f>
        <v>93</v>
      </c>
    </row>
    <row r="4462" spans="4:11" x14ac:dyDescent="0.3">
      <c r="D4462">
        <v>4456</v>
      </c>
      <c r="E4462">
        <v>18</v>
      </c>
      <c r="F4462" s="4">
        <f>DATE(2021,12,1+INT(ROWS($1:176)/12))</f>
        <v>44545</v>
      </c>
      <c r="G4462" s="1" t="s">
        <v>167</v>
      </c>
      <c r="H4462">
        <v>-3</v>
      </c>
      <c r="I4462" s="5">
        <f>IF(G4462="nákup",VLOOKUP(E4462,Tabuľka6[#All],13,FALSE),IF(G4462="predaj",VLOOKUP(E4462,Tabuľka6[#All],12,FALSE),"zadany neplatny typ transakie"))</f>
        <v>13.99</v>
      </c>
      <c r="J4462">
        <f t="shared" si="69"/>
        <v>41.97</v>
      </c>
      <c r="K4462">
        <f>SUMIF($E$7:E4462,E4462,$H$7:H4462)</f>
        <v>106</v>
      </c>
    </row>
    <row r="4463" spans="4:11" x14ac:dyDescent="0.3">
      <c r="D4463">
        <v>4457</v>
      </c>
      <c r="E4463">
        <v>15</v>
      </c>
      <c r="F4463" s="4">
        <f>DATE(2021,12,1+INT(ROWS($1:177)/12))</f>
        <v>44545</v>
      </c>
      <c r="G4463" s="1" t="s">
        <v>167</v>
      </c>
      <c r="H4463">
        <v>-2</v>
      </c>
      <c r="I4463" s="5">
        <f>IF(G4463="nákup",VLOOKUP(E4463,Tabuľka6[#All],13,FALSE),IF(G4463="predaj",VLOOKUP(E4463,Tabuľka6[#All],12,FALSE),"zadany neplatny typ transakie"))</f>
        <v>9.65</v>
      </c>
      <c r="J4463">
        <f t="shared" si="69"/>
        <v>19.3</v>
      </c>
      <c r="K4463">
        <f>SUMIF($E$7:E4463,E4463,$H$7:H4463)</f>
        <v>127</v>
      </c>
    </row>
    <row r="4464" spans="4:11" x14ac:dyDescent="0.3">
      <c r="D4464">
        <v>4458</v>
      </c>
      <c r="E4464">
        <v>22</v>
      </c>
      <c r="F4464" s="4">
        <f>DATE(2021,12,1+INT(ROWS($1:178)/12))</f>
        <v>44545</v>
      </c>
      <c r="G4464" s="1" t="s">
        <v>167</v>
      </c>
      <c r="H4464">
        <v>-7</v>
      </c>
      <c r="I4464" s="5">
        <f>IF(G4464="nákup",VLOOKUP(E4464,Tabuľka6[#All],13,FALSE),IF(G4464="predaj",VLOOKUP(E4464,Tabuľka6[#All],12,FALSE),"zadany neplatny typ transakie"))</f>
        <v>22.58</v>
      </c>
      <c r="J4464">
        <f t="shared" si="69"/>
        <v>158.06</v>
      </c>
      <c r="K4464">
        <f>SUMIF($E$7:E4464,E4464,$H$7:H4464)</f>
        <v>55</v>
      </c>
    </row>
    <row r="4465" spans="4:11" x14ac:dyDescent="0.3">
      <c r="D4465">
        <v>4459</v>
      </c>
      <c r="E4465">
        <v>10</v>
      </c>
      <c r="F4465" s="4">
        <f>DATE(2021,12,1+INT(ROWS($1:179)/12))</f>
        <v>44545</v>
      </c>
      <c r="G4465" s="1" t="s">
        <v>167</v>
      </c>
      <c r="H4465">
        <v>-2</v>
      </c>
      <c r="I4465" s="5">
        <f>IF(G4465="nákup",VLOOKUP(E4465,Tabuľka6[#All],13,FALSE),IF(G4465="predaj",VLOOKUP(E4465,Tabuľka6[#All],12,FALSE),"zadany neplatny typ transakie"))</f>
        <v>18.5</v>
      </c>
      <c r="J4465">
        <f t="shared" si="69"/>
        <v>37</v>
      </c>
      <c r="K4465">
        <f>SUMIF($E$7:E4465,E4465,$H$7:H4465)</f>
        <v>63</v>
      </c>
    </row>
    <row r="4466" spans="4:11" x14ac:dyDescent="0.3">
      <c r="D4466">
        <v>4460</v>
      </c>
      <c r="E4466">
        <v>6</v>
      </c>
      <c r="F4466" s="4">
        <f>DATE(2021,12,1+INT(ROWS($1:180)/12))</f>
        <v>44546</v>
      </c>
      <c r="G4466" s="1" t="s">
        <v>167</v>
      </c>
      <c r="H4466">
        <v>-1</v>
      </c>
      <c r="I4466" s="5">
        <f>IF(G4466="nákup",VLOOKUP(E4466,Tabuľka6[#All],13,FALSE),IF(G4466="predaj",VLOOKUP(E4466,Tabuľka6[#All],12,FALSE),"zadany neplatny typ transakie"))</f>
        <v>13.24</v>
      </c>
      <c r="J4466">
        <f t="shared" si="69"/>
        <v>13.24</v>
      </c>
      <c r="K4466">
        <f>SUMIF($E$7:E4466,E4466,$H$7:H4466)</f>
        <v>1</v>
      </c>
    </row>
    <row r="4467" spans="4:11" x14ac:dyDescent="0.3">
      <c r="D4467">
        <v>4461</v>
      </c>
      <c r="E4467">
        <v>21</v>
      </c>
      <c r="F4467" s="4">
        <f>DATE(2021,12,1+INT(ROWS($1:181)/12))</f>
        <v>44546</v>
      </c>
      <c r="G4467" s="1" t="s">
        <v>167</v>
      </c>
      <c r="H4467">
        <v>-6</v>
      </c>
      <c r="I4467" s="5">
        <f>IF(G4467="nákup",VLOOKUP(E4467,Tabuľka6[#All],13,FALSE),IF(G4467="predaj",VLOOKUP(E4467,Tabuľka6[#All],12,FALSE),"zadany neplatny typ transakie"))</f>
        <v>22.5</v>
      </c>
      <c r="J4467">
        <f t="shared" si="69"/>
        <v>135</v>
      </c>
      <c r="K4467">
        <f>SUMIF($E$7:E4467,E4467,$H$7:H4467)</f>
        <v>1</v>
      </c>
    </row>
    <row r="4468" spans="4:11" x14ac:dyDescent="0.3">
      <c r="D4468">
        <v>4462</v>
      </c>
      <c r="E4468">
        <v>6</v>
      </c>
      <c r="F4468" s="4">
        <f>DATE(2021,12,1+INT(ROWS($1:182)/12))</f>
        <v>44546</v>
      </c>
      <c r="G4468" s="1" t="s">
        <v>166</v>
      </c>
      <c r="H4468">
        <v>20</v>
      </c>
      <c r="I4468" s="5">
        <f>IF(G4468="nákup",VLOOKUP(E4468,Tabuľka6[#All],13,FALSE),IF(G4468="predaj",VLOOKUP(E4468,Tabuľka6[#All],12,FALSE),"zadany neplatny typ transakie"))</f>
        <v>9.35</v>
      </c>
      <c r="J4468">
        <f t="shared" si="69"/>
        <v>187</v>
      </c>
      <c r="K4468">
        <f>SUMIF($E$7:E4468,E4468,$H$7:H4468)</f>
        <v>21</v>
      </c>
    </row>
    <row r="4469" spans="4:11" x14ac:dyDescent="0.3">
      <c r="D4469">
        <v>4463</v>
      </c>
      <c r="E4469">
        <v>4</v>
      </c>
      <c r="F4469" s="4">
        <f>DATE(2021,12,1+INT(ROWS($1:183)/12))</f>
        <v>44546</v>
      </c>
      <c r="G4469" s="1" t="s">
        <v>167</v>
      </c>
      <c r="H4469">
        <v>-6</v>
      </c>
      <c r="I4469" s="5">
        <f>IF(G4469="nákup",VLOOKUP(E4469,Tabuľka6[#All],13,FALSE),IF(G4469="predaj",VLOOKUP(E4469,Tabuľka6[#All],12,FALSE),"zadany neplatny typ transakie"))</f>
        <v>16</v>
      </c>
      <c r="J4469">
        <f t="shared" si="69"/>
        <v>96</v>
      </c>
      <c r="K4469">
        <f>SUMIF($E$7:E4469,E4469,$H$7:H4469)</f>
        <v>74</v>
      </c>
    </row>
    <row r="4470" spans="4:11" x14ac:dyDescent="0.3">
      <c r="D4470">
        <v>4464</v>
      </c>
      <c r="E4470">
        <v>6</v>
      </c>
      <c r="F4470" s="4">
        <f>DATE(2021,12,1+INT(ROWS($1:184)/12))</f>
        <v>44546</v>
      </c>
      <c r="G4470" s="1" t="s">
        <v>167</v>
      </c>
      <c r="H4470">
        <v>-3</v>
      </c>
      <c r="I4470" s="5">
        <f>IF(G4470="nákup",VLOOKUP(E4470,Tabuľka6[#All],13,FALSE),IF(G4470="predaj",VLOOKUP(E4470,Tabuľka6[#All],12,FALSE),"zadany neplatny typ transakie"))</f>
        <v>13.24</v>
      </c>
      <c r="J4470">
        <f t="shared" si="69"/>
        <v>39.72</v>
      </c>
      <c r="K4470">
        <f>SUMIF($E$7:E4470,E4470,$H$7:H4470)</f>
        <v>18</v>
      </c>
    </row>
    <row r="4471" spans="4:11" x14ac:dyDescent="0.3">
      <c r="D4471">
        <v>4465</v>
      </c>
      <c r="E4471">
        <v>13</v>
      </c>
      <c r="F4471" s="4">
        <f>DATE(2021,12,1+INT(ROWS($1:185)/12))</f>
        <v>44546</v>
      </c>
      <c r="G4471" s="1" t="s">
        <v>167</v>
      </c>
      <c r="H4471">
        <v>-7</v>
      </c>
      <c r="I4471" s="5">
        <f>IF(G4471="nákup",VLOOKUP(E4471,Tabuľka6[#All],13,FALSE),IF(G4471="predaj",VLOOKUP(E4471,Tabuľka6[#All],12,FALSE),"zadany neplatny typ transakie"))</f>
        <v>14.95</v>
      </c>
      <c r="J4471">
        <f t="shared" si="69"/>
        <v>104.64999999999999</v>
      </c>
      <c r="K4471">
        <f>SUMIF($E$7:E4471,E4471,$H$7:H4471)</f>
        <v>33</v>
      </c>
    </row>
    <row r="4472" spans="4:11" x14ac:dyDescent="0.3">
      <c r="D4472">
        <v>4466</v>
      </c>
      <c r="E4472">
        <v>12</v>
      </c>
      <c r="F4472" s="4">
        <f>DATE(2021,12,1+INT(ROWS($1:186)/12))</f>
        <v>44546</v>
      </c>
      <c r="G4472" s="1" t="s">
        <v>167</v>
      </c>
      <c r="H4472">
        <v>-7</v>
      </c>
      <c r="I4472" s="5">
        <f>IF(G4472="nákup",VLOOKUP(E4472,Tabuľka6[#All],13,FALSE),IF(G4472="predaj",VLOOKUP(E4472,Tabuľka6[#All],12,FALSE),"zadany neplatny typ transakie"))</f>
        <v>13.25</v>
      </c>
      <c r="J4472">
        <f t="shared" si="69"/>
        <v>92.75</v>
      </c>
      <c r="K4472">
        <f>SUMIF($E$7:E4472,E4472,$H$7:H4472)</f>
        <v>38</v>
      </c>
    </row>
    <row r="4473" spans="4:11" x14ac:dyDescent="0.3">
      <c r="D4473">
        <v>4467</v>
      </c>
      <c r="E4473">
        <v>25</v>
      </c>
      <c r="F4473" s="4">
        <f>DATE(2021,12,1+INT(ROWS($1:187)/12))</f>
        <v>44546</v>
      </c>
      <c r="G4473" s="1" t="s">
        <v>167</v>
      </c>
      <c r="H4473">
        <v>-6</v>
      </c>
      <c r="I4473" s="5">
        <f>IF(G4473="nákup",VLOOKUP(E4473,Tabuľka6[#All],13,FALSE),IF(G4473="predaj",VLOOKUP(E4473,Tabuľka6[#All],12,FALSE),"zadany neplatny typ transakie"))</f>
        <v>14.95</v>
      </c>
      <c r="J4473">
        <f t="shared" si="69"/>
        <v>89.699999999999989</v>
      </c>
      <c r="K4473">
        <f>SUMIF($E$7:E4473,E4473,$H$7:H4473)</f>
        <v>124</v>
      </c>
    </row>
    <row r="4474" spans="4:11" x14ac:dyDescent="0.3">
      <c r="D4474">
        <v>4468</v>
      </c>
      <c r="E4474">
        <v>4</v>
      </c>
      <c r="F4474" s="4">
        <f>DATE(2021,12,1+INT(ROWS($1:188)/12))</f>
        <v>44546</v>
      </c>
      <c r="G4474" s="1" t="s">
        <v>167</v>
      </c>
      <c r="H4474">
        <v>-2</v>
      </c>
      <c r="I4474" s="5">
        <f>IF(G4474="nákup",VLOOKUP(E4474,Tabuľka6[#All],13,FALSE),IF(G4474="predaj",VLOOKUP(E4474,Tabuľka6[#All],12,FALSE),"zadany neplatny typ transakie"))</f>
        <v>16</v>
      </c>
      <c r="J4474">
        <f t="shared" si="69"/>
        <v>32</v>
      </c>
      <c r="K4474">
        <f>SUMIF($E$7:E4474,E4474,$H$7:H4474)</f>
        <v>72</v>
      </c>
    </row>
    <row r="4475" spans="4:11" x14ac:dyDescent="0.3">
      <c r="D4475">
        <v>4469</v>
      </c>
      <c r="E4475">
        <v>14</v>
      </c>
      <c r="F4475" s="4">
        <f>DATE(2021,12,1+INT(ROWS($1:189)/12))</f>
        <v>44546</v>
      </c>
      <c r="G4475" s="1" t="s">
        <v>167</v>
      </c>
      <c r="H4475">
        <v>-10</v>
      </c>
      <c r="I4475" s="5">
        <f>IF(G4475="nákup",VLOOKUP(E4475,Tabuľka6[#All],13,FALSE),IF(G4475="predaj",VLOOKUP(E4475,Tabuľka6[#All],12,FALSE),"zadany neplatny typ transakie"))</f>
        <v>7.8</v>
      </c>
      <c r="J4475">
        <f t="shared" si="69"/>
        <v>78</v>
      </c>
      <c r="K4475">
        <f>SUMIF($E$7:E4475,E4475,$H$7:H4475)</f>
        <v>16</v>
      </c>
    </row>
    <row r="4476" spans="4:11" x14ac:dyDescent="0.3">
      <c r="D4476">
        <v>4470</v>
      </c>
      <c r="E4476">
        <v>22</v>
      </c>
      <c r="F4476" s="4">
        <f>DATE(2021,12,1+INT(ROWS($1:190)/12))</f>
        <v>44546</v>
      </c>
      <c r="G4476" s="1" t="s">
        <v>167</v>
      </c>
      <c r="H4476">
        <v>-8</v>
      </c>
      <c r="I4476" s="5">
        <f>IF(G4476="nákup",VLOOKUP(E4476,Tabuľka6[#All],13,FALSE),IF(G4476="predaj",VLOOKUP(E4476,Tabuľka6[#All],12,FALSE),"zadany neplatny typ transakie"))</f>
        <v>22.58</v>
      </c>
      <c r="J4476">
        <f t="shared" si="69"/>
        <v>180.64</v>
      </c>
      <c r="K4476">
        <f>SUMIF($E$7:E4476,E4476,$H$7:H4476)</f>
        <v>47</v>
      </c>
    </row>
    <row r="4477" spans="4:11" x14ac:dyDescent="0.3">
      <c r="D4477">
        <v>4471</v>
      </c>
      <c r="E4477">
        <v>26</v>
      </c>
      <c r="F4477" s="4">
        <f>DATE(2021,12,1+INT(ROWS($1:191)/12))</f>
        <v>44546</v>
      </c>
      <c r="G4477" s="1" t="s">
        <v>167</v>
      </c>
      <c r="H4477">
        <v>-4</v>
      </c>
      <c r="I4477" s="5">
        <f>IF(G4477="nákup",VLOOKUP(E4477,Tabuľka6[#All],13,FALSE),IF(G4477="predaj",VLOOKUP(E4477,Tabuľka6[#All],12,FALSE),"zadany neplatny typ transakie"))</f>
        <v>12.85</v>
      </c>
      <c r="J4477">
        <f t="shared" si="69"/>
        <v>51.4</v>
      </c>
      <c r="K4477">
        <f>SUMIF($E$7:E4477,E4477,$H$7:H4477)</f>
        <v>5</v>
      </c>
    </row>
    <row r="4478" spans="4:11" x14ac:dyDescent="0.3">
      <c r="D4478">
        <v>4472</v>
      </c>
      <c r="E4478">
        <v>20</v>
      </c>
      <c r="F4478" s="4">
        <f>DATE(2021,12,1+INT(ROWS($1:192)/12))</f>
        <v>44547</v>
      </c>
      <c r="G4478" s="1" t="s">
        <v>167</v>
      </c>
      <c r="H4478">
        <v>-3</v>
      </c>
      <c r="I4478" s="5">
        <f>IF(G4478="nákup",VLOOKUP(E4478,Tabuľka6[#All],13,FALSE),IF(G4478="predaj",VLOOKUP(E4478,Tabuľka6[#All],12,FALSE),"zadany neplatny typ transakie"))</f>
        <v>10.050000000000001</v>
      </c>
      <c r="J4478">
        <f t="shared" si="69"/>
        <v>30.150000000000002</v>
      </c>
      <c r="K4478">
        <f>SUMIF($E$7:E4478,E4478,$H$7:H4478)</f>
        <v>0</v>
      </c>
    </row>
    <row r="4479" spans="4:11" x14ac:dyDescent="0.3">
      <c r="D4479">
        <v>4473</v>
      </c>
      <c r="E4479">
        <v>6</v>
      </c>
      <c r="F4479" s="4">
        <f>DATE(2021,12,1+INT(ROWS($1:193)/12))</f>
        <v>44547</v>
      </c>
      <c r="G4479" s="1" t="s">
        <v>167</v>
      </c>
      <c r="H4479">
        <v>-6</v>
      </c>
      <c r="I4479" s="5">
        <f>IF(G4479="nákup",VLOOKUP(E4479,Tabuľka6[#All],13,FALSE),IF(G4479="predaj",VLOOKUP(E4479,Tabuľka6[#All],12,FALSE),"zadany neplatny typ transakie"))</f>
        <v>13.24</v>
      </c>
      <c r="J4479">
        <f t="shared" si="69"/>
        <v>79.44</v>
      </c>
      <c r="K4479">
        <f>SUMIF($E$7:E4479,E4479,$H$7:H4479)</f>
        <v>12</v>
      </c>
    </row>
    <row r="4480" spans="4:11" x14ac:dyDescent="0.3">
      <c r="D4480">
        <v>4474</v>
      </c>
      <c r="E4480">
        <v>17</v>
      </c>
      <c r="F4480" s="4">
        <f>DATE(2021,12,1+INT(ROWS($1:194)/12))</f>
        <v>44547</v>
      </c>
      <c r="G4480" s="1" t="s">
        <v>166</v>
      </c>
      <c r="H4480">
        <v>20</v>
      </c>
      <c r="I4480" s="5">
        <f>IF(G4480="nákup",VLOOKUP(E4480,Tabuľka6[#All],13,FALSE),IF(G4480="predaj",VLOOKUP(E4480,Tabuľka6[#All],12,FALSE),"zadany neplatny typ transakie"))</f>
        <v>7.58</v>
      </c>
      <c r="J4480">
        <f t="shared" si="69"/>
        <v>151.6</v>
      </c>
      <c r="K4480">
        <f>SUMIF($E$7:E4480,E4480,$H$7:H4480)</f>
        <v>37</v>
      </c>
    </row>
    <row r="4481" spans="4:11" x14ac:dyDescent="0.3">
      <c r="D4481">
        <v>4475</v>
      </c>
      <c r="E4481">
        <v>6</v>
      </c>
      <c r="F4481" s="4">
        <f>DATE(2021,12,1+INT(ROWS($1:195)/12))</f>
        <v>44547</v>
      </c>
      <c r="G4481" s="1" t="s">
        <v>167</v>
      </c>
      <c r="H4481">
        <v>-4</v>
      </c>
      <c r="I4481" s="5">
        <f>IF(G4481="nákup",VLOOKUP(E4481,Tabuľka6[#All],13,FALSE),IF(G4481="predaj",VLOOKUP(E4481,Tabuľka6[#All],12,FALSE),"zadany neplatny typ transakie"))</f>
        <v>13.24</v>
      </c>
      <c r="J4481">
        <f t="shared" si="69"/>
        <v>52.96</v>
      </c>
      <c r="K4481">
        <f>SUMIF($E$7:E4481,E4481,$H$7:H4481)</f>
        <v>8</v>
      </c>
    </row>
    <row r="4482" spans="4:11" x14ac:dyDescent="0.3">
      <c r="D4482">
        <v>4476</v>
      </c>
      <c r="E4482">
        <v>29</v>
      </c>
      <c r="F4482" s="4">
        <f>DATE(2021,12,1+INT(ROWS($1:196)/12))</f>
        <v>44547</v>
      </c>
      <c r="G4482" s="1" t="s">
        <v>167</v>
      </c>
      <c r="H4482">
        <v>-9</v>
      </c>
      <c r="I4482" s="5">
        <f>IF(G4482="nákup",VLOOKUP(E4482,Tabuľka6[#All],13,FALSE),IF(G4482="predaj",VLOOKUP(E4482,Tabuľka6[#All],12,FALSE),"zadany neplatny typ transakie"))</f>
        <v>24.99</v>
      </c>
      <c r="J4482">
        <f t="shared" si="69"/>
        <v>224.91</v>
      </c>
      <c r="K4482">
        <f>SUMIF($E$7:E4482,E4482,$H$7:H4482)</f>
        <v>235</v>
      </c>
    </row>
    <row r="4483" spans="4:11" x14ac:dyDescent="0.3">
      <c r="D4483">
        <v>4477</v>
      </c>
      <c r="E4483">
        <v>18</v>
      </c>
      <c r="F4483" s="4">
        <f>DATE(2021,12,1+INT(ROWS($1:197)/12))</f>
        <v>44547</v>
      </c>
      <c r="G4483" s="1" t="s">
        <v>167</v>
      </c>
      <c r="H4483">
        <v>-5</v>
      </c>
      <c r="I4483" s="5">
        <f>IF(G4483="nákup",VLOOKUP(E4483,Tabuľka6[#All],13,FALSE),IF(G4483="predaj",VLOOKUP(E4483,Tabuľka6[#All],12,FALSE),"zadany neplatny typ transakie"))</f>
        <v>13.99</v>
      </c>
      <c r="J4483">
        <f t="shared" si="69"/>
        <v>69.95</v>
      </c>
      <c r="K4483">
        <f>SUMIF($E$7:E4483,E4483,$H$7:H4483)</f>
        <v>101</v>
      </c>
    </row>
    <row r="4484" spans="4:11" x14ac:dyDescent="0.3">
      <c r="D4484">
        <v>4478</v>
      </c>
      <c r="E4484">
        <v>26</v>
      </c>
      <c r="F4484" s="4">
        <f>DATE(2021,12,1+INT(ROWS($1:198)/12))</f>
        <v>44547</v>
      </c>
      <c r="G4484" s="1" t="s">
        <v>166</v>
      </c>
      <c r="H4484">
        <v>20</v>
      </c>
      <c r="I4484" s="5">
        <f>IF(G4484="nákup",VLOOKUP(E4484,Tabuľka6[#All],13,FALSE),IF(G4484="predaj",VLOOKUP(E4484,Tabuľka6[#All],12,FALSE),"zadany neplatny typ transakie"))</f>
        <v>8.89</v>
      </c>
      <c r="J4484">
        <f t="shared" si="69"/>
        <v>177.8</v>
      </c>
      <c r="K4484">
        <f>SUMIF($E$7:E4484,E4484,$H$7:H4484)</f>
        <v>25</v>
      </c>
    </row>
    <row r="4485" spans="4:11" x14ac:dyDescent="0.3">
      <c r="D4485">
        <v>4479</v>
      </c>
      <c r="E4485">
        <v>9</v>
      </c>
      <c r="F4485" s="4">
        <f>DATE(2021,12,1+INT(ROWS($1:199)/12))</f>
        <v>44547</v>
      </c>
      <c r="G4485" s="1" t="s">
        <v>167</v>
      </c>
      <c r="H4485">
        <v>-8</v>
      </c>
      <c r="I4485" s="5">
        <f>IF(G4485="nákup",VLOOKUP(E4485,Tabuľka6[#All],13,FALSE),IF(G4485="predaj",VLOOKUP(E4485,Tabuľka6[#All],12,FALSE),"zadany neplatny typ transakie"))</f>
        <v>41</v>
      </c>
      <c r="J4485">
        <f t="shared" si="69"/>
        <v>328</v>
      </c>
      <c r="K4485">
        <f>SUMIF($E$7:E4485,E4485,$H$7:H4485)</f>
        <v>74</v>
      </c>
    </row>
    <row r="4486" spans="4:11" x14ac:dyDescent="0.3">
      <c r="D4486">
        <v>4480</v>
      </c>
      <c r="E4486">
        <v>9</v>
      </c>
      <c r="F4486" s="4">
        <f>DATE(2021,12,1+INT(ROWS($1:200)/12))</f>
        <v>44547</v>
      </c>
      <c r="G4486" s="1" t="s">
        <v>167</v>
      </c>
      <c r="H4486">
        <v>-3</v>
      </c>
      <c r="I4486" s="5">
        <f>IF(G4486="nákup",VLOOKUP(E4486,Tabuľka6[#All],13,FALSE),IF(G4486="predaj",VLOOKUP(E4486,Tabuľka6[#All],12,FALSE),"zadany neplatny typ transakie"))</f>
        <v>41</v>
      </c>
      <c r="J4486">
        <f t="shared" si="69"/>
        <v>123</v>
      </c>
      <c r="K4486">
        <f>SUMIF($E$7:E4486,E4486,$H$7:H4486)</f>
        <v>71</v>
      </c>
    </row>
    <row r="4487" spans="4:11" x14ac:dyDescent="0.3">
      <c r="D4487">
        <v>4481</v>
      </c>
      <c r="E4487">
        <v>4</v>
      </c>
      <c r="F4487" s="4">
        <f>DATE(2021,12,1+INT(ROWS($1:201)/12))</f>
        <v>44547</v>
      </c>
      <c r="G4487" s="1" t="s">
        <v>167</v>
      </c>
      <c r="H4487">
        <v>-1</v>
      </c>
      <c r="I4487" s="5">
        <f>IF(G4487="nákup",VLOOKUP(E4487,Tabuľka6[#All],13,FALSE),IF(G4487="predaj",VLOOKUP(E4487,Tabuľka6[#All],12,FALSE),"zadany neplatny typ transakie"))</f>
        <v>16</v>
      </c>
      <c r="J4487">
        <f t="shared" si="69"/>
        <v>16</v>
      </c>
      <c r="K4487">
        <f>SUMIF($E$7:E4487,E4487,$H$7:H4487)</f>
        <v>71</v>
      </c>
    </row>
    <row r="4488" spans="4:11" x14ac:dyDescent="0.3">
      <c r="D4488">
        <v>4482</v>
      </c>
      <c r="E4488">
        <v>14</v>
      </c>
      <c r="F4488" s="4">
        <f>DATE(2021,12,1+INT(ROWS($1:202)/12))</f>
        <v>44547</v>
      </c>
      <c r="G4488" s="1" t="s">
        <v>167</v>
      </c>
      <c r="H4488">
        <v>-1</v>
      </c>
      <c r="I4488" s="5">
        <f>IF(G4488="nákup",VLOOKUP(E4488,Tabuľka6[#All],13,FALSE),IF(G4488="predaj",VLOOKUP(E4488,Tabuľka6[#All],12,FALSE),"zadany neplatny typ transakie"))</f>
        <v>7.8</v>
      </c>
      <c r="J4488">
        <f t="shared" ref="J4488:J4551" si="70">ABS(H4488*I4488)</f>
        <v>7.8</v>
      </c>
      <c r="K4488">
        <f>SUMIF($E$7:E4488,E4488,$H$7:H4488)</f>
        <v>15</v>
      </c>
    </row>
    <row r="4489" spans="4:11" x14ac:dyDescent="0.3">
      <c r="D4489">
        <v>4483</v>
      </c>
      <c r="E4489">
        <v>13</v>
      </c>
      <c r="F4489" s="4">
        <f>DATE(2021,12,1+INT(ROWS($1:203)/12))</f>
        <v>44547</v>
      </c>
      <c r="G4489" s="1" t="s">
        <v>167</v>
      </c>
      <c r="H4489">
        <v>-7</v>
      </c>
      <c r="I4489" s="5">
        <f>IF(G4489="nákup",VLOOKUP(E4489,Tabuľka6[#All],13,FALSE),IF(G4489="predaj",VLOOKUP(E4489,Tabuľka6[#All],12,FALSE),"zadany neplatny typ transakie"))</f>
        <v>14.95</v>
      </c>
      <c r="J4489">
        <f t="shared" si="70"/>
        <v>104.64999999999999</v>
      </c>
      <c r="K4489">
        <f>SUMIF($E$7:E4489,E4489,$H$7:H4489)</f>
        <v>26</v>
      </c>
    </row>
    <row r="4490" spans="4:11" x14ac:dyDescent="0.3">
      <c r="D4490">
        <v>4484</v>
      </c>
      <c r="E4490">
        <v>7</v>
      </c>
      <c r="F4490" s="4">
        <f>DATE(2021,12,1+INT(ROWS($1:204)/12))</f>
        <v>44548</v>
      </c>
      <c r="G4490" s="1" t="s">
        <v>167</v>
      </c>
      <c r="H4490">
        <v>-6</v>
      </c>
      <c r="I4490" s="5">
        <f>IF(G4490="nákup",VLOOKUP(E4490,Tabuľka6[#All],13,FALSE),IF(G4490="predaj",VLOOKUP(E4490,Tabuľka6[#All],12,FALSE),"zadany neplatny typ transakie"))</f>
        <v>14.75</v>
      </c>
      <c r="J4490">
        <f t="shared" si="70"/>
        <v>88.5</v>
      </c>
      <c r="K4490">
        <f>SUMIF($E$7:E4490,E4490,$H$7:H4490)</f>
        <v>48</v>
      </c>
    </row>
    <row r="4491" spans="4:11" x14ac:dyDescent="0.3">
      <c r="D4491">
        <v>4485</v>
      </c>
      <c r="E4491">
        <v>25</v>
      </c>
      <c r="F4491" s="4">
        <f>DATE(2021,12,1+INT(ROWS($1:205)/12))</f>
        <v>44548</v>
      </c>
      <c r="G4491" s="1" t="s">
        <v>167</v>
      </c>
      <c r="H4491">
        <v>-10</v>
      </c>
      <c r="I4491" s="5">
        <f>IF(G4491="nákup",VLOOKUP(E4491,Tabuľka6[#All],13,FALSE),IF(G4491="predaj",VLOOKUP(E4491,Tabuľka6[#All],12,FALSE),"zadany neplatny typ transakie"))</f>
        <v>14.95</v>
      </c>
      <c r="J4491">
        <f t="shared" si="70"/>
        <v>149.5</v>
      </c>
      <c r="K4491">
        <f>SUMIF($E$7:E4491,E4491,$H$7:H4491)</f>
        <v>114</v>
      </c>
    </row>
    <row r="4492" spans="4:11" x14ac:dyDescent="0.3">
      <c r="D4492">
        <v>4486</v>
      </c>
      <c r="E4492">
        <v>3</v>
      </c>
      <c r="F4492" s="4">
        <f>DATE(2021,12,1+INT(ROWS($1:206)/12))</f>
        <v>44548</v>
      </c>
      <c r="G4492" s="1" t="s">
        <v>167</v>
      </c>
      <c r="H4492">
        <v>-5</v>
      </c>
      <c r="I4492" s="5">
        <f>IF(G4492="nákup",VLOOKUP(E4492,Tabuľka6[#All],13,FALSE),IF(G4492="predaj",VLOOKUP(E4492,Tabuľka6[#All],12,FALSE),"zadany neplatny typ transakie"))</f>
        <v>9.64</v>
      </c>
      <c r="J4492">
        <f t="shared" si="70"/>
        <v>48.2</v>
      </c>
      <c r="K4492">
        <f>SUMIF($E$7:E4492,E4492,$H$7:H4492)</f>
        <v>167</v>
      </c>
    </row>
    <row r="4493" spans="4:11" x14ac:dyDescent="0.3">
      <c r="D4493">
        <v>4487</v>
      </c>
      <c r="E4493">
        <v>10</v>
      </c>
      <c r="F4493" s="4">
        <f>DATE(2021,12,1+INT(ROWS($1:207)/12))</f>
        <v>44548</v>
      </c>
      <c r="G4493" s="1" t="s">
        <v>167</v>
      </c>
      <c r="H4493">
        <v>-1</v>
      </c>
      <c r="I4493" s="5">
        <f>IF(G4493="nákup",VLOOKUP(E4493,Tabuľka6[#All],13,FALSE),IF(G4493="predaj",VLOOKUP(E4493,Tabuľka6[#All],12,FALSE),"zadany neplatny typ transakie"))</f>
        <v>18.5</v>
      </c>
      <c r="J4493">
        <f t="shared" si="70"/>
        <v>18.5</v>
      </c>
      <c r="K4493">
        <f>SUMIF($E$7:E4493,E4493,$H$7:H4493)</f>
        <v>62</v>
      </c>
    </row>
    <row r="4494" spans="4:11" x14ac:dyDescent="0.3">
      <c r="D4494">
        <v>4488</v>
      </c>
      <c r="E4494">
        <v>9</v>
      </c>
      <c r="F4494" s="4">
        <f>DATE(2021,12,1+INT(ROWS($1:208)/12))</f>
        <v>44548</v>
      </c>
      <c r="G4494" s="1" t="s">
        <v>167</v>
      </c>
      <c r="H4494">
        <v>-3</v>
      </c>
      <c r="I4494" s="5">
        <f>IF(G4494="nákup",VLOOKUP(E4494,Tabuľka6[#All],13,FALSE),IF(G4494="predaj",VLOOKUP(E4494,Tabuľka6[#All],12,FALSE),"zadany neplatny typ transakie"))</f>
        <v>41</v>
      </c>
      <c r="J4494">
        <f t="shared" si="70"/>
        <v>123</v>
      </c>
      <c r="K4494">
        <f>SUMIF($E$7:E4494,E4494,$H$7:H4494)</f>
        <v>68</v>
      </c>
    </row>
    <row r="4495" spans="4:11" x14ac:dyDescent="0.3">
      <c r="D4495">
        <v>4489</v>
      </c>
      <c r="E4495">
        <v>7</v>
      </c>
      <c r="F4495" s="4">
        <f>DATE(2021,12,1+INT(ROWS($1:209)/12))</f>
        <v>44548</v>
      </c>
      <c r="G4495" s="1" t="s">
        <v>167</v>
      </c>
      <c r="H4495">
        <v>-2</v>
      </c>
      <c r="I4495" s="5">
        <f>IF(G4495="nákup",VLOOKUP(E4495,Tabuľka6[#All],13,FALSE),IF(G4495="predaj",VLOOKUP(E4495,Tabuľka6[#All],12,FALSE),"zadany neplatny typ transakie"))</f>
        <v>14.75</v>
      </c>
      <c r="J4495">
        <f t="shared" si="70"/>
        <v>29.5</v>
      </c>
      <c r="K4495">
        <f>SUMIF($E$7:E4495,E4495,$H$7:H4495)</f>
        <v>46</v>
      </c>
    </row>
    <row r="4496" spans="4:11" x14ac:dyDescent="0.3">
      <c r="D4496">
        <v>4490</v>
      </c>
      <c r="E4496">
        <v>14</v>
      </c>
      <c r="F4496" s="4">
        <f>DATE(2021,12,1+INT(ROWS($1:210)/12))</f>
        <v>44548</v>
      </c>
      <c r="G4496" s="1" t="s">
        <v>167</v>
      </c>
      <c r="H4496">
        <v>-7</v>
      </c>
      <c r="I4496" s="5">
        <f>IF(G4496="nákup",VLOOKUP(E4496,Tabuľka6[#All],13,FALSE),IF(G4496="predaj",VLOOKUP(E4496,Tabuľka6[#All],12,FALSE),"zadany neplatny typ transakie"))</f>
        <v>7.8</v>
      </c>
      <c r="J4496">
        <f t="shared" si="70"/>
        <v>54.6</v>
      </c>
      <c r="K4496">
        <f>SUMIF($E$7:E4496,E4496,$H$7:H4496)</f>
        <v>8</v>
      </c>
    </row>
    <row r="4497" spans="4:11" x14ac:dyDescent="0.3">
      <c r="D4497">
        <v>4491</v>
      </c>
      <c r="E4497">
        <v>13</v>
      </c>
      <c r="F4497" s="4">
        <f>DATE(2021,12,1+INT(ROWS($1:211)/12))</f>
        <v>44548</v>
      </c>
      <c r="G4497" s="1" t="s">
        <v>167</v>
      </c>
      <c r="H4497">
        <v>-1</v>
      </c>
      <c r="I4497" s="5">
        <f>IF(G4497="nákup",VLOOKUP(E4497,Tabuľka6[#All],13,FALSE),IF(G4497="predaj",VLOOKUP(E4497,Tabuľka6[#All],12,FALSE),"zadany neplatny typ transakie"))</f>
        <v>14.95</v>
      </c>
      <c r="J4497">
        <f t="shared" si="70"/>
        <v>14.95</v>
      </c>
      <c r="K4497">
        <f>SUMIF($E$7:E4497,E4497,$H$7:H4497)</f>
        <v>25</v>
      </c>
    </row>
    <row r="4498" spans="4:11" x14ac:dyDescent="0.3">
      <c r="D4498">
        <v>4492</v>
      </c>
      <c r="E4498">
        <v>29</v>
      </c>
      <c r="F4498" s="4">
        <f>DATE(2021,12,1+INT(ROWS($1:212)/12))</f>
        <v>44548</v>
      </c>
      <c r="G4498" s="1" t="s">
        <v>167</v>
      </c>
      <c r="H4498">
        <v>-4</v>
      </c>
      <c r="I4498" s="5">
        <f>IF(G4498="nákup",VLOOKUP(E4498,Tabuľka6[#All],13,FALSE),IF(G4498="predaj",VLOOKUP(E4498,Tabuľka6[#All],12,FALSE),"zadany neplatny typ transakie"))</f>
        <v>24.99</v>
      </c>
      <c r="J4498">
        <f t="shared" si="70"/>
        <v>99.96</v>
      </c>
      <c r="K4498">
        <f>SUMIF($E$7:E4498,E4498,$H$7:H4498)</f>
        <v>231</v>
      </c>
    </row>
    <row r="4499" spans="4:11" x14ac:dyDescent="0.3">
      <c r="D4499">
        <v>4493</v>
      </c>
      <c r="E4499">
        <v>19</v>
      </c>
      <c r="F4499" s="4">
        <f>DATE(2021,12,1+INT(ROWS($1:213)/12))</f>
        <v>44548</v>
      </c>
      <c r="G4499" s="1" t="s">
        <v>167</v>
      </c>
      <c r="H4499">
        <v>-8</v>
      </c>
      <c r="I4499" s="5">
        <f>IF(G4499="nákup",VLOOKUP(E4499,Tabuľka6[#All],13,FALSE),IF(G4499="predaj",VLOOKUP(E4499,Tabuľka6[#All],12,FALSE),"zadany neplatny typ transakie"))</f>
        <v>14.17</v>
      </c>
      <c r="J4499">
        <f t="shared" si="70"/>
        <v>113.36</v>
      </c>
      <c r="K4499">
        <f>SUMIF($E$7:E4499,E4499,$H$7:H4499)</f>
        <v>41</v>
      </c>
    </row>
    <row r="4500" spans="4:11" x14ac:dyDescent="0.3">
      <c r="D4500">
        <v>4494</v>
      </c>
      <c r="E4500">
        <v>18</v>
      </c>
      <c r="F4500" s="4">
        <f>DATE(2021,12,1+INT(ROWS($1:214)/12))</f>
        <v>44548</v>
      </c>
      <c r="G4500" s="1" t="s">
        <v>167</v>
      </c>
      <c r="H4500">
        <v>-1</v>
      </c>
      <c r="I4500" s="5">
        <f>IF(G4500="nákup",VLOOKUP(E4500,Tabuľka6[#All],13,FALSE),IF(G4500="predaj",VLOOKUP(E4500,Tabuľka6[#All],12,FALSE),"zadany neplatny typ transakie"))</f>
        <v>13.99</v>
      </c>
      <c r="J4500">
        <f t="shared" si="70"/>
        <v>13.99</v>
      </c>
      <c r="K4500">
        <f>SUMIF($E$7:E4500,E4500,$H$7:H4500)</f>
        <v>100</v>
      </c>
    </row>
    <row r="4501" spans="4:11" x14ac:dyDescent="0.3">
      <c r="D4501">
        <v>4495</v>
      </c>
      <c r="E4501">
        <v>12</v>
      </c>
      <c r="F4501" s="4">
        <f>DATE(2021,12,1+INT(ROWS($1:215)/12))</f>
        <v>44548</v>
      </c>
      <c r="G4501" s="1" t="s">
        <v>167</v>
      </c>
      <c r="H4501">
        <v>-7</v>
      </c>
      <c r="I4501" s="5">
        <f>IF(G4501="nákup",VLOOKUP(E4501,Tabuľka6[#All],13,FALSE),IF(G4501="predaj",VLOOKUP(E4501,Tabuľka6[#All],12,FALSE),"zadany neplatny typ transakie"))</f>
        <v>13.25</v>
      </c>
      <c r="J4501">
        <f t="shared" si="70"/>
        <v>92.75</v>
      </c>
      <c r="K4501">
        <f>SUMIF($E$7:E4501,E4501,$H$7:H4501)</f>
        <v>31</v>
      </c>
    </row>
    <row r="4502" spans="4:11" x14ac:dyDescent="0.3">
      <c r="D4502">
        <v>4496</v>
      </c>
      <c r="E4502">
        <v>24</v>
      </c>
      <c r="F4502" s="4">
        <f>DATE(2021,12,1+INT(ROWS($1:216)/12))</f>
        <v>44549</v>
      </c>
      <c r="G4502" s="1" t="s">
        <v>167</v>
      </c>
      <c r="H4502">
        <v>-1</v>
      </c>
      <c r="I4502" s="5">
        <f>IF(G4502="nákup",VLOOKUP(E4502,Tabuľka6[#All],13,FALSE),IF(G4502="predaj",VLOOKUP(E4502,Tabuľka6[#All],12,FALSE),"zadany neplatny typ transakie"))</f>
        <v>18.98</v>
      </c>
      <c r="J4502">
        <f t="shared" si="70"/>
        <v>18.98</v>
      </c>
      <c r="K4502">
        <f>SUMIF($E$7:E4502,E4502,$H$7:H4502)</f>
        <v>139</v>
      </c>
    </row>
    <row r="4503" spans="4:11" x14ac:dyDescent="0.3">
      <c r="D4503">
        <v>4497</v>
      </c>
      <c r="E4503">
        <v>9</v>
      </c>
      <c r="F4503" s="4">
        <f>DATE(2021,12,1+INT(ROWS($1:217)/12))</f>
        <v>44549</v>
      </c>
      <c r="G4503" s="1" t="s">
        <v>167</v>
      </c>
      <c r="H4503">
        <v>-9</v>
      </c>
      <c r="I4503" s="5">
        <f>IF(G4503="nákup",VLOOKUP(E4503,Tabuľka6[#All],13,FALSE),IF(G4503="predaj",VLOOKUP(E4503,Tabuľka6[#All],12,FALSE),"zadany neplatny typ transakie"))</f>
        <v>41</v>
      </c>
      <c r="J4503">
        <f t="shared" si="70"/>
        <v>369</v>
      </c>
      <c r="K4503">
        <f>SUMIF($E$7:E4503,E4503,$H$7:H4503)</f>
        <v>59</v>
      </c>
    </row>
    <row r="4504" spans="4:11" x14ac:dyDescent="0.3">
      <c r="D4504">
        <v>4498</v>
      </c>
      <c r="E4504">
        <v>10</v>
      </c>
      <c r="F4504" s="4">
        <f>DATE(2021,12,1+INT(ROWS($1:218)/12))</f>
        <v>44549</v>
      </c>
      <c r="G4504" s="1" t="s">
        <v>167</v>
      </c>
      <c r="H4504">
        <v>-5</v>
      </c>
      <c r="I4504" s="5">
        <f>IF(G4504="nákup",VLOOKUP(E4504,Tabuľka6[#All],13,FALSE),IF(G4504="predaj",VLOOKUP(E4504,Tabuľka6[#All],12,FALSE),"zadany neplatny typ transakie"))</f>
        <v>18.5</v>
      </c>
      <c r="J4504">
        <f t="shared" si="70"/>
        <v>92.5</v>
      </c>
      <c r="K4504">
        <f>SUMIF($E$7:E4504,E4504,$H$7:H4504)</f>
        <v>57</v>
      </c>
    </row>
    <row r="4505" spans="4:11" x14ac:dyDescent="0.3">
      <c r="D4505">
        <v>4499</v>
      </c>
      <c r="E4505">
        <v>17</v>
      </c>
      <c r="F4505" s="4">
        <f>DATE(2021,12,1+INT(ROWS($1:219)/12))</f>
        <v>44549</v>
      </c>
      <c r="G4505" s="1" t="s">
        <v>167</v>
      </c>
      <c r="H4505">
        <v>-2</v>
      </c>
      <c r="I4505" s="5">
        <f>IF(G4505="nákup",VLOOKUP(E4505,Tabuľka6[#All],13,FALSE),IF(G4505="predaj",VLOOKUP(E4505,Tabuľka6[#All],12,FALSE),"zadany neplatny typ transakie"))</f>
        <v>14.46</v>
      </c>
      <c r="J4505">
        <f t="shared" si="70"/>
        <v>28.92</v>
      </c>
      <c r="K4505">
        <f>SUMIF($E$7:E4505,E4505,$H$7:H4505)</f>
        <v>35</v>
      </c>
    </row>
    <row r="4506" spans="4:11" x14ac:dyDescent="0.3">
      <c r="D4506">
        <v>4500</v>
      </c>
      <c r="E4506">
        <v>26</v>
      </c>
      <c r="F4506" s="4">
        <f>DATE(2021,12,1+INT(ROWS($1:220)/12))</f>
        <v>44549</v>
      </c>
      <c r="G4506" s="1" t="s">
        <v>167</v>
      </c>
      <c r="H4506">
        <v>-9</v>
      </c>
      <c r="I4506" s="5">
        <f>IF(G4506="nákup",VLOOKUP(E4506,Tabuľka6[#All],13,FALSE),IF(G4506="predaj",VLOOKUP(E4506,Tabuľka6[#All],12,FALSE),"zadany neplatny typ transakie"))</f>
        <v>12.85</v>
      </c>
      <c r="J4506">
        <f t="shared" si="70"/>
        <v>115.64999999999999</v>
      </c>
      <c r="K4506">
        <f>SUMIF($E$7:E4506,E4506,$H$7:H4506)</f>
        <v>16</v>
      </c>
    </row>
    <row r="4507" spans="4:11" x14ac:dyDescent="0.3">
      <c r="D4507">
        <v>4501</v>
      </c>
      <c r="E4507">
        <v>13</v>
      </c>
      <c r="F4507" s="4">
        <f>DATE(2021,12,1+INT(ROWS($1:221)/12))</f>
        <v>44549</v>
      </c>
      <c r="G4507" s="1" t="s">
        <v>167</v>
      </c>
      <c r="H4507">
        <v>-5</v>
      </c>
      <c r="I4507" s="5">
        <f>IF(G4507="nákup",VLOOKUP(E4507,Tabuľka6[#All],13,FALSE),IF(G4507="predaj",VLOOKUP(E4507,Tabuľka6[#All],12,FALSE),"zadany neplatny typ transakie"))</f>
        <v>14.95</v>
      </c>
      <c r="J4507">
        <f t="shared" si="70"/>
        <v>74.75</v>
      </c>
      <c r="K4507">
        <f>SUMIF($E$7:E4507,E4507,$H$7:H4507)</f>
        <v>20</v>
      </c>
    </row>
    <row r="4508" spans="4:11" x14ac:dyDescent="0.3">
      <c r="D4508">
        <v>4502</v>
      </c>
      <c r="E4508">
        <v>21</v>
      </c>
      <c r="F4508" s="4">
        <f>DATE(2021,12,1+INT(ROWS($1:222)/12))</f>
        <v>44549</v>
      </c>
      <c r="G4508" s="1" t="s">
        <v>166</v>
      </c>
      <c r="H4508">
        <v>3</v>
      </c>
      <c r="I4508" s="5">
        <f>IF(G4508="nákup",VLOOKUP(E4508,Tabuľka6[#All],13,FALSE),IF(G4508="predaj",VLOOKUP(E4508,Tabuľka6[#All],12,FALSE),"zadany neplatny typ transakie"))</f>
        <v>14.17</v>
      </c>
      <c r="J4508">
        <f t="shared" si="70"/>
        <v>42.51</v>
      </c>
      <c r="K4508">
        <f>SUMIF($E$7:E4508,E4508,$H$7:H4508)</f>
        <v>4</v>
      </c>
    </row>
    <row r="4509" spans="4:11" x14ac:dyDescent="0.3">
      <c r="D4509">
        <v>4503</v>
      </c>
      <c r="E4509">
        <v>23</v>
      </c>
      <c r="F4509" s="4">
        <f>DATE(2021,12,1+INT(ROWS($1:223)/12))</f>
        <v>44549</v>
      </c>
      <c r="G4509" s="1" t="s">
        <v>167</v>
      </c>
      <c r="H4509">
        <v>-3</v>
      </c>
      <c r="I4509" s="5">
        <f>IF(G4509="nákup",VLOOKUP(E4509,Tabuľka6[#All],13,FALSE),IF(G4509="predaj",VLOOKUP(E4509,Tabuľka6[#All],12,FALSE),"zadany neplatny typ transakie"))</f>
        <v>22.55</v>
      </c>
      <c r="J4509">
        <f t="shared" si="70"/>
        <v>67.650000000000006</v>
      </c>
      <c r="K4509">
        <f>SUMIF($E$7:E4509,E4509,$H$7:H4509)</f>
        <v>67</v>
      </c>
    </row>
    <row r="4510" spans="4:11" x14ac:dyDescent="0.3">
      <c r="D4510">
        <v>4504</v>
      </c>
      <c r="E4510">
        <v>30</v>
      </c>
      <c r="F4510" s="4">
        <f>DATE(2021,12,1+INT(ROWS($1:224)/12))</f>
        <v>44549</v>
      </c>
      <c r="G4510" s="1" t="s">
        <v>167</v>
      </c>
      <c r="H4510">
        <v>-8</v>
      </c>
      <c r="I4510" s="5">
        <f>IF(G4510="nákup",VLOOKUP(E4510,Tabuľka6[#All],13,FALSE),IF(G4510="predaj",VLOOKUP(E4510,Tabuľka6[#All],12,FALSE),"zadany neplatny typ transakie"))</f>
        <v>11.5</v>
      </c>
      <c r="J4510">
        <f t="shared" si="70"/>
        <v>92</v>
      </c>
      <c r="K4510">
        <f>SUMIF($E$7:E4510,E4510,$H$7:H4510)</f>
        <v>52</v>
      </c>
    </row>
    <row r="4511" spans="4:11" x14ac:dyDescent="0.3">
      <c r="D4511">
        <v>4505</v>
      </c>
      <c r="E4511">
        <v>15</v>
      </c>
      <c r="F4511" s="4">
        <f>DATE(2021,12,1+INT(ROWS($1:225)/12))</f>
        <v>44549</v>
      </c>
      <c r="G4511" s="1" t="s">
        <v>167</v>
      </c>
      <c r="H4511">
        <v>-6</v>
      </c>
      <c r="I4511" s="5">
        <f>IF(G4511="nákup",VLOOKUP(E4511,Tabuľka6[#All],13,FALSE),IF(G4511="predaj",VLOOKUP(E4511,Tabuľka6[#All],12,FALSE),"zadany neplatny typ transakie"))</f>
        <v>9.65</v>
      </c>
      <c r="J4511">
        <f t="shared" si="70"/>
        <v>57.900000000000006</v>
      </c>
      <c r="K4511">
        <f>SUMIF($E$7:E4511,E4511,$H$7:H4511)</f>
        <v>121</v>
      </c>
    </row>
    <row r="4512" spans="4:11" x14ac:dyDescent="0.3">
      <c r="D4512">
        <v>4506</v>
      </c>
      <c r="E4512">
        <v>6</v>
      </c>
      <c r="F4512" s="4">
        <f>DATE(2021,12,1+INT(ROWS($1:226)/12))</f>
        <v>44549</v>
      </c>
      <c r="G4512" s="1" t="s">
        <v>167</v>
      </c>
      <c r="H4512">
        <v>-5</v>
      </c>
      <c r="I4512" s="5">
        <f>IF(G4512="nákup",VLOOKUP(E4512,Tabuľka6[#All],13,FALSE),IF(G4512="predaj",VLOOKUP(E4512,Tabuľka6[#All],12,FALSE),"zadany neplatny typ transakie"))</f>
        <v>13.24</v>
      </c>
      <c r="J4512">
        <f t="shared" si="70"/>
        <v>66.2</v>
      </c>
      <c r="K4512">
        <f>SUMIF($E$7:E4512,E4512,$H$7:H4512)</f>
        <v>3</v>
      </c>
    </row>
    <row r="4513" spans="4:11" x14ac:dyDescent="0.3">
      <c r="D4513">
        <v>4507</v>
      </c>
      <c r="E4513">
        <v>9</v>
      </c>
      <c r="F4513" s="4">
        <f>DATE(2021,12,1+INT(ROWS($1:227)/12))</f>
        <v>44549</v>
      </c>
      <c r="G4513" s="1" t="s">
        <v>167</v>
      </c>
      <c r="H4513">
        <v>-6</v>
      </c>
      <c r="I4513" s="5">
        <f>IF(G4513="nákup",VLOOKUP(E4513,Tabuľka6[#All],13,FALSE),IF(G4513="predaj",VLOOKUP(E4513,Tabuľka6[#All],12,FALSE),"zadany neplatny typ transakie"))</f>
        <v>41</v>
      </c>
      <c r="J4513">
        <f t="shared" si="70"/>
        <v>246</v>
      </c>
      <c r="K4513">
        <f>SUMIF($E$7:E4513,E4513,$H$7:H4513)</f>
        <v>53</v>
      </c>
    </row>
    <row r="4514" spans="4:11" x14ac:dyDescent="0.3">
      <c r="D4514">
        <v>4508</v>
      </c>
      <c r="E4514">
        <v>4</v>
      </c>
      <c r="F4514" s="4">
        <f>DATE(2021,12,1+INT(ROWS($1:228)/12))</f>
        <v>44550</v>
      </c>
      <c r="G4514" s="1" t="s">
        <v>167</v>
      </c>
      <c r="H4514">
        <v>-8</v>
      </c>
      <c r="I4514" s="5">
        <f>IF(G4514="nákup",VLOOKUP(E4514,Tabuľka6[#All],13,FALSE),IF(G4514="predaj",VLOOKUP(E4514,Tabuľka6[#All],12,FALSE),"zadany neplatny typ transakie"))</f>
        <v>16</v>
      </c>
      <c r="J4514">
        <f t="shared" si="70"/>
        <v>128</v>
      </c>
      <c r="K4514">
        <f>SUMIF($E$7:E4514,E4514,$H$7:H4514)</f>
        <v>63</v>
      </c>
    </row>
    <row r="4515" spans="4:11" x14ac:dyDescent="0.3">
      <c r="D4515">
        <v>4509</v>
      </c>
      <c r="E4515">
        <v>28</v>
      </c>
      <c r="F4515" s="4">
        <f>DATE(2021,12,1+INT(ROWS($1:229)/12))</f>
        <v>44550</v>
      </c>
      <c r="G4515" s="1" t="s">
        <v>167</v>
      </c>
      <c r="H4515">
        <v>-3</v>
      </c>
      <c r="I4515" s="5">
        <f>IF(G4515="nákup",VLOOKUP(E4515,Tabuľka6[#All],13,FALSE),IF(G4515="predaj",VLOOKUP(E4515,Tabuľka6[#All],12,FALSE),"zadany neplatny typ transakie"))</f>
        <v>14.38</v>
      </c>
      <c r="J4515">
        <f t="shared" si="70"/>
        <v>43.14</v>
      </c>
      <c r="K4515">
        <f>SUMIF($E$7:E4515,E4515,$H$7:H4515)</f>
        <v>52</v>
      </c>
    </row>
    <row r="4516" spans="4:11" x14ac:dyDescent="0.3">
      <c r="D4516">
        <v>4510</v>
      </c>
      <c r="E4516">
        <v>10</v>
      </c>
      <c r="F4516" s="4">
        <f>DATE(2021,12,1+INT(ROWS($1:230)/12))</f>
        <v>44550</v>
      </c>
      <c r="G4516" s="1" t="s">
        <v>166</v>
      </c>
      <c r="H4516">
        <v>20</v>
      </c>
      <c r="I4516" s="5">
        <f>IF(G4516="nákup",VLOOKUP(E4516,Tabuľka6[#All],13,FALSE),IF(G4516="predaj",VLOOKUP(E4516,Tabuľka6[#All],12,FALSE),"zadany neplatny typ transakie"))</f>
        <v>11.89</v>
      </c>
      <c r="J4516">
        <f t="shared" si="70"/>
        <v>237.8</v>
      </c>
      <c r="K4516">
        <f>SUMIF($E$7:E4516,E4516,$H$7:H4516)</f>
        <v>77</v>
      </c>
    </row>
    <row r="4517" spans="4:11" x14ac:dyDescent="0.3">
      <c r="D4517">
        <v>4511</v>
      </c>
      <c r="E4517">
        <v>26</v>
      </c>
      <c r="F4517" s="4">
        <f>DATE(2021,12,1+INT(ROWS($1:231)/12))</f>
        <v>44550</v>
      </c>
      <c r="G4517" s="1" t="s">
        <v>167</v>
      </c>
      <c r="H4517">
        <v>-10</v>
      </c>
      <c r="I4517" s="5">
        <f>IF(G4517="nákup",VLOOKUP(E4517,Tabuľka6[#All],13,FALSE),IF(G4517="predaj",VLOOKUP(E4517,Tabuľka6[#All],12,FALSE),"zadany neplatny typ transakie"))</f>
        <v>12.85</v>
      </c>
      <c r="J4517">
        <f t="shared" si="70"/>
        <v>128.5</v>
      </c>
      <c r="K4517">
        <f>SUMIF($E$7:E4517,E4517,$H$7:H4517)</f>
        <v>6</v>
      </c>
    </row>
    <row r="4518" spans="4:11" x14ac:dyDescent="0.3">
      <c r="D4518">
        <v>4512</v>
      </c>
      <c r="E4518">
        <v>23</v>
      </c>
      <c r="F4518" s="4">
        <f>DATE(2021,12,1+INT(ROWS($1:232)/12))</f>
        <v>44550</v>
      </c>
      <c r="G4518" s="1" t="s">
        <v>167</v>
      </c>
      <c r="H4518">
        <v>-7</v>
      </c>
      <c r="I4518" s="5">
        <f>IF(G4518="nákup",VLOOKUP(E4518,Tabuľka6[#All],13,FALSE),IF(G4518="predaj",VLOOKUP(E4518,Tabuľka6[#All],12,FALSE),"zadany neplatny typ transakie"))</f>
        <v>22.55</v>
      </c>
      <c r="J4518">
        <f t="shared" si="70"/>
        <v>157.85</v>
      </c>
      <c r="K4518">
        <f>SUMIF($E$7:E4518,E4518,$H$7:H4518)</f>
        <v>60</v>
      </c>
    </row>
    <row r="4519" spans="4:11" x14ac:dyDescent="0.3">
      <c r="D4519">
        <v>4513</v>
      </c>
      <c r="E4519">
        <v>26</v>
      </c>
      <c r="F4519" s="4">
        <f>DATE(2021,12,1+INT(ROWS($1:233)/12))</f>
        <v>44550</v>
      </c>
      <c r="G4519" s="1" t="s">
        <v>166</v>
      </c>
      <c r="H4519">
        <v>20</v>
      </c>
      <c r="I4519" s="5">
        <f>IF(G4519="nákup",VLOOKUP(E4519,Tabuľka6[#All],13,FALSE),IF(G4519="predaj",VLOOKUP(E4519,Tabuľka6[#All],12,FALSE),"zadany neplatny typ transakie"))</f>
        <v>8.89</v>
      </c>
      <c r="J4519">
        <f t="shared" si="70"/>
        <v>177.8</v>
      </c>
      <c r="K4519">
        <f>SUMIF($E$7:E4519,E4519,$H$7:H4519)</f>
        <v>26</v>
      </c>
    </row>
    <row r="4520" spans="4:11" x14ac:dyDescent="0.3">
      <c r="D4520">
        <v>4514</v>
      </c>
      <c r="E4520">
        <v>10</v>
      </c>
      <c r="F4520" s="4">
        <f>DATE(2021,12,1+INT(ROWS($1:234)/12))</f>
        <v>44550</v>
      </c>
      <c r="G4520" s="1" t="s">
        <v>167</v>
      </c>
      <c r="H4520">
        <v>-1</v>
      </c>
      <c r="I4520" s="5">
        <f>IF(G4520="nákup",VLOOKUP(E4520,Tabuľka6[#All],13,FALSE),IF(G4520="predaj",VLOOKUP(E4520,Tabuľka6[#All],12,FALSE),"zadany neplatny typ transakie"))</f>
        <v>18.5</v>
      </c>
      <c r="J4520">
        <f t="shared" si="70"/>
        <v>18.5</v>
      </c>
      <c r="K4520">
        <f>SUMIF($E$7:E4520,E4520,$H$7:H4520)</f>
        <v>76</v>
      </c>
    </row>
    <row r="4521" spans="4:11" x14ac:dyDescent="0.3">
      <c r="D4521">
        <v>4515</v>
      </c>
      <c r="E4521">
        <v>11</v>
      </c>
      <c r="F4521" s="4">
        <f>DATE(2021,12,1+INT(ROWS($1:235)/12))</f>
        <v>44550</v>
      </c>
      <c r="G4521" s="1" t="s">
        <v>167</v>
      </c>
      <c r="H4521">
        <v>-5</v>
      </c>
      <c r="I4521" s="5">
        <f>IF(G4521="nákup",VLOOKUP(E4521,Tabuľka6[#All],13,FALSE),IF(G4521="predaj",VLOOKUP(E4521,Tabuľka6[#All],12,FALSE),"zadany neplatny typ transakie"))</f>
        <v>5</v>
      </c>
      <c r="J4521">
        <f t="shared" si="70"/>
        <v>25</v>
      </c>
      <c r="K4521">
        <f>SUMIF($E$7:E4521,E4521,$H$7:H4521)</f>
        <v>67</v>
      </c>
    </row>
    <row r="4522" spans="4:11" x14ac:dyDescent="0.3">
      <c r="D4522">
        <v>4516</v>
      </c>
      <c r="E4522">
        <v>15</v>
      </c>
      <c r="F4522" s="4">
        <f>DATE(2021,12,1+INT(ROWS($1:236)/12))</f>
        <v>44550</v>
      </c>
      <c r="G4522" s="1" t="s">
        <v>167</v>
      </c>
      <c r="H4522">
        <v>-3</v>
      </c>
      <c r="I4522" s="5">
        <f>IF(G4522="nákup",VLOOKUP(E4522,Tabuľka6[#All],13,FALSE),IF(G4522="predaj",VLOOKUP(E4522,Tabuľka6[#All],12,FALSE),"zadany neplatny typ transakie"))</f>
        <v>9.65</v>
      </c>
      <c r="J4522">
        <f t="shared" si="70"/>
        <v>28.950000000000003</v>
      </c>
      <c r="K4522">
        <f>SUMIF($E$7:E4522,E4522,$H$7:H4522)</f>
        <v>118</v>
      </c>
    </row>
    <row r="4523" spans="4:11" x14ac:dyDescent="0.3">
      <c r="D4523">
        <v>4517</v>
      </c>
      <c r="E4523">
        <v>18</v>
      </c>
      <c r="F4523" s="4">
        <f>DATE(2021,12,1+INT(ROWS($1:237)/12))</f>
        <v>44550</v>
      </c>
      <c r="G4523" s="1" t="s">
        <v>167</v>
      </c>
      <c r="H4523">
        <v>-5</v>
      </c>
      <c r="I4523" s="5">
        <f>IF(G4523="nákup",VLOOKUP(E4523,Tabuľka6[#All],13,FALSE),IF(G4523="predaj",VLOOKUP(E4523,Tabuľka6[#All],12,FALSE),"zadany neplatny typ transakie"))</f>
        <v>13.99</v>
      </c>
      <c r="J4523">
        <f t="shared" si="70"/>
        <v>69.95</v>
      </c>
      <c r="K4523">
        <f>SUMIF($E$7:E4523,E4523,$H$7:H4523)</f>
        <v>95</v>
      </c>
    </row>
    <row r="4524" spans="4:11" x14ac:dyDescent="0.3">
      <c r="D4524">
        <v>4518</v>
      </c>
      <c r="E4524">
        <v>1</v>
      </c>
      <c r="F4524" s="4">
        <f>DATE(2021,12,1+INT(ROWS($1:238)/12))</f>
        <v>44550</v>
      </c>
      <c r="G4524" s="1" t="s">
        <v>167</v>
      </c>
      <c r="H4524">
        <v>-1</v>
      </c>
      <c r="I4524" s="5">
        <f>IF(G4524="nákup",VLOOKUP(E4524,Tabuľka6[#All],13,FALSE),IF(G4524="predaj",VLOOKUP(E4524,Tabuľka6[#All],12,FALSE),"zadany neplatny typ transakie"))</f>
        <v>11.9</v>
      </c>
      <c r="J4524">
        <f t="shared" si="70"/>
        <v>11.9</v>
      </c>
      <c r="K4524">
        <f>SUMIF($E$7:E4524,E4524,$H$7:H4524)</f>
        <v>29</v>
      </c>
    </row>
    <row r="4525" spans="4:11" x14ac:dyDescent="0.3">
      <c r="D4525">
        <v>4519</v>
      </c>
      <c r="E4525">
        <v>23</v>
      </c>
      <c r="F4525" s="4">
        <f>DATE(2021,12,1+INT(ROWS($1:239)/12))</f>
        <v>44550</v>
      </c>
      <c r="G4525" s="1" t="s">
        <v>167</v>
      </c>
      <c r="H4525">
        <v>-4</v>
      </c>
      <c r="I4525" s="5">
        <f>IF(G4525="nákup",VLOOKUP(E4525,Tabuľka6[#All],13,FALSE),IF(G4525="predaj",VLOOKUP(E4525,Tabuľka6[#All],12,FALSE),"zadany neplatny typ transakie"))</f>
        <v>22.55</v>
      </c>
      <c r="J4525">
        <f t="shared" si="70"/>
        <v>90.2</v>
      </c>
      <c r="K4525">
        <f>SUMIF($E$7:E4525,E4525,$H$7:H4525)</f>
        <v>56</v>
      </c>
    </row>
    <row r="4526" spans="4:11" x14ac:dyDescent="0.3">
      <c r="D4526">
        <v>4520</v>
      </c>
      <c r="E4526">
        <v>4</v>
      </c>
      <c r="F4526" s="4">
        <f>DATE(2021,12,1+INT(ROWS($1:240)/12))</f>
        <v>44551</v>
      </c>
      <c r="G4526" s="1" t="s">
        <v>167</v>
      </c>
      <c r="H4526">
        <v>-2</v>
      </c>
      <c r="I4526" s="5">
        <f>IF(G4526="nákup",VLOOKUP(E4526,Tabuľka6[#All],13,FALSE),IF(G4526="predaj",VLOOKUP(E4526,Tabuľka6[#All],12,FALSE),"zadany neplatny typ transakie"))</f>
        <v>16</v>
      </c>
      <c r="J4526">
        <f t="shared" si="70"/>
        <v>32</v>
      </c>
      <c r="K4526">
        <f>SUMIF($E$7:E4526,E4526,$H$7:H4526)</f>
        <v>61</v>
      </c>
    </row>
    <row r="4527" spans="4:11" x14ac:dyDescent="0.3">
      <c r="D4527">
        <v>4521</v>
      </c>
      <c r="E4527">
        <v>20</v>
      </c>
      <c r="F4527" s="4">
        <f>DATE(2021,12,1+INT(ROWS($1:241)/12))</f>
        <v>44551</v>
      </c>
      <c r="G4527" s="1" t="s">
        <v>166</v>
      </c>
      <c r="H4527">
        <v>7</v>
      </c>
      <c r="I4527" s="5">
        <f>IF(G4527="nákup",VLOOKUP(E4527,Tabuľka6[#All],13,FALSE),IF(G4527="predaj",VLOOKUP(E4527,Tabuľka6[#All],12,FALSE),"zadany neplatny typ transakie"))</f>
        <v>6.29</v>
      </c>
      <c r="J4527">
        <f t="shared" si="70"/>
        <v>44.03</v>
      </c>
      <c r="K4527">
        <f>SUMIF($E$7:E4527,E4527,$H$7:H4527)</f>
        <v>7</v>
      </c>
    </row>
    <row r="4528" spans="4:11" x14ac:dyDescent="0.3">
      <c r="D4528">
        <v>4522</v>
      </c>
      <c r="E4528">
        <v>22</v>
      </c>
      <c r="F4528" s="4">
        <f>DATE(2021,12,1+INT(ROWS($1:242)/12))</f>
        <v>44551</v>
      </c>
      <c r="G4528" s="1" t="s">
        <v>167</v>
      </c>
      <c r="H4528">
        <v>-3</v>
      </c>
      <c r="I4528" s="5">
        <f>IF(G4528="nákup",VLOOKUP(E4528,Tabuľka6[#All],13,FALSE),IF(G4528="predaj",VLOOKUP(E4528,Tabuľka6[#All],12,FALSE),"zadany neplatny typ transakie"))</f>
        <v>22.58</v>
      </c>
      <c r="J4528">
        <f t="shared" si="70"/>
        <v>67.739999999999995</v>
      </c>
      <c r="K4528">
        <f>SUMIF($E$7:E4528,E4528,$H$7:H4528)</f>
        <v>44</v>
      </c>
    </row>
    <row r="4529" spans="4:11" x14ac:dyDescent="0.3">
      <c r="D4529">
        <v>4523</v>
      </c>
      <c r="E4529">
        <v>9</v>
      </c>
      <c r="F4529" s="4">
        <f>DATE(2021,12,1+INT(ROWS($1:243)/12))</f>
        <v>44551</v>
      </c>
      <c r="G4529" s="1" t="s">
        <v>167</v>
      </c>
      <c r="H4529">
        <v>-5</v>
      </c>
      <c r="I4529" s="5">
        <f>IF(G4529="nákup",VLOOKUP(E4529,Tabuľka6[#All],13,FALSE),IF(G4529="predaj",VLOOKUP(E4529,Tabuľka6[#All],12,FALSE),"zadany neplatny typ transakie"))</f>
        <v>41</v>
      </c>
      <c r="J4529">
        <f t="shared" si="70"/>
        <v>205</v>
      </c>
      <c r="K4529">
        <f>SUMIF($E$7:E4529,E4529,$H$7:H4529)</f>
        <v>48</v>
      </c>
    </row>
    <row r="4530" spans="4:11" x14ac:dyDescent="0.3">
      <c r="D4530">
        <v>4524</v>
      </c>
      <c r="E4530">
        <v>21</v>
      </c>
      <c r="F4530" s="4">
        <f>DATE(2021,12,1+INT(ROWS($1:244)/12))</f>
        <v>44551</v>
      </c>
      <c r="G4530" s="1" t="s">
        <v>167</v>
      </c>
      <c r="H4530">
        <v>-4</v>
      </c>
      <c r="I4530" s="5">
        <f>IF(G4530="nákup",VLOOKUP(E4530,Tabuľka6[#All],13,FALSE),IF(G4530="predaj",VLOOKUP(E4530,Tabuľka6[#All],12,FALSE),"zadany neplatny typ transakie"))</f>
        <v>22.5</v>
      </c>
      <c r="J4530">
        <f t="shared" si="70"/>
        <v>90</v>
      </c>
      <c r="K4530">
        <f>SUMIF($E$7:E4530,E4530,$H$7:H4530)</f>
        <v>0</v>
      </c>
    </row>
    <row r="4531" spans="4:11" x14ac:dyDescent="0.3">
      <c r="D4531">
        <v>4525</v>
      </c>
      <c r="E4531">
        <v>1</v>
      </c>
      <c r="F4531" s="4">
        <f>DATE(2021,12,1+INT(ROWS($1:245)/12))</f>
        <v>44551</v>
      </c>
      <c r="G4531" s="1" t="s">
        <v>167</v>
      </c>
      <c r="H4531">
        <v>-4</v>
      </c>
      <c r="I4531" s="5">
        <f>IF(G4531="nákup",VLOOKUP(E4531,Tabuľka6[#All],13,FALSE),IF(G4531="predaj",VLOOKUP(E4531,Tabuľka6[#All],12,FALSE),"zadany neplatny typ transakie"))</f>
        <v>11.9</v>
      </c>
      <c r="J4531">
        <f t="shared" si="70"/>
        <v>47.6</v>
      </c>
      <c r="K4531">
        <f>SUMIF($E$7:E4531,E4531,$H$7:H4531)</f>
        <v>25</v>
      </c>
    </row>
    <row r="4532" spans="4:11" x14ac:dyDescent="0.3">
      <c r="D4532">
        <v>4526</v>
      </c>
      <c r="E4532">
        <v>13</v>
      </c>
      <c r="F4532" s="4">
        <f>DATE(2021,12,1+INT(ROWS($1:246)/12))</f>
        <v>44551</v>
      </c>
      <c r="G4532" s="1" t="s">
        <v>167</v>
      </c>
      <c r="H4532">
        <v>-4</v>
      </c>
      <c r="I4532" s="5">
        <f>IF(G4532="nákup",VLOOKUP(E4532,Tabuľka6[#All],13,FALSE),IF(G4532="predaj",VLOOKUP(E4532,Tabuľka6[#All],12,FALSE),"zadany neplatny typ transakie"))</f>
        <v>14.95</v>
      </c>
      <c r="J4532">
        <f t="shared" si="70"/>
        <v>59.8</v>
      </c>
      <c r="K4532">
        <f>SUMIF($E$7:E4532,E4532,$H$7:H4532)</f>
        <v>16</v>
      </c>
    </row>
    <row r="4533" spans="4:11" x14ac:dyDescent="0.3">
      <c r="D4533">
        <v>4527</v>
      </c>
      <c r="E4533">
        <v>24</v>
      </c>
      <c r="F4533" s="4">
        <f>DATE(2021,12,1+INT(ROWS($1:247)/12))</f>
        <v>44551</v>
      </c>
      <c r="G4533" s="1" t="s">
        <v>167</v>
      </c>
      <c r="H4533">
        <v>-8</v>
      </c>
      <c r="I4533" s="5">
        <f>IF(G4533="nákup",VLOOKUP(E4533,Tabuľka6[#All],13,FALSE),IF(G4533="predaj",VLOOKUP(E4533,Tabuľka6[#All],12,FALSE),"zadany neplatny typ transakie"))</f>
        <v>18.98</v>
      </c>
      <c r="J4533">
        <f t="shared" si="70"/>
        <v>151.84</v>
      </c>
      <c r="K4533">
        <f>SUMIF($E$7:E4533,E4533,$H$7:H4533)</f>
        <v>131</v>
      </c>
    </row>
    <row r="4534" spans="4:11" x14ac:dyDescent="0.3">
      <c r="D4534">
        <v>4528</v>
      </c>
      <c r="E4534">
        <v>25</v>
      </c>
      <c r="F4534" s="4">
        <f>DATE(2021,12,1+INT(ROWS($1:248)/12))</f>
        <v>44551</v>
      </c>
      <c r="G4534" s="1" t="s">
        <v>167</v>
      </c>
      <c r="H4534">
        <v>-9</v>
      </c>
      <c r="I4534" s="5">
        <f>IF(G4534="nákup",VLOOKUP(E4534,Tabuľka6[#All],13,FALSE),IF(G4534="predaj",VLOOKUP(E4534,Tabuľka6[#All],12,FALSE),"zadany neplatny typ transakie"))</f>
        <v>14.95</v>
      </c>
      <c r="J4534">
        <f t="shared" si="70"/>
        <v>134.54999999999998</v>
      </c>
      <c r="K4534">
        <f>SUMIF($E$7:E4534,E4534,$H$7:H4534)</f>
        <v>105</v>
      </c>
    </row>
    <row r="4535" spans="4:11" x14ac:dyDescent="0.3">
      <c r="D4535">
        <v>4529</v>
      </c>
      <c r="E4535">
        <v>21</v>
      </c>
      <c r="F4535" s="4">
        <f>DATE(2021,12,1+INT(ROWS($1:249)/12))</f>
        <v>44551</v>
      </c>
      <c r="G4535" s="1" t="s">
        <v>166</v>
      </c>
      <c r="H4535">
        <v>10</v>
      </c>
      <c r="I4535" s="5">
        <f>IF(G4535="nákup",VLOOKUP(E4535,Tabuľka6[#All],13,FALSE),IF(G4535="predaj",VLOOKUP(E4535,Tabuľka6[#All],12,FALSE),"zadany neplatny typ transakie"))</f>
        <v>14.17</v>
      </c>
      <c r="J4535">
        <f t="shared" si="70"/>
        <v>141.69999999999999</v>
      </c>
      <c r="K4535">
        <f>SUMIF($E$7:E4535,E4535,$H$7:H4535)</f>
        <v>10</v>
      </c>
    </row>
    <row r="4536" spans="4:11" x14ac:dyDescent="0.3">
      <c r="D4536">
        <v>4530</v>
      </c>
      <c r="E4536">
        <v>11</v>
      </c>
      <c r="F4536" s="4">
        <f>DATE(2021,12,1+INT(ROWS($1:250)/12))</f>
        <v>44551</v>
      </c>
      <c r="G4536" s="1" t="s">
        <v>167</v>
      </c>
      <c r="H4536">
        <v>-6</v>
      </c>
      <c r="I4536" s="5">
        <f>IF(G4536="nákup",VLOOKUP(E4536,Tabuľka6[#All],13,FALSE),IF(G4536="predaj",VLOOKUP(E4536,Tabuľka6[#All],12,FALSE),"zadany neplatny typ transakie"))</f>
        <v>5</v>
      </c>
      <c r="J4536">
        <f t="shared" si="70"/>
        <v>30</v>
      </c>
      <c r="K4536">
        <f>SUMIF($E$7:E4536,E4536,$H$7:H4536)</f>
        <v>61</v>
      </c>
    </row>
    <row r="4537" spans="4:11" x14ac:dyDescent="0.3">
      <c r="D4537">
        <v>4531</v>
      </c>
      <c r="E4537">
        <v>17</v>
      </c>
      <c r="F4537" s="4">
        <f>DATE(2021,12,1+INT(ROWS($1:251)/12))</f>
        <v>44551</v>
      </c>
      <c r="G4537" s="1" t="s">
        <v>167</v>
      </c>
      <c r="H4537">
        <v>-6</v>
      </c>
      <c r="I4537" s="5">
        <f>IF(G4537="nákup",VLOOKUP(E4537,Tabuľka6[#All],13,FALSE),IF(G4537="predaj",VLOOKUP(E4537,Tabuľka6[#All],12,FALSE),"zadany neplatny typ transakie"))</f>
        <v>14.46</v>
      </c>
      <c r="J4537">
        <f t="shared" si="70"/>
        <v>86.76</v>
      </c>
      <c r="K4537">
        <f>SUMIF($E$7:E4537,E4537,$H$7:H4537)</f>
        <v>29</v>
      </c>
    </row>
    <row r="4538" spans="4:11" x14ac:dyDescent="0.3">
      <c r="D4538">
        <v>4532</v>
      </c>
      <c r="E4538">
        <v>2</v>
      </c>
      <c r="F4538" s="4">
        <f>DATE(2021,12,1+INT(ROWS($1:252)/12))</f>
        <v>44552</v>
      </c>
      <c r="G4538" s="1" t="s">
        <v>167</v>
      </c>
      <c r="H4538">
        <v>-7</v>
      </c>
      <c r="I4538" s="5">
        <f>IF(G4538="nákup",VLOOKUP(E4538,Tabuľka6[#All],13,FALSE),IF(G4538="predaj",VLOOKUP(E4538,Tabuľka6[#All],12,FALSE),"zadany neplatny typ transakie"))</f>
        <v>16.11</v>
      </c>
      <c r="J4538">
        <f t="shared" si="70"/>
        <v>112.77</v>
      </c>
      <c r="K4538">
        <f>SUMIF($E$7:E4538,E4538,$H$7:H4538)</f>
        <v>5</v>
      </c>
    </row>
    <row r="4539" spans="4:11" x14ac:dyDescent="0.3">
      <c r="D4539">
        <v>4533</v>
      </c>
      <c r="E4539">
        <v>8</v>
      </c>
      <c r="F4539" s="4">
        <f>DATE(2021,12,1+INT(ROWS($1:253)/12))</f>
        <v>44552</v>
      </c>
      <c r="G4539" s="1" t="s">
        <v>167</v>
      </c>
      <c r="H4539">
        <v>-10</v>
      </c>
      <c r="I4539" s="5">
        <f>IF(G4539="nákup",VLOOKUP(E4539,Tabuľka6[#All],13,FALSE),IF(G4539="predaj",VLOOKUP(E4539,Tabuľka6[#All],12,FALSE),"zadany neplatny typ transakie"))</f>
        <v>17.89</v>
      </c>
      <c r="J4539">
        <f t="shared" si="70"/>
        <v>178.9</v>
      </c>
      <c r="K4539">
        <f>SUMIF($E$7:E4539,E4539,$H$7:H4539)</f>
        <v>83</v>
      </c>
    </row>
    <row r="4540" spans="4:11" x14ac:dyDescent="0.3">
      <c r="D4540">
        <v>4534</v>
      </c>
      <c r="E4540">
        <v>19</v>
      </c>
      <c r="F4540" s="4">
        <f>DATE(2021,12,1+INT(ROWS($1:254)/12))</f>
        <v>44552</v>
      </c>
      <c r="G4540" s="1" t="s">
        <v>167</v>
      </c>
      <c r="H4540">
        <v>-8</v>
      </c>
      <c r="I4540" s="5">
        <f>IF(G4540="nákup",VLOOKUP(E4540,Tabuľka6[#All],13,FALSE),IF(G4540="predaj",VLOOKUP(E4540,Tabuľka6[#All],12,FALSE),"zadany neplatny typ transakie"))</f>
        <v>14.17</v>
      </c>
      <c r="J4540">
        <f t="shared" si="70"/>
        <v>113.36</v>
      </c>
      <c r="K4540">
        <f>SUMIF($E$7:E4540,E4540,$H$7:H4540)</f>
        <v>33</v>
      </c>
    </row>
    <row r="4541" spans="4:11" x14ac:dyDescent="0.3">
      <c r="D4541">
        <v>4535</v>
      </c>
      <c r="E4541">
        <v>10</v>
      </c>
      <c r="F4541" s="4">
        <f>DATE(2021,12,1+INT(ROWS($1:255)/12))</f>
        <v>44552</v>
      </c>
      <c r="G4541" s="1" t="s">
        <v>167</v>
      </c>
      <c r="H4541">
        <v>-10</v>
      </c>
      <c r="I4541" s="5">
        <f>IF(G4541="nákup",VLOOKUP(E4541,Tabuľka6[#All],13,FALSE),IF(G4541="predaj",VLOOKUP(E4541,Tabuľka6[#All],12,FALSE),"zadany neplatny typ transakie"))</f>
        <v>18.5</v>
      </c>
      <c r="J4541">
        <f t="shared" si="70"/>
        <v>185</v>
      </c>
      <c r="K4541">
        <f>SUMIF($E$7:E4541,E4541,$H$7:H4541)</f>
        <v>66</v>
      </c>
    </row>
    <row r="4542" spans="4:11" x14ac:dyDescent="0.3">
      <c r="D4542">
        <v>4536</v>
      </c>
      <c r="E4542">
        <v>2</v>
      </c>
      <c r="F4542" s="4">
        <f>DATE(2021,12,1+INT(ROWS($1:256)/12))</f>
        <v>44552</v>
      </c>
      <c r="G4542" s="1" t="s">
        <v>166</v>
      </c>
      <c r="H4542">
        <v>8</v>
      </c>
      <c r="I4542" s="5">
        <f>IF(G4542="nákup",VLOOKUP(E4542,Tabuľka6[#All],13,FALSE),IF(G4542="predaj",VLOOKUP(E4542,Tabuľka6[#All],12,FALSE),"zadany neplatny typ transakie"))</f>
        <v>10.25</v>
      </c>
      <c r="J4542">
        <f t="shared" si="70"/>
        <v>82</v>
      </c>
      <c r="K4542">
        <f>SUMIF($E$7:E4542,E4542,$H$7:H4542)</f>
        <v>13</v>
      </c>
    </row>
    <row r="4543" spans="4:11" x14ac:dyDescent="0.3">
      <c r="D4543">
        <v>4537</v>
      </c>
      <c r="E4543">
        <v>7</v>
      </c>
      <c r="F4543" s="4">
        <f>DATE(2021,12,1+INT(ROWS($1:257)/12))</f>
        <v>44552</v>
      </c>
      <c r="G4543" s="1" t="s">
        <v>167</v>
      </c>
      <c r="H4543">
        <v>-1</v>
      </c>
      <c r="I4543" s="5">
        <f>IF(G4543="nákup",VLOOKUP(E4543,Tabuľka6[#All],13,FALSE),IF(G4543="predaj",VLOOKUP(E4543,Tabuľka6[#All],12,FALSE),"zadany neplatny typ transakie"))</f>
        <v>14.75</v>
      </c>
      <c r="J4543">
        <f t="shared" si="70"/>
        <v>14.75</v>
      </c>
      <c r="K4543">
        <f>SUMIF($E$7:E4543,E4543,$H$7:H4543)</f>
        <v>45</v>
      </c>
    </row>
    <row r="4544" spans="4:11" x14ac:dyDescent="0.3">
      <c r="D4544">
        <v>4538</v>
      </c>
      <c r="E4544">
        <v>14</v>
      </c>
      <c r="F4544" s="4">
        <f>DATE(2021,12,1+INT(ROWS($1:258)/12))</f>
        <v>44552</v>
      </c>
      <c r="G4544" s="1" t="s">
        <v>166</v>
      </c>
      <c r="H4544">
        <v>20</v>
      </c>
      <c r="I4544" s="5">
        <f>IF(G4544="nákup",VLOOKUP(E4544,Tabuľka6[#All],13,FALSE),IF(G4544="predaj",VLOOKUP(E4544,Tabuľka6[#All],12,FALSE),"zadany neplatny typ transakie"))</f>
        <v>5.68</v>
      </c>
      <c r="J4544">
        <f t="shared" si="70"/>
        <v>113.6</v>
      </c>
      <c r="K4544">
        <f>SUMIF($E$7:E4544,E4544,$H$7:H4544)</f>
        <v>28</v>
      </c>
    </row>
    <row r="4545" spans="4:11" x14ac:dyDescent="0.3">
      <c r="D4545">
        <v>4539</v>
      </c>
      <c r="E4545">
        <v>25</v>
      </c>
      <c r="F4545" s="4">
        <f>DATE(2021,12,1+INT(ROWS($1:259)/12))</f>
        <v>44552</v>
      </c>
      <c r="G4545" s="1" t="s">
        <v>167</v>
      </c>
      <c r="H4545">
        <v>-6</v>
      </c>
      <c r="I4545" s="5">
        <f>IF(G4545="nákup",VLOOKUP(E4545,Tabuľka6[#All],13,FALSE),IF(G4545="predaj",VLOOKUP(E4545,Tabuľka6[#All],12,FALSE),"zadany neplatny typ transakie"))</f>
        <v>14.95</v>
      </c>
      <c r="J4545">
        <f t="shared" si="70"/>
        <v>89.699999999999989</v>
      </c>
      <c r="K4545">
        <f>SUMIF($E$7:E4545,E4545,$H$7:H4545)</f>
        <v>99</v>
      </c>
    </row>
    <row r="4546" spans="4:11" x14ac:dyDescent="0.3">
      <c r="D4546">
        <v>4540</v>
      </c>
      <c r="E4546">
        <v>14</v>
      </c>
      <c r="F4546" s="4">
        <f>DATE(2021,12,1+INT(ROWS($1:260)/12))</f>
        <v>44552</v>
      </c>
      <c r="G4546" s="1" t="s">
        <v>167</v>
      </c>
      <c r="H4546">
        <v>-10</v>
      </c>
      <c r="I4546" s="5">
        <f>IF(G4546="nákup",VLOOKUP(E4546,Tabuľka6[#All],13,FALSE),IF(G4546="predaj",VLOOKUP(E4546,Tabuľka6[#All],12,FALSE),"zadany neplatny typ transakie"))</f>
        <v>7.8</v>
      </c>
      <c r="J4546">
        <f t="shared" si="70"/>
        <v>78</v>
      </c>
      <c r="K4546">
        <f>SUMIF($E$7:E4546,E4546,$H$7:H4546)</f>
        <v>18</v>
      </c>
    </row>
    <row r="4547" spans="4:11" x14ac:dyDescent="0.3">
      <c r="D4547">
        <v>4541</v>
      </c>
      <c r="E4547">
        <v>30</v>
      </c>
      <c r="F4547" s="4">
        <f>DATE(2021,12,1+INT(ROWS($1:261)/12))</f>
        <v>44552</v>
      </c>
      <c r="G4547" s="1" t="s">
        <v>167</v>
      </c>
      <c r="H4547">
        <v>-7</v>
      </c>
      <c r="I4547" s="5">
        <f>IF(G4547="nákup",VLOOKUP(E4547,Tabuľka6[#All],13,FALSE),IF(G4547="predaj",VLOOKUP(E4547,Tabuľka6[#All],12,FALSE),"zadany neplatny typ transakie"))</f>
        <v>11.5</v>
      </c>
      <c r="J4547">
        <f t="shared" si="70"/>
        <v>80.5</v>
      </c>
      <c r="K4547">
        <f>SUMIF($E$7:E4547,E4547,$H$7:H4547)</f>
        <v>45</v>
      </c>
    </row>
    <row r="4548" spans="4:11" x14ac:dyDescent="0.3">
      <c r="D4548">
        <v>4542</v>
      </c>
      <c r="E4548">
        <v>24</v>
      </c>
      <c r="F4548" s="4">
        <f>DATE(2021,12,1+INT(ROWS($1:262)/12))</f>
        <v>44552</v>
      </c>
      <c r="G4548" s="1" t="s">
        <v>167</v>
      </c>
      <c r="H4548">
        <v>-4</v>
      </c>
      <c r="I4548" s="5">
        <f>IF(G4548="nákup",VLOOKUP(E4548,Tabuľka6[#All],13,FALSE),IF(G4548="predaj",VLOOKUP(E4548,Tabuľka6[#All],12,FALSE),"zadany neplatny typ transakie"))</f>
        <v>18.98</v>
      </c>
      <c r="J4548">
        <f t="shared" si="70"/>
        <v>75.92</v>
      </c>
      <c r="K4548">
        <f>SUMIF($E$7:E4548,E4548,$H$7:H4548)</f>
        <v>127</v>
      </c>
    </row>
    <row r="4549" spans="4:11" x14ac:dyDescent="0.3">
      <c r="D4549">
        <v>4543</v>
      </c>
      <c r="E4549">
        <v>10</v>
      </c>
      <c r="F4549" s="4">
        <f>DATE(2021,12,1+INT(ROWS($1:263)/12))</f>
        <v>44552</v>
      </c>
      <c r="G4549" s="1" t="s">
        <v>167</v>
      </c>
      <c r="H4549">
        <v>-4</v>
      </c>
      <c r="I4549" s="5">
        <f>IF(G4549="nákup",VLOOKUP(E4549,Tabuľka6[#All],13,FALSE),IF(G4549="predaj",VLOOKUP(E4549,Tabuľka6[#All],12,FALSE),"zadany neplatny typ transakie"))</f>
        <v>18.5</v>
      </c>
      <c r="J4549">
        <f t="shared" si="70"/>
        <v>74</v>
      </c>
      <c r="K4549">
        <f>SUMIF($E$7:E4549,E4549,$H$7:H4549)</f>
        <v>62</v>
      </c>
    </row>
    <row r="4550" spans="4:11" x14ac:dyDescent="0.3">
      <c r="D4550">
        <v>4544</v>
      </c>
      <c r="E4550">
        <v>6</v>
      </c>
      <c r="F4550" s="4">
        <f>DATE(2021,12,1+INT(ROWS($1:264)/12))</f>
        <v>44553</v>
      </c>
      <c r="G4550" s="1" t="s">
        <v>166</v>
      </c>
      <c r="H4550">
        <v>20</v>
      </c>
      <c r="I4550" s="5">
        <f>IF(G4550="nákup",VLOOKUP(E4550,Tabuľka6[#All],13,FALSE),IF(G4550="predaj",VLOOKUP(E4550,Tabuľka6[#All],12,FALSE),"zadany neplatny typ transakie"))</f>
        <v>9.35</v>
      </c>
      <c r="J4550">
        <f t="shared" si="70"/>
        <v>187</v>
      </c>
      <c r="K4550">
        <f>SUMIF($E$7:E4550,E4550,$H$7:H4550)</f>
        <v>23</v>
      </c>
    </row>
    <row r="4551" spans="4:11" x14ac:dyDescent="0.3">
      <c r="D4551">
        <v>4545</v>
      </c>
      <c r="E4551">
        <v>5</v>
      </c>
      <c r="F4551" s="4">
        <f>DATE(2021,12,1+INT(ROWS($1:265)/12))</f>
        <v>44553</v>
      </c>
      <c r="G4551" s="1" t="s">
        <v>167</v>
      </c>
      <c r="H4551">
        <v>-6</v>
      </c>
      <c r="I4551" s="5">
        <f>IF(G4551="nákup",VLOOKUP(E4551,Tabuľka6[#All],13,FALSE),IF(G4551="predaj",VLOOKUP(E4551,Tabuľka6[#All],12,FALSE),"zadany neplatny typ transakie"))</f>
        <v>15.56</v>
      </c>
      <c r="J4551">
        <f t="shared" si="70"/>
        <v>93.36</v>
      </c>
      <c r="K4551">
        <f>SUMIF($E$7:E4551,E4551,$H$7:H4551)</f>
        <v>77</v>
      </c>
    </row>
    <row r="4552" spans="4:11" x14ac:dyDescent="0.3">
      <c r="D4552">
        <v>4546</v>
      </c>
      <c r="E4552">
        <v>7</v>
      </c>
      <c r="F4552" s="4">
        <f>DATE(2021,12,1+INT(ROWS($1:266)/12))</f>
        <v>44553</v>
      </c>
      <c r="G4552" s="1" t="s">
        <v>167</v>
      </c>
      <c r="H4552">
        <v>-3</v>
      </c>
      <c r="I4552" s="5">
        <f>IF(G4552="nákup",VLOOKUP(E4552,Tabuľka6[#All],13,FALSE),IF(G4552="predaj",VLOOKUP(E4552,Tabuľka6[#All],12,FALSE),"zadany neplatny typ transakie"))</f>
        <v>14.75</v>
      </c>
      <c r="J4552">
        <f t="shared" ref="J4552:J4615" si="71">ABS(H4552*I4552)</f>
        <v>44.25</v>
      </c>
      <c r="K4552">
        <f>SUMIF($E$7:E4552,E4552,$H$7:H4552)</f>
        <v>42</v>
      </c>
    </row>
    <row r="4553" spans="4:11" x14ac:dyDescent="0.3">
      <c r="D4553">
        <v>4547</v>
      </c>
      <c r="E4553">
        <v>10</v>
      </c>
      <c r="F4553" s="4">
        <f>DATE(2021,12,1+INT(ROWS($1:267)/12))</f>
        <v>44553</v>
      </c>
      <c r="G4553" s="1" t="s">
        <v>167</v>
      </c>
      <c r="H4553">
        <v>-4</v>
      </c>
      <c r="I4553" s="5">
        <f>IF(G4553="nákup",VLOOKUP(E4553,Tabuľka6[#All],13,FALSE),IF(G4553="predaj",VLOOKUP(E4553,Tabuľka6[#All],12,FALSE),"zadany neplatny typ transakie"))</f>
        <v>18.5</v>
      </c>
      <c r="J4553">
        <f t="shared" si="71"/>
        <v>74</v>
      </c>
      <c r="K4553">
        <f>SUMIF($E$7:E4553,E4553,$H$7:H4553)</f>
        <v>58</v>
      </c>
    </row>
    <row r="4554" spans="4:11" x14ac:dyDescent="0.3">
      <c r="D4554">
        <v>4548</v>
      </c>
      <c r="E4554">
        <v>8</v>
      </c>
      <c r="F4554" s="4">
        <f>DATE(2021,12,1+INT(ROWS($1:268)/12))</f>
        <v>44553</v>
      </c>
      <c r="G4554" s="1" t="s">
        <v>167</v>
      </c>
      <c r="H4554">
        <v>-8</v>
      </c>
      <c r="I4554" s="5">
        <f>IF(G4554="nákup",VLOOKUP(E4554,Tabuľka6[#All],13,FALSE),IF(G4554="predaj",VLOOKUP(E4554,Tabuľka6[#All],12,FALSE),"zadany neplatny typ transakie"))</f>
        <v>17.89</v>
      </c>
      <c r="J4554">
        <f t="shared" si="71"/>
        <v>143.12</v>
      </c>
      <c r="K4554">
        <f>SUMIF($E$7:E4554,E4554,$H$7:H4554)</f>
        <v>75</v>
      </c>
    </row>
    <row r="4555" spans="4:11" x14ac:dyDescent="0.3">
      <c r="D4555">
        <v>4549</v>
      </c>
      <c r="E4555">
        <v>27</v>
      </c>
      <c r="F4555" s="4">
        <f>DATE(2021,12,1+INT(ROWS($1:269)/12))</f>
        <v>44553</v>
      </c>
      <c r="G4555" s="1" t="s">
        <v>167</v>
      </c>
      <c r="H4555">
        <v>-7</v>
      </c>
      <c r="I4555" s="5">
        <f>IF(G4555="nákup",VLOOKUP(E4555,Tabuľka6[#All],13,FALSE),IF(G4555="predaj",VLOOKUP(E4555,Tabuľka6[#All],12,FALSE),"zadany neplatny typ transakie"))</f>
        <v>16.36</v>
      </c>
      <c r="J4555">
        <f t="shared" si="71"/>
        <v>114.52</v>
      </c>
      <c r="K4555">
        <f>SUMIF($E$7:E4555,E4555,$H$7:H4555)</f>
        <v>14</v>
      </c>
    </row>
    <row r="4556" spans="4:11" x14ac:dyDescent="0.3">
      <c r="D4556">
        <v>4550</v>
      </c>
      <c r="E4556">
        <v>24</v>
      </c>
      <c r="F4556" s="4">
        <f>DATE(2021,12,1+INT(ROWS($1:270)/12))</f>
        <v>44553</v>
      </c>
      <c r="G4556" s="1" t="s">
        <v>167</v>
      </c>
      <c r="H4556">
        <v>-8</v>
      </c>
      <c r="I4556" s="5">
        <f>IF(G4556="nákup",VLOOKUP(E4556,Tabuľka6[#All],13,FALSE),IF(G4556="predaj",VLOOKUP(E4556,Tabuľka6[#All],12,FALSE),"zadany neplatny typ transakie"))</f>
        <v>18.98</v>
      </c>
      <c r="J4556">
        <f t="shared" si="71"/>
        <v>151.84</v>
      </c>
      <c r="K4556">
        <f>SUMIF($E$7:E4556,E4556,$H$7:H4556)</f>
        <v>119</v>
      </c>
    </row>
    <row r="4557" spans="4:11" x14ac:dyDescent="0.3">
      <c r="D4557">
        <v>4551</v>
      </c>
      <c r="E4557">
        <v>4</v>
      </c>
      <c r="F4557" s="4">
        <f>DATE(2021,12,1+INT(ROWS($1:271)/12))</f>
        <v>44553</v>
      </c>
      <c r="G4557" s="1" t="s">
        <v>167</v>
      </c>
      <c r="H4557">
        <v>-9</v>
      </c>
      <c r="I4557" s="5">
        <f>IF(G4557="nákup",VLOOKUP(E4557,Tabuľka6[#All],13,FALSE),IF(G4557="predaj",VLOOKUP(E4557,Tabuľka6[#All],12,FALSE),"zadany neplatny typ transakie"))</f>
        <v>16</v>
      </c>
      <c r="J4557">
        <f t="shared" si="71"/>
        <v>144</v>
      </c>
      <c r="K4557">
        <f>SUMIF($E$7:E4557,E4557,$H$7:H4557)</f>
        <v>52</v>
      </c>
    </row>
    <row r="4558" spans="4:11" x14ac:dyDescent="0.3">
      <c r="D4558">
        <v>4552</v>
      </c>
      <c r="E4558">
        <v>28</v>
      </c>
      <c r="F4558" s="4">
        <f>DATE(2021,12,1+INT(ROWS($1:272)/12))</f>
        <v>44553</v>
      </c>
      <c r="G4558" s="1" t="s">
        <v>167</v>
      </c>
      <c r="H4558">
        <v>-2</v>
      </c>
      <c r="I4558" s="5">
        <f>IF(G4558="nákup",VLOOKUP(E4558,Tabuľka6[#All],13,FALSE),IF(G4558="predaj",VLOOKUP(E4558,Tabuľka6[#All],12,FALSE),"zadany neplatny typ transakie"))</f>
        <v>14.38</v>
      </c>
      <c r="J4558">
        <f t="shared" si="71"/>
        <v>28.76</v>
      </c>
      <c r="K4558">
        <f>SUMIF($E$7:E4558,E4558,$H$7:H4558)</f>
        <v>50</v>
      </c>
    </row>
    <row r="4559" spans="4:11" x14ac:dyDescent="0.3">
      <c r="D4559">
        <v>4553</v>
      </c>
      <c r="E4559">
        <v>21</v>
      </c>
      <c r="F4559" s="4">
        <f>DATE(2021,12,1+INT(ROWS($1:273)/12))</f>
        <v>44553</v>
      </c>
      <c r="G4559" s="1" t="s">
        <v>167</v>
      </c>
      <c r="H4559">
        <v>-2</v>
      </c>
      <c r="I4559" s="5">
        <f>IF(G4559="nákup",VLOOKUP(E4559,Tabuľka6[#All],13,FALSE),IF(G4559="predaj",VLOOKUP(E4559,Tabuľka6[#All],12,FALSE),"zadany neplatny typ transakie"))</f>
        <v>22.5</v>
      </c>
      <c r="J4559">
        <f t="shared" si="71"/>
        <v>45</v>
      </c>
      <c r="K4559">
        <f>SUMIF($E$7:E4559,E4559,$H$7:H4559)</f>
        <v>8</v>
      </c>
    </row>
    <row r="4560" spans="4:11" x14ac:dyDescent="0.3">
      <c r="D4560">
        <v>4554</v>
      </c>
      <c r="E4560">
        <v>17</v>
      </c>
      <c r="F4560" s="4">
        <f>DATE(2021,12,1+INT(ROWS($1:274)/12))</f>
        <v>44553</v>
      </c>
      <c r="G4560" s="1" t="s">
        <v>167</v>
      </c>
      <c r="H4560">
        <v>-1</v>
      </c>
      <c r="I4560" s="5">
        <f>IF(G4560="nákup",VLOOKUP(E4560,Tabuľka6[#All],13,FALSE),IF(G4560="predaj",VLOOKUP(E4560,Tabuľka6[#All],12,FALSE),"zadany neplatny typ transakie"))</f>
        <v>14.46</v>
      </c>
      <c r="J4560">
        <f t="shared" si="71"/>
        <v>14.46</v>
      </c>
      <c r="K4560">
        <f>SUMIF($E$7:E4560,E4560,$H$7:H4560)</f>
        <v>28</v>
      </c>
    </row>
    <row r="4561" spans="4:11" x14ac:dyDescent="0.3">
      <c r="D4561">
        <v>4555</v>
      </c>
      <c r="E4561">
        <v>28</v>
      </c>
      <c r="F4561" s="4">
        <f>DATE(2021,12,1+INT(ROWS($1:275)/12))</f>
        <v>44553</v>
      </c>
      <c r="G4561" s="1" t="s">
        <v>167</v>
      </c>
      <c r="H4561">
        <v>-7</v>
      </c>
      <c r="I4561" s="5">
        <f>IF(G4561="nákup",VLOOKUP(E4561,Tabuľka6[#All],13,FALSE),IF(G4561="predaj",VLOOKUP(E4561,Tabuľka6[#All],12,FALSE),"zadany neplatny typ transakie"))</f>
        <v>14.38</v>
      </c>
      <c r="J4561">
        <f t="shared" si="71"/>
        <v>100.66000000000001</v>
      </c>
      <c r="K4561">
        <f>SUMIF($E$7:E4561,E4561,$H$7:H4561)</f>
        <v>43</v>
      </c>
    </row>
    <row r="4562" spans="4:11" x14ac:dyDescent="0.3">
      <c r="D4562">
        <v>4556</v>
      </c>
      <c r="E4562">
        <v>12</v>
      </c>
      <c r="F4562" s="4">
        <f>DATE(2021,12,1+INT(ROWS($1:276)/12))</f>
        <v>44554</v>
      </c>
      <c r="G4562" s="1" t="s">
        <v>167</v>
      </c>
      <c r="H4562">
        <v>-1</v>
      </c>
      <c r="I4562" s="5">
        <f>IF(G4562="nákup",VLOOKUP(E4562,Tabuľka6[#All],13,FALSE),IF(G4562="predaj",VLOOKUP(E4562,Tabuľka6[#All],12,FALSE),"zadany neplatny typ transakie"))</f>
        <v>13.25</v>
      </c>
      <c r="J4562">
        <f t="shared" si="71"/>
        <v>13.25</v>
      </c>
      <c r="K4562">
        <f>SUMIF($E$7:E4562,E4562,$H$7:H4562)</f>
        <v>30</v>
      </c>
    </row>
    <row r="4563" spans="4:11" x14ac:dyDescent="0.3">
      <c r="D4563">
        <v>4557</v>
      </c>
      <c r="E4563">
        <v>19</v>
      </c>
      <c r="F4563" s="4">
        <f>DATE(2021,12,1+INT(ROWS($1:277)/12))</f>
        <v>44554</v>
      </c>
      <c r="G4563" s="1" t="s">
        <v>167</v>
      </c>
      <c r="H4563">
        <v>-2</v>
      </c>
      <c r="I4563" s="5">
        <f>IF(G4563="nákup",VLOOKUP(E4563,Tabuľka6[#All],13,FALSE),IF(G4563="predaj",VLOOKUP(E4563,Tabuľka6[#All],12,FALSE),"zadany neplatny typ transakie"))</f>
        <v>14.17</v>
      </c>
      <c r="J4563">
        <f t="shared" si="71"/>
        <v>28.34</v>
      </c>
      <c r="K4563">
        <f>SUMIF($E$7:E4563,E4563,$H$7:H4563)</f>
        <v>31</v>
      </c>
    </row>
    <row r="4564" spans="4:11" x14ac:dyDescent="0.3">
      <c r="D4564">
        <v>4558</v>
      </c>
      <c r="E4564">
        <v>23</v>
      </c>
      <c r="F4564" s="4">
        <f>DATE(2021,12,1+INT(ROWS($1:278)/12))</f>
        <v>44554</v>
      </c>
      <c r="G4564" s="1" t="s">
        <v>167</v>
      </c>
      <c r="H4564">
        <v>-2</v>
      </c>
      <c r="I4564" s="5">
        <f>IF(G4564="nákup",VLOOKUP(E4564,Tabuľka6[#All],13,FALSE),IF(G4564="predaj",VLOOKUP(E4564,Tabuľka6[#All],12,FALSE),"zadany neplatny typ transakie"))</f>
        <v>22.55</v>
      </c>
      <c r="J4564">
        <f t="shared" si="71"/>
        <v>45.1</v>
      </c>
      <c r="K4564">
        <f>SUMIF($E$7:E4564,E4564,$H$7:H4564)</f>
        <v>54</v>
      </c>
    </row>
    <row r="4565" spans="4:11" x14ac:dyDescent="0.3">
      <c r="D4565">
        <v>4559</v>
      </c>
      <c r="E4565">
        <v>13</v>
      </c>
      <c r="F4565" s="4">
        <f>DATE(2021,12,1+INT(ROWS($1:279)/12))</f>
        <v>44554</v>
      </c>
      <c r="G4565" s="1" t="s">
        <v>167</v>
      </c>
      <c r="H4565">
        <v>-3</v>
      </c>
      <c r="I4565" s="5">
        <f>IF(G4565="nákup",VLOOKUP(E4565,Tabuľka6[#All],13,FALSE),IF(G4565="predaj",VLOOKUP(E4565,Tabuľka6[#All],12,FALSE),"zadany neplatny typ transakie"))</f>
        <v>14.95</v>
      </c>
      <c r="J4565">
        <f t="shared" si="71"/>
        <v>44.849999999999994</v>
      </c>
      <c r="K4565">
        <f>SUMIF($E$7:E4565,E4565,$H$7:H4565)</f>
        <v>13</v>
      </c>
    </row>
    <row r="4566" spans="4:11" x14ac:dyDescent="0.3">
      <c r="D4566">
        <v>4560</v>
      </c>
      <c r="E4566">
        <v>3</v>
      </c>
      <c r="F4566" s="4">
        <f>DATE(2021,12,1+INT(ROWS($1:280)/12))</f>
        <v>44554</v>
      </c>
      <c r="G4566" s="1" t="s">
        <v>167</v>
      </c>
      <c r="H4566">
        <v>-9</v>
      </c>
      <c r="I4566" s="5">
        <f>IF(G4566="nákup",VLOOKUP(E4566,Tabuľka6[#All],13,FALSE),IF(G4566="predaj",VLOOKUP(E4566,Tabuľka6[#All],12,FALSE),"zadany neplatny typ transakie"))</f>
        <v>9.64</v>
      </c>
      <c r="J4566">
        <f t="shared" si="71"/>
        <v>86.76</v>
      </c>
      <c r="K4566">
        <f>SUMIF($E$7:E4566,E4566,$H$7:H4566)</f>
        <v>158</v>
      </c>
    </row>
    <row r="4567" spans="4:11" x14ac:dyDescent="0.3">
      <c r="D4567">
        <v>4561</v>
      </c>
      <c r="E4567">
        <v>11</v>
      </c>
      <c r="F4567" s="4">
        <f>DATE(2021,12,1+INT(ROWS($1:281)/12))</f>
        <v>44554</v>
      </c>
      <c r="G4567" s="1" t="s">
        <v>167</v>
      </c>
      <c r="H4567">
        <v>-8</v>
      </c>
      <c r="I4567" s="5">
        <f>IF(G4567="nákup",VLOOKUP(E4567,Tabuľka6[#All],13,FALSE),IF(G4567="predaj",VLOOKUP(E4567,Tabuľka6[#All],12,FALSE),"zadany neplatny typ transakie"))</f>
        <v>5</v>
      </c>
      <c r="J4567">
        <f t="shared" si="71"/>
        <v>40</v>
      </c>
      <c r="K4567">
        <f>SUMIF($E$7:E4567,E4567,$H$7:H4567)</f>
        <v>53</v>
      </c>
    </row>
    <row r="4568" spans="4:11" x14ac:dyDescent="0.3">
      <c r="D4568">
        <v>4562</v>
      </c>
      <c r="E4568">
        <v>14</v>
      </c>
      <c r="F4568" s="4">
        <f>DATE(2021,12,1+INT(ROWS($1:282)/12))</f>
        <v>44554</v>
      </c>
      <c r="G4568" s="1" t="s">
        <v>167</v>
      </c>
      <c r="H4568">
        <v>-3</v>
      </c>
      <c r="I4568" s="5">
        <f>IF(G4568="nákup",VLOOKUP(E4568,Tabuľka6[#All],13,FALSE),IF(G4568="predaj",VLOOKUP(E4568,Tabuľka6[#All],12,FALSE),"zadany neplatny typ transakie"))</f>
        <v>7.8</v>
      </c>
      <c r="J4568">
        <f t="shared" si="71"/>
        <v>23.4</v>
      </c>
      <c r="K4568">
        <f>SUMIF($E$7:E4568,E4568,$H$7:H4568)</f>
        <v>15</v>
      </c>
    </row>
    <row r="4569" spans="4:11" x14ac:dyDescent="0.3">
      <c r="D4569">
        <v>4563</v>
      </c>
      <c r="E4569">
        <v>15</v>
      </c>
      <c r="F4569" s="4">
        <f>DATE(2021,12,1+INT(ROWS($1:283)/12))</f>
        <v>44554</v>
      </c>
      <c r="G4569" s="1" t="s">
        <v>167</v>
      </c>
      <c r="H4569">
        <v>-5</v>
      </c>
      <c r="I4569" s="5">
        <f>IF(G4569="nákup",VLOOKUP(E4569,Tabuľka6[#All],13,FALSE),IF(G4569="predaj",VLOOKUP(E4569,Tabuľka6[#All],12,FALSE),"zadany neplatny typ transakie"))</f>
        <v>9.65</v>
      </c>
      <c r="J4569">
        <f t="shared" si="71"/>
        <v>48.25</v>
      </c>
      <c r="K4569">
        <f>SUMIF($E$7:E4569,E4569,$H$7:H4569)</f>
        <v>113</v>
      </c>
    </row>
    <row r="4570" spans="4:11" x14ac:dyDescent="0.3">
      <c r="D4570">
        <v>4564</v>
      </c>
      <c r="E4570">
        <v>24</v>
      </c>
      <c r="F4570" s="4">
        <f>DATE(2021,12,1+INT(ROWS($1:284)/12))</f>
        <v>44554</v>
      </c>
      <c r="G4570" s="1" t="s">
        <v>167</v>
      </c>
      <c r="H4570">
        <v>-1</v>
      </c>
      <c r="I4570" s="5">
        <f>IF(G4570="nákup",VLOOKUP(E4570,Tabuľka6[#All],13,FALSE),IF(G4570="predaj",VLOOKUP(E4570,Tabuľka6[#All],12,FALSE),"zadany neplatny typ transakie"))</f>
        <v>18.98</v>
      </c>
      <c r="J4570">
        <f t="shared" si="71"/>
        <v>18.98</v>
      </c>
      <c r="K4570">
        <f>SUMIF($E$7:E4570,E4570,$H$7:H4570)</f>
        <v>118</v>
      </c>
    </row>
    <row r="4571" spans="4:11" x14ac:dyDescent="0.3">
      <c r="D4571">
        <v>4565</v>
      </c>
      <c r="E4571">
        <v>16</v>
      </c>
      <c r="F4571" s="4">
        <f>DATE(2021,12,1+INT(ROWS($1:285)/12))</f>
        <v>44554</v>
      </c>
      <c r="G4571" s="1" t="s">
        <v>167</v>
      </c>
      <c r="H4571">
        <v>-7</v>
      </c>
      <c r="I4571" s="5">
        <f>IF(G4571="nákup",VLOOKUP(E4571,Tabuľka6[#All],13,FALSE),IF(G4571="predaj",VLOOKUP(E4571,Tabuľka6[#All],12,FALSE),"zadany neplatny typ transakie"))</f>
        <v>14.49</v>
      </c>
      <c r="J4571">
        <f t="shared" si="71"/>
        <v>101.43</v>
      </c>
      <c r="K4571">
        <f>SUMIF($E$7:E4571,E4571,$H$7:H4571)</f>
        <v>134</v>
      </c>
    </row>
    <row r="4572" spans="4:11" x14ac:dyDescent="0.3">
      <c r="D4572">
        <v>4566</v>
      </c>
      <c r="E4572">
        <v>15</v>
      </c>
      <c r="F4572" s="4">
        <f>DATE(2021,12,1+INT(ROWS($1:286)/12))</f>
        <v>44554</v>
      </c>
      <c r="G4572" s="1" t="s">
        <v>167</v>
      </c>
      <c r="H4572">
        <v>-7</v>
      </c>
      <c r="I4572" s="5">
        <f>IF(G4572="nákup",VLOOKUP(E4572,Tabuľka6[#All],13,FALSE),IF(G4572="predaj",VLOOKUP(E4572,Tabuľka6[#All],12,FALSE),"zadany neplatny typ transakie"))</f>
        <v>9.65</v>
      </c>
      <c r="J4572">
        <f t="shared" si="71"/>
        <v>67.55</v>
      </c>
      <c r="K4572">
        <f>SUMIF($E$7:E4572,E4572,$H$7:H4572)</f>
        <v>106</v>
      </c>
    </row>
    <row r="4573" spans="4:11" x14ac:dyDescent="0.3">
      <c r="D4573">
        <v>4567</v>
      </c>
      <c r="E4573">
        <v>20</v>
      </c>
      <c r="F4573" s="4">
        <f>DATE(2021,12,1+INT(ROWS($1:287)/12))</f>
        <v>44554</v>
      </c>
      <c r="G4573" s="1" t="s">
        <v>167</v>
      </c>
      <c r="H4573">
        <v>5</v>
      </c>
      <c r="I4573" s="5">
        <f>IF(G4573="nákup",VLOOKUP(E4573,Tabuľka6[#All],13,FALSE),IF(G4573="predaj",VLOOKUP(E4573,Tabuľka6[#All],12,FALSE),"zadany neplatny typ transakie"))</f>
        <v>10.050000000000001</v>
      </c>
      <c r="J4573">
        <f t="shared" si="71"/>
        <v>50.25</v>
      </c>
      <c r="K4573">
        <f>SUMIF($E$7:E4573,E4573,$H$7:H4573)</f>
        <v>12</v>
      </c>
    </row>
    <row r="4574" spans="4:11" x14ac:dyDescent="0.3">
      <c r="D4574">
        <v>4568</v>
      </c>
      <c r="E4574">
        <v>23</v>
      </c>
      <c r="F4574" s="4">
        <f>DATE(2021,12,1+INT(ROWS($1:288)/12))</f>
        <v>44555</v>
      </c>
      <c r="G4574" s="1" t="s">
        <v>167</v>
      </c>
      <c r="H4574">
        <v>-7</v>
      </c>
      <c r="I4574" s="5">
        <f>IF(G4574="nákup",VLOOKUP(E4574,Tabuľka6[#All],13,FALSE),IF(G4574="predaj",VLOOKUP(E4574,Tabuľka6[#All],12,FALSE),"zadany neplatny typ transakie"))</f>
        <v>22.55</v>
      </c>
      <c r="J4574">
        <f t="shared" si="71"/>
        <v>157.85</v>
      </c>
      <c r="K4574">
        <f>SUMIF($E$7:E4574,E4574,$H$7:H4574)</f>
        <v>47</v>
      </c>
    </row>
    <row r="4575" spans="4:11" x14ac:dyDescent="0.3">
      <c r="D4575">
        <v>4569</v>
      </c>
      <c r="E4575">
        <v>12</v>
      </c>
      <c r="F4575" s="4">
        <f>DATE(2021,12,1+INT(ROWS($1:289)/12))</f>
        <v>44555</v>
      </c>
      <c r="G4575" s="1" t="s">
        <v>167</v>
      </c>
      <c r="H4575">
        <v>-3</v>
      </c>
      <c r="I4575" s="5">
        <f>IF(G4575="nákup",VLOOKUP(E4575,Tabuľka6[#All],13,FALSE),IF(G4575="predaj",VLOOKUP(E4575,Tabuľka6[#All],12,FALSE),"zadany neplatny typ transakie"))</f>
        <v>13.25</v>
      </c>
      <c r="J4575">
        <f t="shared" si="71"/>
        <v>39.75</v>
      </c>
      <c r="K4575">
        <f>SUMIF($E$7:E4575,E4575,$H$7:H4575)</f>
        <v>27</v>
      </c>
    </row>
    <row r="4576" spans="4:11" x14ac:dyDescent="0.3">
      <c r="D4576">
        <v>4570</v>
      </c>
      <c r="E4576">
        <v>13</v>
      </c>
      <c r="F4576" s="4">
        <f>DATE(2021,12,1+INT(ROWS($1:290)/12))</f>
        <v>44555</v>
      </c>
      <c r="G4576" s="1" t="s">
        <v>167</v>
      </c>
      <c r="H4576">
        <v>-1</v>
      </c>
      <c r="I4576" s="5">
        <f>IF(G4576="nákup",VLOOKUP(E4576,Tabuľka6[#All],13,FALSE),IF(G4576="predaj",VLOOKUP(E4576,Tabuľka6[#All],12,FALSE),"zadany neplatny typ transakie"))</f>
        <v>14.95</v>
      </c>
      <c r="J4576">
        <f t="shared" si="71"/>
        <v>14.95</v>
      </c>
      <c r="K4576">
        <f>SUMIF($E$7:E4576,E4576,$H$7:H4576)</f>
        <v>12</v>
      </c>
    </row>
    <row r="4577" spans="4:11" x14ac:dyDescent="0.3">
      <c r="D4577">
        <v>4571</v>
      </c>
      <c r="E4577">
        <v>5</v>
      </c>
      <c r="F4577" s="4">
        <f>DATE(2021,12,1+INT(ROWS($1:291)/12))</f>
        <v>44555</v>
      </c>
      <c r="G4577" s="1" t="s">
        <v>167</v>
      </c>
      <c r="H4577">
        <v>-8</v>
      </c>
      <c r="I4577" s="5">
        <f>IF(G4577="nákup",VLOOKUP(E4577,Tabuľka6[#All],13,FALSE),IF(G4577="predaj",VLOOKUP(E4577,Tabuľka6[#All],12,FALSE),"zadany neplatny typ transakie"))</f>
        <v>15.56</v>
      </c>
      <c r="J4577">
        <f t="shared" si="71"/>
        <v>124.48</v>
      </c>
      <c r="K4577">
        <f>SUMIF($E$7:E4577,E4577,$H$7:H4577)</f>
        <v>69</v>
      </c>
    </row>
    <row r="4578" spans="4:11" x14ac:dyDescent="0.3">
      <c r="D4578">
        <v>4572</v>
      </c>
      <c r="E4578">
        <v>26</v>
      </c>
      <c r="F4578" s="4">
        <f>DATE(2021,12,1+INT(ROWS($1:292)/12))</f>
        <v>44555</v>
      </c>
      <c r="G4578" s="1" t="s">
        <v>167</v>
      </c>
      <c r="H4578">
        <v>-9</v>
      </c>
      <c r="I4578" s="5">
        <f>IF(G4578="nákup",VLOOKUP(E4578,Tabuľka6[#All],13,FALSE),IF(G4578="predaj",VLOOKUP(E4578,Tabuľka6[#All],12,FALSE),"zadany neplatny typ transakie"))</f>
        <v>12.85</v>
      </c>
      <c r="J4578">
        <f t="shared" si="71"/>
        <v>115.64999999999999</v>
      </c>
      <c r="K4578">
        <f>SUMIF($E$7:E4578,E4578,$H$7:H4578)</f>
        <v>17</v>
      </c>
    </row>
    <row r="4579" spans="4:11" x14ac:dyDescent="0.3">
      <c r="D4579">
        <v>4573</v>
      </c>
      <c r="E4579">
        <v>25</v>
      </c>
      <c r="F4579" s="4">
        <f>DATE(2021,12,1+INT(ROWS($1:293)/12))</f>
        <v>44555</v>
      </c>
      <c r="G4579" s="1" t="s">
        <v>167</v>
      </c>
      <c r="H4579">
        <v>-4</v>
      </c>
      <c r="I4579" s="5">
        <f>IF(G4579="nákup",VLOOKUP(E4579,Tabuľka6[#All],13,FALSE),IF(G4579="predaj",VLOOKUP(E4579,Tabuľka6[#All],12,FALSE),"zadany neplatny typ transakie"))</f>
        <v>14.95</v>
      </c>
      <c r="J4579">
        <f t="shared" si="71"/>
        <v>59.8</v>
      </c>
      <c r="K4579">
        <f>SUMIF($E$7:E4579,E4579,$H$7:H4579)</f>
        <v>95</v>
      </c>
    </row>
    <row r="4580" spans="4:11" x14ac:dyDescent="0.3">
      <c r="D4580">
        <v>4574</v>
      </c>
      <c r="E4580">
        <v>22</v>
      </c>
      <c r="F4580" s="4">
        <f>DATE(2021,12,1+INT(ROWS($1:294)/12))</f>
        <v>44555</v>
      </c>
      <c r="G4580" s="1" t="s">
        <v>167</v>
      </c>
      <c r="H4580">
        <v>-1</v>
      </c>
      <c r="I4580" s="5">
        <f>IF(G4580="nákup",VLOOKUP(E4580,Tabuľka6[#All],13,FALSE),IF(G4580="predaj",VLOOKUP(E4580,Tabuľka6[#All],12,FALSE),"zadany neplatny typ transakie"))</f>
        <v>22.58</v>
      </c>
      <c r="J4580">
        <f t="shared" si="71"/>
        <v>22.58</v>
      </c>
      <c r="K4580">
        <f>SUMIF($E$7:E4580,E4580,$H$7:H4580)</f>
        <v>43</v>
      </c>
    </row>
    <row r="4581" spans="4:11" x14ac:dyDescent="0.3">
      <c r="D4581">
        <v>4575</v>
      </c>
      <c r="E4581">
        <v>2</v>
      </c>
      <c r="F4581" s="4">
        <f>DATE(2021,12,1+INT(ROWS($1:295)/12))</f>
        <v>44555</v>
      </c>
      <c r="G4581" s="1" t="s">
        <v>167</v>
      </c>
      <c r="H4581">
        <v>-9</v>
      </c>
      <c r="I4581" s="5">
        <f>IF(G4581="nákup",VLOOKUP(E4581,Tabuľka6[#All],13,FALSE),IF(G4581="predaj",VLOOKUP(E4581,Tabuľka6[#All],12,FALSE),"zadany neplatny typ transakie"))</f>
        <v>16.11</v>
      </c>
      <c r="J4581">
        <f t="shared" si="71"/>
        <v>144.99</v>
      </c>
      <c r="K4581">
        <f>SUMIF($E$7:E4581,E4581,$H$7:H4581)</f>
        <v>4</v>
      </c>
    </row>
    <row r="4582" spans="4:11" x14ac:dyDescent="0.3">
      <c r="D4582">
        <v>4576</v>
      </c>
      <c r="E4582">
        <v>9</v>
      </c>
      <c r="F4582" s="4">
        <f>DATE(2021,12,1+INT(ROWS($1:296)/12))</f>
        <v>44555</v>
      </c>
      <c r="G4582" s="1" t="s">
        <v>167</v>
      </c>
      <c r="H4582">
        <v>-5</v>
      </c>
      <c r="I4582" s="5">
        <f>IF(G4582="nákup",VLOOKUP(E4582,Tabuľka6[#All],13,FALSE),IF(G4582="predaj",VLOOKUP(E4582,Tabuľka6[#All],12,FALSE),"zadany neplatny typ transakie"))</f>
        <v>41</v>
      </c>
      <c r="J4582">
        <f t="shared" si="71"/>
        <v>205</v>
      </c>
      <c r="K4582">
        <f>SUMIF($E$7:E4582,E4582,$H$7:H4582)</f>
        <v>43</v>
      </c>
    </row>
    <row r="4583" spans="4:11" x14ac:dyDescent="0.3">
      <c r="D4583">
        <v>4577</v>
      </c>
      <c r="E4583">
        <v>8</v>
      </c>
      <c r="F4583" s="4">
        <f>DATE(2021,12,1+INT(ROWS($1:297)/12))</f>
        <v>44555</v>
      </c>
      <c r="G4583" s="1" t="s">
        <v>167</v>
      </c>
      <c r="H4583">
        <v>-9</v>
      </c>
      <c r="I4583" s="5">
        <f>IF(G4583="nákup",VLOOKUP(E4583,Tabuľka6[#All],13,FALSE),IF(G4583="predaj",VLOOKUP(E4583,Tabuľka6[#All],12,FALSE),"zadany neplatny typ transakie"))</f>
        <v>17.89</v>
      </c>
      <c r="J4583">
        <f t="shared" si="71"/>
        <v>161.01</v>
      </c>
      <c r="K4583">
        <f>SUMIF($E$7:E4583,E4583,$H$7:H4583)</f>
        <v>66</v>
      </c>
    </row>
    <row r="4584" spans="4:11" x14ac:dyDescent="0.3">
      <c r="D4584">
        <v>4578</v>
      </c>
      <c r="E4584">
        <v>15</v>
      </c>
      <c r="F4584" s="4">
        <f>DATE(2021,12,1+INT(ROWS($1:298)/12))</f>
        <v>44555</v>
      </c>
      <c r="G4584" s="1" t="s">
        <v>167</v>
      </c>
      <c r="H4584">
        <v>-1</v>
      </c>
      <c r="I4584" s="5">
        <f>IF(G4584="nákup",VLOOKUP(E4584,Tabuľka6[#All],13,FALSE),IF(G4584="predaj",VLOOKUP(E4584,Tabuľka6[#All],12,FALSE),"zadany neplatny typ transakie"))</f>
        <v>9.65</v>
      </c>
      <c r="J4584">
        <f t="shared" si="71"/>
        <v>9.65</v>
      </c>
      <c r="K4584">
        <f>SUMIF($E$7:E4584,E4584,$H$7:H4584)</f>
        <v>105</v>
      </c>
    </row>
    <row r="4585" spans="4:11" x14ac:dyDescent="0.3">
      <c r="D4585">
        <v>4579</v>
      </c>
      <c r="E4585">
        <v>29</v>
      </c>
      <c r="F4585" s="4">
        <f>DATE(2021,12,1+INT(ROWS($1:299)/12))</f>
        <v>44555</v>
      </c>
      <c r="G4585" s="1" t="s">
        <v>167</v>
      </c>
      <c r="H4585">
        <v>-2</v>
      </c>
      <c r="I4585" s="5">
        <f>IF(G4585="nákup",VLOOKUP(E4585,Tabuľka6[#All],13,FALSE),IF(G4585="predaj",VLOOKUP(E4585,Tabuľka6[#All],12,FALSE),"zadany neplatny typ transakie"))</f>
        <v>24.99</v>
      </c>
      <c r="J4585">
        <f t="shared" si="71"/>
        <v>49.98</v>
      </c>
      <c r="K4585">
        <f>SUMIF($E$7:E4585,E4585,$H$7:H4585)</f>
        <v>229</v>
      </c>
    </row>
    <row r="4586" spans="4:11" x14ac:dyDescent="0.3">
      <c r="D4586">
        <v>4580</v>
      </c>
      <c r="E4586">
        <v>15</v>
      </c>
      <c r="F4586" s="4">
        <f>DATE(2021,12,1+INT(ROWS($1:300)/12))</f>
        <v>44556</v>
      </c>
      <c r="G4586" s="1" t="s">
        <v>167</v>
      </c>
      <c r="H4586">
        <v>-7</v>
      </c>
      <c r="I4586" s="5">
        <f>IF(G4586="nákup",VLOOKUP(E4586,Tabuľka6[#All],13,FALSE),IF(G4586="predaj",VLOOKUP(E4586,Tabuľka6[#All],12,FALSE),"zadany neplatny typ transakie"))</f>
        <v>9.65</v>
      </c>
      <c r="J4586">
        <f t="shared" si="71"/>
        <v>67.55</v>
      </c>
      <c r="K4586">
        <f>SUMIF($E$7:E4586,E4586,$H$7:H4586)</f>
        <v>98</v>
      </c>
    </row>
    <row r="4587" spans="4:11" x14ac:dyDescent="0.3">
      <c r="D4587">
        <v>4581</v>
      </c>
      <c r="E4587">
        <v>12</v>
      </c>
      <c r="F4587" s="4">
        <f>DATE(2021,12,1+INT(ROWS($1:301)/12))</f>
        <v>44556</v>
      </c>
      <c r="G4587" s="1" t="s">
        <v>167</v>
      </c>
      <c r="H4587">
        <v>-2</v>
      </c>
      <c r="I4587" s="5">
        <f>IF(G4587="nákup",VLOOKUP(E4587,Tabuľka6[#All],13,FALSE),IF(G4587="predaj",VLOOKUP(E4587,Tabuľka6[#All],12,FALSE),"zadany neplatny typ transakie"))</f>
        <v>13.25</v>
      </c>
      <c r="J4587">
        <f t="shared" si="71"/>
        <v>26.5</v>
      </c>
      <c r="K4587">
        <f>SUMIF($E$7:E4587,E4587,$H$7:H4587)</f>
        <v>25</v>
      </c>
    </row>
    <row r="4588" spans="4:11" x14ac:dyDescent="0.3">
      <c r="D4588">
        <v>4582</v>
      </c>
      <c r="E4588">
        <v>10</v>
      </c>
      <c r="F4588" s="4">
        <f>DATE(2021,12,1+INT(ROWS($1:302)/12))</f>
        <v>44556</v>
      </c>
      <c r="G4588" s="1" t="s">
        <v>166</v>
      </c>
      <c r="H4588">
        <v>20</v>
      </c>
      <c r="I4588" s="5">
        <f>IF(G4588="nákup",VLOOKUP(E4588,Tabuľka6[#All],13,FALSE),IF(G4588="predaj",VLOOKUP(E4588,Tabuľka6[#All],12,FALSE),"zadany neplatny typ transakie"))</f>
        <v>11.89</v>
      </c>
      <c r="J4588">
        <f t="shared" si="71"/>
        <v>237.8</v>
      </c>
      <c r="K4588">
        <f>SUMIF($E$7:E4588,E4588,$H$7:H4588)</f>
        <v>78</v>
      </c>
    </row>
    <row r="4589" spans="4:11" x14ac:dyDescent="0.3">
      <c r="D4589">
        <v>4583</v>
      </c>
      <c r="E4589">
        <v>5</v>
      </c>
      <c r="F4589" s="4">
        <f>DATE(2021,12,1+INT(ROWS($1:303)/12))</f>
        <v>44556</v>
      </c>
      <c r="G4589" s="1" t="s">
        <v>167</v>
      </c>
      <c r="H4589">
        <v>-2</v>
      </c>
      <c r="I4589" s="5">
        <f>IF(G4589="nákup",VLOOKUP(E4589,Tabuľka6[#All],13,FALSE),IF(G4589="predaj",VLOOKUP(E4589,Tabuľka6[#All],12,FALSE),"zadany neplatny typ transakie"))</f>
        <v>15.56</v>
      </c>
      <c r="J4589">
        <f t="shared" si="71"/>
        <v>31.12</v>
      </c>
      <c r="K4589">
        <f>SUMIF($E$7:E4589,E4589,$H$7:H4589)</f>
        <v>67</v>
      </c>
    </row>
    <row r="4590" spans="4:11" x14ac:dyDescent="0.3">
      <c r="D4590">
        <v>4584</v>
      </c>
      <c r="E4590">
        <v>29</v>
      </c>
      <c r="F4590" s="4">
        <f>DATE(2021,12,1+INT(ROWS($1:304)/12))</f>
        <v>44556</v>
      </c>
      <c r="G4590" s="1" t="s">
        <v>167</v>
      </c>
      <c r="H4590">
        <v>-4</v>
      </c>
      <c r="I4590" s="5">
        <f>IF(G4590="nákup",VLOOKUP(E4590,Tabuľka6[#All],13,FALSE),IF(G4590="predaj",VLOOKUP(E4590,Tabuľka6[#All],12,FALSE),"zadany neplatny typ transakie"))</f>
        <v>24.99</v>
      </c>
      <c r="J4590">
        <f t="shared" si="71"/>
        <v>99.96</v>
      </c>
      <c r="K4590">
        <f>SUMIF($E$7:E4590,E4590,$H$7:H4590)</f>
        <v>225</v>
      </c>
    </row>
    <row r="4591" spans="4:11" x14ac:dyDescent="0.3">
      <c r="D4591">
        <v>4585</v>
      </c>
      <c r="E4591">
        <v>3</v>
      </c>
      <c r="F4591" s="4">
        <f>DATE(2021,12,1+INT(ROWS($1:305)/12))</f>
        <v>44556</v>
      </c>
      <c r="G4591" s="1" t="s">
        <v>167</v>
      </c>
      <c r="H4591">
        <v>-3</v>
      </c>
      <c r="I4591" s="5">
        <f>IF(G4591="nákup",VLOOKUP(E4591,Tabuľka6[#All],13,FALSE),IF(G4591="predaj",VLOOKUP(E4591,Tabuľka6[#All],12,FALSE),"zadany neplatny typ transakie"))</f>
        <v>9.64</v>
      </c>
      <c r="J4591">
        <f t="shared" si="71"/>
        <v>28.92</v>
      </c>
      <c r="K4591">
        <f>SUMIF($E$7:E4591,E4591,$H$7:H4591)</f>
        <v>155</v>
      </c>
    </row>
    <row r="4592" spans="4:11" x14ac:dyDescent="0.3">
      <c r="D4592">
        <v>4586</v>
      </c>
      <c r="E4592">
        <v>18</v>
      </c>
      <c r="F4592" s="4">
        <f>DATE(2021,12,1+INT(ROWS($1:306)/12))</f>
        <v>44556</v>
      </c>
      <c r="G4592" s="1" t="s">
        <v>167</v>
      </c>
      <c r="H4592">
        <v>-7</v>
      </c>
      <c r="I4592" s="5">
        <f>IF(G4592="nákup",VLOOKUP(E4592,Tabuľka6[#All],13,FALSE),IF(G4592="predaj",VLOOKUP(E4592,Tabuľka6[#All],12,FALSE),"zadany neplatny typ transakie"))</f>
        <v>13.99</v>
      </c>
      <c r="J4592">
        <f t="shared" si="71"/>
        <v>97.93</v>
      </c>
      <c r="K4592">
        <f>SUMIF($E$7:E4592,E4592,$H$7:H4592)</f>
        <v>88</v>
      </c>
    </row>
    <row r="4593" spans="4:11" x14ac:dyDescent="0.3">
      <c r="D4593">
        <v>4587</v>
      </c>
      <c r="E4593">
        <v>28</v>
      </c>
      <c r="F4593" s="4">
        <f>DATE(2021,12,1+INT(ROWS($1:307)/12))</f>
        <v>44556</v>
      </c>
      <c r="G4593" s="1" t="s">
        <v>167</v>
      </c>
      <c r="H4593">
        <v>-1</v>
      </c>
      <c r="I4593" s="5">
        <f>IF(G4593="nákup",VLOOKUP(E4593,Tabuľka6[#All],13,FALSE),IF(G4593="predaj",VLOOKUP(E4593,Tabuľka6[#All],12,FALSE),"zadany neplatny typ transakie"))</f>
        <v>14.38</v>
      </c>
      <c r="J4593">
        <f t="shared" si="71"/>
        <v>14.38</v>
      </c>
      <c r="K4593">
        <f>SUMIF($E$7:E4593,E4593,$H$7:H4593)</f>
        <v>42</v>
      </c>
    </row>
    <row r="4594" spans="4:11" x14ac:dyDescent="0.3">
      <c r="D4594">
        <v>4588</v>
      </c>
      <c r="E4594">
        <v>15</v>
      </c>
      <c r="F4594" s="4">
        <f>DATE(2021,12,1+INT(ROWS($1:308)/12))</f>
        <v>44556</v>
      </c>
      <c r="G4594" s="1" t="s">
        <v>167</v>
      </c>
      <c r="H4594">
        <v>-4</v>
      </c>
      <c r="I4594" s="5">
        <f>IF(G4594="nákup",VLOOKUP(E4594,Tabuľka6[#All],13,FALSE),IF(G4594="predaj",VLOOKUP(E4594,Tabuľka6[#All],12,FALSE),"zadany neplatny typ transakie"))</f>
        <v>9.65</v>
      </c>
      <c r="J4594">
        <f t="shared" si="71"/>
        <v>38.6</v>
      </c>
      <c r="K4594">
        <f>SUMIF($E$7:E4594,E4594,$H$7:H4594)</f>
        <v>94</v>
      </c>
    </row>
    <row r="4595" spans="4:11" x14ac:dyDescent="0.3">
      <c r="D4595">
        <v>4589</v>
      </c>
      <c r="E4595">
        <v>9</v>
      </c>
      <c r="F4595" s="4">
        <f>DATE(2021,12,1+INT(ROWS($1:309)/12))</f>
        <v>44556</v>
      </c>
      <c r="G4595" s="1" t="s">
        <v>166</v>
      </c>
      <c r="H4595">
        <v>20</v>
      </c>
      <c r="I4595" s="5">
        <f>IF(G4595="nákup",VLOOKUP(E4595,Tabuľka6[#All],13,FALSE),IF(G4595="predaj",VLOOKUP(E4595,Tabuľka6[#All],12,FALSE),"zadany neplatny typ transakie"))</f>
        <v>25.99</v>
      </c>
      <c r="J4595">
        <f t="shared" si="71"/>
        <v>519.79999999999995</v>
      </c>
      <c r="K4595">
        <f>SUMIF($E$7:E4595,E4595,$H$7:H4595)</f>
        <v>63</v>
      </c>
    </row>
    <row r="4596" spans="4:11" x14ac:dyDescent="0.3">
      <c r="D4596">
        <v>4590</v>
      </c>
      <c r="E4596">
        <v>7</v>
      </c>
      <c r="F4596" s="4">
        <f>DATE(2021,12,1+INT(ROWS($1:310)/12))</f>
        <v>44556</v>
      </c>
      <c r="G4596" s="1" t="s">
        <v>167</v>
      </c>
      <c r="H4596">
        <v>20</v>
      </c>
      <c r="I4596" s="5">
        <f>IF(G4596="nákup",VLOOKUP(E4596,Tabuľka6[#All],13,FALSE),IF(G4596="predaj",VLOOKUP(E4596,Tabuľka6[#All],12,FALSE),"zadany neplatny typ transakie"))</f>
        <v>14.75</v>
      </c>
      <c r="J4596">
        <f t="shared" si="71"/>
        <v>295</v>
      </c>
      <c r="K4596">
        <f>SUMIF($E$7:E4596,E4596,$H$7:H4596)</f>
        <v>62</v>
      </c>
    </row>
    <row r="4597" spans="4:11" x14ac:dyDescent="0.3">
      <c r="D4597">
        <v>4591</v>
      </c>
      <c r="E4597">
        <v>14</v>
      </c>
      <c r="F4597" s="4">
        <f>DATE(2021,12,1+INT(ROWS($1:311)/12))</f>
        <v>44556</v>
      </c>
      <c r="G4597" s="1" t="s">
        <v>167</v>
      </c>
      <c r="H4597">
        <v>4</v>
      </c>
      <c r="I4597" s="5">
        <f>IF(G4597="nákup",VLOOKUP(E4597,Tabuľka6[#All],13,FALSE),IF(G4597="predaj",VLOOKUP(E4597,Tabuľka6[#All],12,FALSE),"zadany neplatny typ transakie"))</f>
        <v>7.8</v>
      </c>
      <c r="J4597">
        <f t="shared" si="71"/>
        <v>31.2</v>
      </c>
      <c r="K4597">
        <f>SUMIF($E$7:E4597,E4597,$H$7:H4597)</f>
        <v>19</v>
      </c>
    </row>
    <row r="4598" spans="4:11" x14ac:dyDescent="0.3">
      <c r="D4598">
        <v>4592</v>
      </c>
      <c r="E4598">
        <v>19</v>
      </c>
      <c r="F4598" s="4">
        <f>DATE(2021,12,1+INT(ROWS($1:312)/12))</f>
        <v>44557</v>
      </c>
      <c r="G4598" s="1" t="s">
        <v>167</v>
      </c>
      <c r="H4598">
        <v>-9</v>
      </c>
      <c r="I4598" s="5">
        <f>IF(G4598="nákup",VLOOKUP(E4598,Tabuľka6[#All],13,FALSE),IF(G4598="predaj",VLOOKUP(E4598,Tabuľka6[#All],12,FALSE),"zadany neplatny typ transakie"))</f>
        <v>14.17</v>
      </c>
      <c r="J4598">
        <f t="shared" si="71"/>
        <v>127.53</v>
      </c>
      <c r="K4598">
        <f>SUMIF($E$7:E4598,E4598,$H$7:H4598)</f>
        <v>22</v>
      </c>
    </row>
    <row r="4599" spans="4:11" x14ac:dyDescent="0.3">
      <c r="D4599">
        <v>4593</v>
      </c>
      <c r="E4599">
        <v>24</v>
      </c>
      <c r="F4599" s="4">
        <f>DATE(2021,12,1+INT(ROWS($1:313)/12))</f>
        <v>44557</v>
      </c>
      <c r="G4599" s="1" t="s">
        <v>167</v>
      </c>
      <c r="H4599">
        <v>-8</v>
      </c>
      <c r="I4599" s="5">
        <f>IF(G4599="nákup",VLOOKUP(E4599,Tabuľka6[#All],13,FALSE),IF(G4599="predaj",VLOOKUP(E4599,Tabuľka6[#All],12,FALSE),"zadany neplatny typ transakie"))</f>
        <v>18.98</v>
      </c>
      <c r="J4599">
        <f t="shared" si="71"/>
        <v>151.84</v>
      </c>
      <c r="K4599">
        <f>SUMIF($E$7:E4599,E4599,$H$7:H4599)</f>
        <v>110</v>
      </c>
    </row>
    <row r="4600" spans="4:11" x14ac:dyDescent="0.3">
      <c r="D4600">
        <v>4594</v>
      </c>
      <c r="E4600">
        <v>20</v>
      </c>
      <c r="F4600" s="4">
        <f>DATE(2021,12,1+INT(ROWS($1:314)/12))</f>
        <v>44557</v>
      </c>
      <c r="G4600" s="1" t="s">
        <v>167</v>
      </c>
      <c r="H4600">
        <v>-9</v>
      </c>
      <c r="I4600" s="5">
        <f>IF(G4600="nákup",VLOOKUP(E4600,Tabuľka6[#All],13,FALSE),IF(G4600="predaj",VLOOKUP(E4600,Tabuľka6[#All],12,FALSE),"zadany neplatny typ transakie"))</f>
        <v>10.050000000000001</v>
      </c>
      <c r="J4600">
        <f t="shared" si="71"/>
        <v>90.45</v>
      </c>
      <c r="K4600">
        <f>SUMIF($E$7:E4600,E4600,$H$7:H4600)</f>
        <v>3</v>
      </c>
    </row>
    <row r="4601" spans="4:11" x14ac:dyDescent="0.3">
      <c r="D4601">
        <v>4595</v>
      </c>
      <c r="E4601">
        <v>14</v>
      </c>
      <c r="F4601" s="4">
        <f>DATE(2021,12,1+INT(ROWS($1:315)/12))</f>
        <v>44557</v>
      </c>
      <c r="G4601" s="1" t="s">
        <v>167</v>
      </c>
      <c r="H4601">
        <v>-8</v>
      </c>
      <c r="I4601" s="5">
        <f>IF(G4601="nákup",VLOOKUP(E4601,Tabuľka6[#All],13,FALSE),IF(G4601="predaj",VLOOKUP(E4601,Tabuľka6[#All],12,FALSE),"zadany neplatny typ transakie"))</f>
        <v>7.8</v>
      </c>
      <c r="J4601">
        <f t="shared" si="71"/>
        <v>62.4</v>
      </c>
      <c r="K4601">
        <f>SUMIF($E$7:E4601,E4601,$H$7:H4601)</f>
        <v>11</v>
      </c>
    </row>
    <row r="4602" spans="4:11" x14ac:dyDescent="0.3">
      <c r="D4602">
        <v>4596</v>
      </c>
      <c r="E4602">
        <v>28</v>
      </c>
      <c r="F4602" s="4">
        <f>DATE(2021,12,1+INT(ROWS($1:316)/12))</f>
        <v>44557</v>
      </c>
      <c r="G4602" s="1" t="s">
        <v>167</v>
      </c>
      <c r="H4602">
        <v>-6</v>
      </c>
      <c r="I4602" s="5">
        <f>IF(G4602="nákup",VLOOKUP(E4602,Tabuľka6[#All],13,FALSE),IF(G4602="predaj",VLOOKUP(E4602,Tabuľka6[#All],12,FALSE),"zadany neplatny typ transakie"))</f>
        <v>14.38</v>
      </c>
      <c r="J4602">
        <f t="shared" si="71"/>
        <v>86.28</v>
      </c>
      <c r="K4602">
        <f>SUMIF($E$7:E4602,E4602,$H$7:H4602)</f>
        <v>36</v>
      </c>
    </row>
    <row r="4603" spans="4:11" x14ac:dyDescent="0.3">
      <c r="D4603">
        <v>4597</v>
      </c>
      <c r="E4603">
        <v>15</v>
      </c>
      <c r="F4603" s="4">
        <f>DATE(2021,12,1+INT(ROWS($1:317)/12))</f>
        <v>44557</v>
      </c>
      <c r="G4603" s="1" t="s">
        <v>167</v>
      </c>
      <c r="H4603">
        <v>-9</v>
      </c>
      <c r="I4603" s="5">
        <f>IF(G4603="nákup",VLOOKUP(E4603,Tabuľka6[#All],13,FALSE),IF(G4603="predaj",VLOOKUP(E4603,Tabuľka6[#All],12,FALSE),"zadany neplatny typ transakie"))</f>
        <v>9.65</v>
      </c>
      <c r="J4603">
        <f t="shared" si="71"/>
        <v>86.850000000000009</v>
      </c>
      <c r="K4603">
        <f>SUMIF($E$7:E4603,E4603,$H$7:H4603)</f>
        <v>85</v>
      </c>
    </row>
    <row r="4604" spans="4:11" x14ac:dyDescent="0.3">
      <c r="D4604">
        <v>4598</v>
      </c>
      <c r="E4604">
        <v>15</v>
      </c>
      <c r="F4604" s="4">
        <f>DATE(2021,12,1+INT(ROWS($1:318)/12))</f>
        <v>44557</v>
      </c>
      <c r="G4604" s="1" t="s">
        <v>167</v>
      </c>
      <c r="H4604">
        <v>-2</v>
      </c>
      <c r="I4604" s="5">
        <f>IF(G4604="nákup",VLOOKUP(E4604,Tabuľka6[#All],13,FALSE),IF(G4604="predaj",VLOOKUP(E4604,Tabuľka6[#All],12,FALSE),"zadany neplatny typ transakie"))</f>
        <v>9.65</v>
      </c>
      <c r="J4604">
        <f t="shared" si="71"/>
        <v>19.3</v>
      </c>
      <c r="K4604">
        <f>SUMIF($E$7:E4604,E4604,$H$7:H4604)</f>
        <v>83</v>
      </c>
    </row>
    <row r="4605" spans="4:11" x14ac:dyDescent="0.3">
      <c r="D4605">
        <v>4599</v>
      </c>
      <c r="E4605">
        <v>17</v>
      </c>
      <c r="F4605" s="4">
        <f>DATE(2021,12,1+INT(ROWS($1:319)/12))</f>
        <v>44557</v>
      </c>
      <c r="G4605" s="1" t="s">
        <v>167</v>
      </c>
      <c r="H4605">
        <v>-5</v>
      </c>
      <c r="I4605" s="5">
        <f>IF(G4605="nákup",VLOOKUP(E4605,Tabuľka6[#All],13,FALSE),IF(G4605="predaj",VLOOKUP(E4605,Tabuľka6[#All],12,FALSE),"zadany neplatny typ transakie"))</f>
        <v>14.46</v>
      </c>
      <c r="J4605">
        <f t="shared" si="71"/>
        <v>72.300000000000011</v>
      </c>
      <c r="K4605">
        <f>SUMIF($E$7:E4605,E4605,$H$7:H4605)</f>
        <v>23</v>
      </c>
    </row>
    <row r="4606" spans="4:11" x14ac:dyDescent="0.3">
      <c r="D4606">
        <v>4600</v>
      </c>
      <c r="E4606">
        <v>24</v>
      </c>
      <c r="F4606" s="4">
        <f>DATE(2021,12,1+INT(ROWS($1:320)/12))</f>
        <v>44557</v>
      </c>
      <c r="G4606" s="1" t="s">
        <v>167</v>
      </c>
      <c r="H4606">
        <v>-4</v>
      </c>
      <c r="I4606" s="5">
        <f>IF(G4606="nákup",VLOOKUP(E4606,Tabuľka6[#All],13,FALSE),IF(G4606="predaj",VLOOKUP(E4606,Tabuľka6[#All],12,FALSE),"zadany neplatny typ transakie"))</f>
        <v>18.98</v>
      </c>
      <c r="J4606">
        <f t="shared" si="71"/>
        <v>75.92</v>
      </c>
      <c r="K4606">
        <f>SUMIF($E$7:E4606,E4606,$H$7:H4606)</f>
        <v>106</v>
      </c>
    </row>
    <row r="4607" spans="4:11" x14ac:dyDescent="0.3">
      <c r="D4607">
        <v>4601</v>
      </c>
      <c r="E4607">
        <v>7</v>
      </c>
      <c r="F4607" s="4">
        <f>DATE(2021,12,1+INT(ROWS($1:321)/12))</f>
        <v>44557</v>
      </c>
      <c r="G4607" s="1" t="s">
        <v>167</v>
      </c>
      <c r="H4607">
        <v>-3</v>
      </c>
      <c r="I4607" s="5">
        <f>IF(G4607="nákup",VLOOKUP(E4607,Tabuľka6[#All],13,FALSE),IF(G4607="predaj",VLOOKUP(E4607,Tabuľka6[#All],12,FALSE),"zadany neplatny typ transakie"))</f>
        <v>14.75</v>
      </c>
      <c r="J4607">
        <f t="shared" si="71"/>
        <v>44.25</v>
      </c>
      <c r="K4607">
        <f>SUMIF($E$7:E4607,E4607,$H$7:H4607)</f>
        <v>59</v>
      </c>
    </row>
    <row r="4608" spans="4:11" x14ac:dyDescent="0.3">
      <c r="D4608">
        <v>4602</v>
      </c>
      <c r="E4608">
        <v>30</v>
      </c>
      <c r="F4608" s="4">
        <f>DATE(2021,12,1+INT(ROWS($1:322)/12))</f>
        <v>44557</v>
      </c>
      <c r="G4608" s="1" t="s">
        <v>167</v>
      </c>
      <c r="H4608">
        <v>-9</v>
      </c>
      <c r="I4608" s="5">
        <f>IF(G4608="nákup",VLOOKUP(E4608,Tabuľka6[#All],13,FALSE),IF(G4608="predaj",VLOOKUP(E4608,Tabuľka6[#All],12,FALSE),"zadany neplatny typ transakie"))</f>
        <v>11.5</v>
      </c>
      <c r="J4608">
        <f t="shared" si="71"/>
        <v>103.5</v>
      </c>
      <c r="K4608">
        <f>SUMIF($E$7:E4608,E4608,$H$7:H4608)</f>
        <v>36</v>
      </c>
    </row>
    <row r="4609" spans="4:11" x14ac:dyDescent="0.3">
      <c r="D4609">
        <v>4603</v>
      </c>
      <c r="E4609">
        <v>4</v>
      </c>
      <c r="F4609" s="4">
        <f>DATE(2021,12,1+INT(ROWS($1:323)/12))</f>
        <v>44557</v>
      </c>
      <c r="G4609" s="1" t="s">
        <v>167</v>
      </c>
      <c r="H4609">
        <v>-4</v>
      </c>
      <c r="I4609" s="5">
        <f>IF(G4609="nákup",VLOOKUP(E4609,Tabuľka6[#All],13,FALSE),IF(G4609="predaj",VLOOKUP(E4609,Tabuľka6[#All],12,FALSE),"zadany neplatny typ transakie"))</f>
        <v>16</v>
      </c>
      <c r="J4609">
        <f t="shared" si="71"/>
        <v>64</v>
      </c>
      <c r="K4609">
        <f>SUMIF($E$7:E4609,E4609,$H$7:H4609)</f>
        <v>48</v>
      </c>
    </row>
    <row r="4610" spans="4:11" x14ac:dyDescent="0.3">
      <c r="D4610">
        <v>4604</v>
      </c>
      <c r="E4610">
        <v>22</v>
      </c>
      <c r="F4610" s="4">
        <f>DATE(2021,12,1+INT(ROWS($1:324)/12))</f>
        <v>44558</v>
      </c>
      <c r="G4610" s="1" t="s">
        <v>167</v>
      </c>
      <c r="H4610">
        <v>-2</v>
      </c>
      <c r="I4610" s="5">
        <f>IF(G4610="nákup",VLOOKUP(E4610,Tabuľka6[#All],13,FALSE),IF(G4610="predaj",VLOOKUP(E4610,Tabuľka6[#All],12,FALSE),"zadany neplatny typ transakie"))</f>
        <v>22.58</v>
      </c>
      <c r="J4610">
        <f t="shared" si="71"/>
        <v>45.16</v>
      </c>
      <c r="K4610">
        <f>SUMIF($E$7:E4610,E4610,$H$7:H4610)</f>
        <v>41</v>
      </c>
    </row>
    <row r="4611" spans="4:11" x14ac:dyDescent="0.3">
      <c r="D4611">
        <v>4605</v>
      </c>
      <c r="E4611">
        <v>11</v>
      </c>
      <c r="F4611" s="4">
        <f>DATE(2021,12,1+INT(ROWS($1:325)/12))</f>
        <v>44558</v>
      </c>
      <c r="G4611" s="1" t="s">
        <v>167</v>
      </c>
      <c r="H4611">
        <v>-7</v>
      </c>
      <c r="I4611" s="5">
        <f>IF(G4611="nákup",VLOOKUP(E4611,Tabuľka6[#All],13,FALSE),IF(G4611="predaj",VLOOKUP(E4611,Tabuľka6[#All],12,FALSE),"zadany neplatny typ transakie"))</f>
        <v>5</v>
      </c>
      <c r="J4611">
        <f t="shared" si="71"/>
        <v>35</v>
      </c>
      <c r="K4611">
        <f>SUMIF($E$7:E4611,E4611,$H$7:H4611)</f>
        <v>46</v>
      </c>
    </row>
    <row r="4612" spans="4:11" x14ac:dyDescent="0.3">
      <c r="D4612">
        <v>4606</v>
      </c>
      <c r="E4612">
        <v>22</v>
      </c>
      <c r="F4612" s="4">
        <f>DATE(2021,12,1+INT(ROWS($1:326)/12))</f>
        <v>44558</v>
      </c>
      <c r="G4612" s="1" t="s">
        <v>167</v>
      </c>
      <c r="H4612">
        <v>-4</v>
      </c>
      <c r="I4612" s="5">
        <f>IF(G4612="nákup",VLOOKUP(E4612,Tabuľka6[#All],13,FALSE),IF(G4612="predaj",VLOOKUP(E4612,Tabuľka6[#All],12,FALSE),"zadany neplatny typ transakie"))</f>
        <v>22.58</v>
      </c>
      <c r="J4612">
        <f t="shared" si="71"/>
        <v>90.32</v>
      </c>
      <c r="K4612">
        <f>SUMIF($E$7:E4612,E4612,$H$7:H4612)</f>
        <v>37</v>
      </c>
    </row>
    <row r="4613" spans="4:11" x14ac:dyDescent="0.3">
      <c r="D4613">
        <v>4607</v>
      </c>
      <c r="E4613">
        <v>27</v>
      </c>
      <c r="F4613" s="4">
        <f>DATE(2021,12,1+INT(ROWS($1:327)/12))</f>
        <v>44558</v>
      </c>
      <c r="G4613" s="1" t="s">
        <v>167</v>
      </c>
      <c r="H4613">
        <v>-1</v>
      </c>
      <c r="I4613" s="5">
        <f>IF(G4613="nákup",VLOOKUP(E4613,Tabuľka6[#All],13,FALSE),IF(G4613="predaj",VLOOKUP(E4613,Tabuľka6[#All],12,FALSE),"zadany neplatny typ transakie"))</f>
        <v>16.36</v>
      </c>
      <c r="J4613">
        <f t="shared" si="71"/>
        <v>16.36</v>
      </c>
      <c r="K4613">
        <f>SUMIF($E$7:E4613,E4613,$H$7:H4613)</f>
        <v>13</v>
      </c>
    </row>
    <row r="4614" spans="4:11" x14ac:dyDescent="0.3">
      <c r="D4614">
        <v>4608</v>
      </c>
      <c r="E4614">
        <v>5</v>
      </c>
      <c r="F4614" s="4">
        <f>DATE(2021,12,1+INT(ROWS($1:328)/12))</f>
        <v>44558</v>
      </c>
      <c r="G4614" s="1" t="s">
        <v>167</v>
      </c>
      <c r="H4614">
        <v>-7</v>
      </c>
      <c r="I4614" s="5">
        <f>IF(G4614="nákup",VLOOKUP(E4614,Tabuľka6[#All],13,FALSE),IF(G4614="predaj",VLOOKUP(E4614,Tabuľka6[#All],12,FALSE),"zadany neplatny typ transakie"))</f>
        <v>15.56</v>
      </c>
      <c r="J4614">
        <f t="shared" si="71"/>
        <v>108.92</v>
      </c>
      <c r="K4614">
        <f>SUMIF($E$7:E4614,E4614,$H$7:H4614)</f>
        <v>60</v>
      </c>
    </row>
    <row r="4615" spans="4:11" x14ac:dyDescent="0.3">
      <c r="D4615">
        <v>4609</v>
      </c>
      <c r="E4615">
        <v>11</v>
      </c>
      <c r="F4615" s="4">
        <f>DATE(2021,12,1+INT(ROWS($1:329)/12))</f>
        <v>44558</v>
      </c>
      <c r="G4615" s="1" t="s">
        <v>167</v>
      </c>
      <c r="H4615">
        <v>-4</v>
      </c>
      <c r="I4615" s="5">
        <f>IF(G4615="nákup",VLOOKUP(E4615,Tabuľka6[#All],13,FALSE),IF(G4615="predaj",VLOOKUP(E4615,Tabuľka6[#All],12,FALSE),"zadany neplatny typ transakie"))</f>
        <v>5</v>
      </c>
      <c r="J4615">
        <f t="shared" si="71"/>
        <v>20</v>
      </c>
      <c r="K4615">
        <f>SUMIF($E$7:E4615,E4615,$H$7:H4615)</f>
        <v>42</v>
      </c>
    </row>
    <row r="4616" spans="4:11" x14ac:dyDescent="0.3">
      <c r="D4616">
        <v>4610</v>
      </c>
      <c r="E4616">
        <v>4</v>
      </c>
      <c r="F4616" s="4">
        <f>DATE(2021,12,1+INT(ROWS($1:330)/12))</f>
        <v>44558</v>
      </c>
      <c r="G4616" s="1" t="s">
        <v>167</v>
      </c>
      <c r="H4616">
        <v>-4</v>
      </c>
      <c r="I4616" s="5">
        <f>IF(G4616="nákup",VLOOKUP(E4616,Tabuľka6[#All],13,FALSE),IF(G4616="predaj",VLOOKUP(E4616,Tabuľka6[#All],12,FALSE),"zadany neplatny typ transakie"))</f>
        <v>16</v>
      </c>
      <c r="J4616">
        <f t="shared" ref="J4616:J4679" si="72">ABS(H4616*I4616)</f>
        <v>64</v>
      </c>
      <c r="K4616">
        <f>SUMIF($E$7:E4616,E4616,$H$7:H4616)</f>
        <v>44</v>
      </c>
    </row>
    <row r="4617" spans="4:11" x14ac:dyDescent="0.3">
      <c r="D4617">
        <v>4611</v>
      </c>
      <c r="E4617">
        <v>23</v>
      </c>
      <c r="F4617" s="4">
        <f>DATE(2021,12,1+INT(ROWS($1:331)/12))</f>
        <v>44558</v>
      </c>
      <c r="G4617" s="1" t="s">
        <v>167</v>
      </c>
      <c r="H4617">
        <v>-6</v>
      </c>
      <c r="I4617" s="5">
        <f>IF(G4617="nákup",VLOOKUP(E4617,Tabuľka6[#All],13,FALSE),IF(G4617="predaj",VLOOKUP(E4617,Tabuľka6[#All],12,FALSE),"zadany neplatny typ transakie"))</f>
        <v>22.55</v>
      </c>
      <c r="J4617">
        <f t="shared" si="72"/>
        <v>135.30000000000001</v>
      </c>
      <c r="K4617">
        <f>SUMIF($E$7:E4617,E4617,$H$7:H4617)</f>
        <v>41</v>
      </c>
    </row>
    <row r="4618" spans="4:11" x14ac:dyDescent="0.3">
      <c r="D4618">
        <v>4612</v>
      </c>
      <c r="E4618">
        <v>16</v>
      </c>
      <c r="F4618" s="4">
        <f>DATE(2021,12,1+INT(ROWS($1:332)/12))</f>
        <v>44558</v>
      </c>
      <c r="G4618" s="1" t="s">
        <v>167</v>
      </c>
      <c r="H4618">
        <v>-9</v>
      </c>
      <c r="I4618" s="5">
        <f>IF(G4618="nákup",VLOOKUP(E4618,Tabuľka6[#All],13,FALSE),IF(G4618="predaj",VLOOKUP(E4618,Tabuľka6[#All],12,FALSE),"zadany neplatny typ transakie"))</f>
        <v>14.49</v>
      </c>
      <c r="J4618">
        <f t="shared" si="72"/>
        <v>130.41</v>
      </c>
      <c r="K4618">
        <f>SUMIF($E$7:E4618,E4618,$H$7:H4618)</f>
        <v>125</v>
      </c>
    </row>
    <row r="4619" spans="4:11" x14ac:dyDescent="0.3">
      <c r="D4619">
        <v>4613</v>
      </c>
      <c r="E4619">
        <v>18</v>
      </c>
      <c r="F4619" s="4">
        <f>DATE(2021,12,1+INT(ROWS($1:333)/12))</f>
        <v>44558</v>
      </c>
      <c r="G4619" s="1" t="s">
        <v>167</v>
      </c>
      <c r="H4619">
        <v>-9</v>
      </c>
      <c r="I4619" s="5">
        <f>IF(G4619="nákup",VLOOKUP(E4619,Tabuľka6[#All],13,FALSE),IF(G4619="predaj",VLOOKUP(E4619,Tabuľka6[#All],12,FALSE),"zadany neplatny typ transakie"))</f>
        <v>13.99</v>
      </c>
      <c r="J4619">
        <f t="shared" si="72"/>
        <v>125.91</v>
      </c>
      <c r="K4619">
        <f>SUMIF($E$7:E4619,E4619,$H$7:H4619)</f>
        <v>79</v>
      </c>
    </row>
    <row r="4620" spans="4:11" x14ac:dyDescent="0.3">
      <c r="D4620">
        <v>4614</v>
      </c>
      <c r="E4620">
        <v>15</v>
      </c>
      <c r="F4620" s="4">
        <f>DATE(2021,12,1+INT(ROWS($1:334)/12))</f>
        <v>44558</v>
      </c>
      <c r="G4620" s="1" t="s">
        <v>167</v>
      </c>
      <c r="H4620">
        <v>-7</v>
      </c>
      <c r="I4620" s="5">
        <f>IF(G4620="nákup",VLOOKUP(E4620,Tabuľka6[#All],13,FALSE),IF(G4620="predaj",VLOOKUP(E4620,Tabuľka6[#All],12,FALSE),"zadany neplatny typ transakie"))</f>
        <v>9.65</v>
      </c>
      <c r="J4620">
        <f t="shared" si="72"/>
        <v>67.55</v>
      </c>
      <c r="K4620">
        <f>SUMIF($E$7:E4620,E4620,$H$7:H4620)</f>
        <v>76</v>
      </c>
    </row>
    <row r="4621" spans="4:11" x14ac:dyDescent="0.3">
      <c r="D4621">
        <v>4615</v>
      </c>
      <c r="E4621">
        <v>24</v>
      </c>
      <c r="F4621" s="4">
        <f>DATE(2021,12,1+INT(ROWS($1:335)/12))</f>
        <v>44558</v>
      </c>
      <c r="G4621" s="1" t="s">
        <v>167</v>
      </c>
      <c r="H4621">
        <v>-1</v>
      </c>
      <c r="I4621" s="5">
        <f>IF(G4621="nákup",VLOOKUP(E4621,Tabuľka6[#All],13,FALSE),IF(G4621="predaj",VLOOKUP(E4621,Tabuľka6[#All],12,FALSE),"zadany neplatny typ transakie"))</f>
        <v>18.98</v>
      </c>
      <c r="J4621">
        <f t="shared" si="72"/>
        <v>18.98</v>
      </c>
      <c r="K4621">
        <f>SUMIF($E$7:E4621,E4621,$H$7:H4621)</f>
        <v>105</v>
      </c>
    </row>
    <row r="4622" spans="4:11" x14ac:dyDescent="0.3">
      <c r="D4622">
        <v>4616</v>
      </c>
      <c r="E4622">
        <v>11</v>
      </c>
      <c r="F4622" s="4">
        <f>DATE(2021,12,1+INT(ROWS($1:336)/12))</f>
        <v>44559</v>
      </c>
      <c r="G4622" s="1" t="s">
        <v>167</v>
      </c>
      <c r="H4622">
        <v>-3</v>
      </c>
      <c r="I4622" s="5">
        <f>IF(G4622="nákup",VLOOKUP(E4622,Tabuľka6[#All],13,FALSE),IF(G4622="predaj",VLOOKUP(E4622,Tabuľka6[#All],12,FALSE),"zadany neplatny typ transakie"))</f>
        <v>5</v>
      </c>
      <c r="J4622">
        <f t="shared" si="72"/>
        <v>15</v>
      </c>
      <c r="K4622">
        <f>SUMIF($E$7:E4622,E4622,$H$7:H4622)</f>
        <v>39</v>
      </c>
    </row>
    <row r="4623" spans="4:11" x14ac:dyDescent="0.3">
      <c r="D4623">
        <v>4617</v>
      </c>
      <c r="E4623">
        <v>19</v>
      </c>
      <c r="F4623" s="4">
        <f>DATE(2021,12,1+INT(ROWS($1:337)/12))</f>
        <v>44559</v>
      </c>
      <c r="G4623" s="1" t="s">
        <v>167</v>
      </c>
      <c r="H4623">
        <v>-5</v>
      </c>
      <c r="I4623" s="5">
        <f>IF(G4623="nákup",VLOOKUP(E4623,Tabuľka6[#All],13,FALSE),IF(G4623="predaj",VLOOKUP(E4623,Tabuľka6[#All],12,FALSE),"zadany neplatny typ transakie"))</f>
        <v>14.17</v>
      </c>
      <c r="J4623">
        <f t="shared" si="72"/>
        <v>70.849999999999994</v>
      </c>
      <c r="K4623">
        <f>SUMIF($E$7:E4623,E4623,$H$7:H4623)</f>
        <v>17</v>
      </c>
    </row>
    <row r="4624" spans="4:11" x14ac:dyDescent="0.3">
      <c r="D4624">
        <v>4618</v>
      </c>
      <c r="E4624">
        <v>1</v>
      </c>
      <c r="F4624" s="4">
        <f>DATE(2021,12,1+INT(ROWS($1:338)/12))</f>
        <v>44559</v>
      </c>
      <c r="G4624" s="1" t="s">
        <v>167</v>
      </c>
      <c r="H4624">
        <v>-10</v>
      </c>
      <c r="I4624" s="5">
        <f>IF(G4624="nákup",VLOOKUP(E4624,Tabuľka6[#All],13,FALSE),IF(G4624="predaj",VLOOKUP(E4624,Tabuľka6[#All],12,FALSE),"zadany neplatny typ transakie"))</f>
        <v>11.9</v>
      </c>
      <c r="J4624">
        <f t="shared" si="72"/>
        <v>119</v>
      </c>
      <c r="K4624">
        <f>SUMIF($E$7:E4624,E4624,$H$7:H4624)</f>
        <v>15</v>
      </c>
    </row>
    <row r="4625" spans="4:11" x14ac:dyDescent="0.3">
      <c r="D4625">
        <v>4619</v>
      </c>
      <c r="E4625">
        <v>14</v>
      </c>
      <c r="F4625" s="4">
        <f>DATE(2021,12,1+INT(ROWS($1:339)/12))</f>
        <v>44559</v>
      </c>
      <c r="G4625" s="1" t="s">
        <v>167</v>
      </c>
      <c r="H4625">
        <v>-4</v>
      </c>
      <c r="I4625" s="5">
        <f>IF(G4625="nákup",VLOOKUP(E4625,Tabuľka6[#All],13,FALSE),IF(G4625="predaj",VLOOKUP(E4625,Tabuľka6[#All],12,FALSE),"zadany neplatny typ transakie"))</f>
        <v>7.8</v>
      </c>
      <c r="J4625">
        <f t="shared" si="72"/>
        <v>31.2</v>
      </c>
      <c r="K4625">
        <f>SUMIF($E$7:E4625,E4625,$H$7:H4625)</f>
        <v>7</v>
      </c>
    </row>
    <row r="4626" spans="4:11" x14ac:dyDescent="0.3">
      <c r="D4626">
        <v>4620</v>
      </c>
      <c r="E4626">
        <v>26</v>
      </c>
      <c r="F4626" s="4">
        <f>DATE(2021,12,1+INT(ROWS($1:340)/12))</f>
        <v>44559</v>
      </c>
      <c r="G4626" s="1" t="s">
        <v>167</v>
      </c>
      <c r="H4626">
        <v>-4</v>
      </c>
      <c r="I4626" s="5">
        <f>IF(G4626="nákup",VLOOKUP(E4626,Tabuľka6[#All],13,FALSE),IF(G4626="predaj",VLOOKUP(E4626,Tabuľka6[#All],12,FALSE),"zadany neplatny typ transakie"))</f>
        <v>12.85</v>
      </c>
      <c r="J4626">
        <f t="shared" si="72"/>
        <v>51.4</v>
      </c>
      <c r="K4626">
        <f>SUMIF($E$7:E4626,E4626,$H$7:H4626)</f>
        <v>13</v>
      </c>
    </row>
    <row r="4627" spans="4:11" x14ac:dyDescent="0.3">
      <c r="D4627">
        <v>4621</v>
      </c>
      <c r="E4627">
        <v>7</v>
      </c>
      <c r="F4627" s="4">
        <f>DATE(2021,12,1+INT(ROWS($1:341)/12))</f>
        <v>44559</v>
      </c>
      <c r="G4627" s="1" t="s">
        <v>167</v>
      </c>
      <c r="H4627">
        <v>-7</v>
      </c>
      <c r="I4627" s="5">
        <f>IF(G4627="nákup",VLOOKUP(E4627,Tabuľka6[#All],13,FALSE),IF(G4627="predaj",VLOOKUP(E4627,Tabuľka6[#All],12,FALSE),"zadany neplatny typ transakie"))</f>
        <v>14.75</v>
      </c>
      <c r="J4627">
        <f t="shared" si="72"/>
        <v>103.25</v>
      </c>
      <c r="K4627">
        <f>SUMIF($E$7:E4627,E4627,$H$7:H4627)</f>
        <v>52</v>
      </c>
    </row>
    <row r="4628" spans="4:11" x14ac:dyDescent="0.3">
      <c r="D4628">
        <v>4622</v>
      </c>
      <c r="E4628">
        <v>19</v>
      </c>
      <c r="F4628" s="4">
        <f>DATE(2021,12,1+INT(ROWS($1:342)/12))</f>
        <v>44559</v>
      </c>
      <c r="G4628" s="1" t="s">
        <v>167</v>
      </c>
      <c r="H4628">
        <v>-5</v>
      </c>
      <c r="I4628" s="5">
        <f>IF(G4628="nákup",VLOOKUP(E4628,Tabuľka6[#All],13,FALSE),IF(G4628="predaj",VLOOKUP(E4628,Tabuľka6[#All],12,FALSE),"zadany neplatny typ transakie"))</f>
        <v>14.17</v>
      </c>
      <c r="J4628">
        <f t="shared" si="72"/>
        <v>70.849999999999994</v>
      </c>
      <c r="K4628">
        <f>SUMIF($E$7:E4628,E4628,$H$7:H4628)</f>
        <v>12</v>
      </c>
    </row>
    <row r="4629" spans="4:11" x14ac:dyDescent="0.3">
      <c r="D4629">
        <v>4623</v>
      </c>
      <c r="E4629">
        <v>15</v>
      </c>
      <c r="F4629" s="4">
        <f>DATE(2021,12,1+INT(ROWS($1:343)/12))</f>
        <v>44559</v>
      </c>
      <c r="G4629" s="1" t="s">
        <v>167</v>
      </c>
      <c r="H4629">
        <v>-9</v>
      </c>
      <c r="I4629" s="5">
        <f>IF(G4629="nákup",VLOOKUP(E4629,Tabuľka6[#All],13,FALSE),IF(G4629="predaj",VLOOKUP(E4629,Tabuľka6[#All],12,FALSE),"zadany neplatny typ transakie"))</f>
        <v>9.65</v>
      </c>
      <c r="J4629">
        <f t="shared" si="72"/>
        <v>86.850000000000009</v>
      </c>
      <c r="K4629">
        <f>SUMIF($E$7:E4629,E4629,$H$7:H4629)</f>
        <v>67</v>
      </c>
    </row>
    <row r="4630" spans="4:11" x14ac:dyDescent="0.3">
      <c r="D4630">
        <v>4624</v>
      </c>
      <c r="E4630">
        <v>20</v>
      </c>
      <c r="F4630" s="4">
        <f>DATE(2021,12,1+INT(ROWS($1:344)/12))</f>
        <v>44559</v>
      </c>
      <c r="G4630" s="1" t="s">
        <v>167</v>
      </c>
      <c r="H4630">
        <v>4</v>
      </c>
      <c r="I4630" s="5">
        <f>IF(G4630="nákup",VLOOKUP(E4630,Tabuľka6[#All],13,FALSE),IF(G4630="predaj",VLOOKUP(E4630,Tabuľka6[#All],12,FALSE),"zadany neplatny typ transakie"))</f>
        <v>10.050000000000001</v>
      </c>
      <c r="J4630">
        <f t="shared" si="72"/>
        <v>40.200000000000003</v>
      </c>
      <c r="K4630">
        <f>SUMIF($E$7:E4630,E4630,$H$7:H4630)</f>
        <v>7</v>
      </c>
    </row>
    <row r="4631" spans="4:11" x14ac:dyDescent="0.3">
      <c r="D4631">
        <v>4625</v>
      </c>
      <c r="E4631">
        <v>28</v>
      </c>
      <c r="F4631" s="4">
        <f>DATE(2021,12,1+INT(ROWS($1:345)/12))</f>
        <v>44559</v>
      </c>
      <c r="G4631" s="1" t="s">
        <v>167</v>
      </c>
      <c r="H4631">
        <v>-2</v>
      </c>
      <c r="I4631" s="5">
        <f>IF(G4631="nákup",VLOOKUP(E4631,Tabuľka6[#All],13,FALSE),IF(G4631="predaj",VLOOKUP(E4631,Tabuľka6[#All],12,FALSE),"zadany neplatny typ transakie"))</f>
        <v>14.38</v>
      </c>
      <c r="J4631">
        <f t="shared" si="72"/>
        <v>28.76</v>
      </c>
      <c r="K4631">
        <f>SUMIF($E$7:E4631,E4631,$H$7:H4631)</f>
        <v>34</v>
      </c>
    </row>
    <row r="4632" spans="4:11" x14ac:dyDescent="0.3">
      <c r="D4632">
        <v>4626</v>
      </c>
      <c r="E4632">
        <v>9</v>
      </c>
      <c r="F4632" s="4">
        <f>DATE(2021,12,1+INT(ROWS($1:346)/12))</f>
        <v>44559</v>
      </c>
      <c r="G4632" s="1" t="s">
        <v>167</v>
      </c>
      <c r="H4632">
        <v>-6</v>
      </c>
      <c r="I4632" s="5">
        <f>IF(G4632="nákup",VLOOKUP(E4632,Tabuľka6[#All],13,FALSE),IF(G4632="predaj",VLOOKUP(E4632,Tabuľka6[#All],12,FALSE),"zadany neplatny typ transakie"))</f>
        <v>41</v>
      </c>
      <c r="J4632">
        <f t="shared" si="72"/>
        <v>246</v>
      </c>
      <c r="K4632">
        <f>SUMIF($E$7:E4632,E4632,$H$7:H4632)</f>
        <v>57</v>
      </c>
    </row>
    <row r="4633" spans="4:11" x14ac:dyDescent="0.3">
      <c r="D4633">
        <v>4627</v>
      </c>
      <c r="E4633">
        <v>7</v>
      </c>
      <c r="F4633" s="4">
        <f>DATE(2021,12,1+INT(ROWS($1:347)/12))</f>
        <v>44559</v>
      </c>
      <c r="G4633" s="1" t="s">
        <v>167</v>
      </c>
      <c r="H4633">
        <v>-1</v>
      </c>
      <c r="I4633" s="5">
        <f>IF(G4633="nákup",VLOOKUP(E4633,Tabuľka6[#All],13,FALSE),IF(G4633="predaj",VLOOKUP(E4633,Tabuľka6[#All],12,FALSE),"zadany neplatny typ transakie"))</f>
        <v>14.75</v>
      </c>
      <c r="J4633">
        <f t="shared" si="72"/>
        <v>14.75</v>
      </c>
      <c r="K4633">
        <f>SUMIF($E$7:E4633,E4633,$H$7:H4633)</f>
        <v>51</v>
      </c>
    </row>
    <row r="4634" spans="4:11" x14ac:dyDescent="0.3">
      <c r="D4634">
        <v>4628</v>
      </c>
      <c r="E4634">
        <v>9</v>
      </c>
      <c r="F4634" s="4">
        <f>DATE(2021,12,1+INT(ROWS($1:348)/12))</f>
        <v>44560</v>
      </c>
      <c r="G4634" s="1" t="s">
        <v>167</v>
      </c>
      <c r="H4634">
        <v>-10</v>
      </c>
      <c r="I4634" s="5">
        <f>IF(G4634="nákup",VLOOKUP(E4634,Tabuľka6[#All],13,FALSE),IF(G4634="predaj",VLOOKUP(E4634,Tabuľka6[#All],12,FALSE),"zadany neplatny typ transakie"))</f>
        <v>41</v>
      </c>
      <c r="J4634">
        <f t="shared" si="72"/>
        <v>410</v>
      </c>
      <c r="K4634">
        <f>SUMIF($E$7:E4634,E4634,$H$7:H4634)</f>
        <v>47</v>
      </c>
    </row>
    <row r="4635" spans="4:11" x14ac:dyDescent="0.3">
      <c r="D4635">
        <v>4629</v>
      </c>
      <c r="E4635">
        <v>3</v>
      </c>
      <c r="F4635" s="4">
        <f>DATE(2021,12,1+INT(ROWS($1:349)/12))</f>
        <v>44560</v>
      </c>
      <c r="G4635" s="1" t="s">
        <v>167</v>
      </c>
      <c r="H4635">
        <v>-4</v>
      </c>
      <c r="I4635" s="5">
        <f>IF(G4635="nákup",VLOOKUP(E4635,Tabuľka6[#All],13,FALSE),IF(G4635="predaj",VLOOKUP(E4635,Tabuľka6[#All],12,FALSE),"zadany neplatny typ transakie"))</f>
        <v>9.64</v>
      </c>
      <c r="J4635">
        <f t="shared" si="72"/>
        <v>38.56</v>
      </c>
      <c r="K4635">
        <f>SUMIF($E$7:E4635,E4635,$H$7:H4635)</f>
        <v>151</v>
      </c>
    </row>
    <row r="4636" spans="4:11" x14ac:dyDescent="0.3">
      <c r="D4636">
        <v>4630</v>
      </c>
      <c r="E4636">
        <v>30</v>
      </c>
      <c r="F4636" s="4">
        <f>DATE(2021,12,1+INT(ROWS($1:350)/12))</f>
        <v>44560</v>
      </c>
      <c r="G4636" s="1" t="s">
        <v>167</v>
      </c>
      <c r="H4636">
        <v>-1</v>
      </c>
      <c r="I4636" s="5">
        <f>IF(G4636="nákup",VLOOKUP(E4636,Tabuľka6[#All],13,FALSE),IF(G4636="predaj",VLOOKUP(E4636,Tabuľka6[#All],12,FALSE),"zadany neplatny typ transakie"))</f>
        <v>11.5</v>
      </c>
      <c r="J4636">
        <f t="shared" si="72"/>
        <v>11.5</v>
      </c>
      <c r="K4636">
        <f>SUMIF($E$7:E4636,E4636,$H$7:H4636)</f>
        <v>35</v>
      </c>
    </row>
    <row r="4637" spans="4:11" x14ac:dyDescent="0.3">
      <c r="D4637">
        <v>4631</v>
      </c>
      <c r="E4637">
        <v>3</v>
      </c>
      <c r="F4637" s="4">
        <f>DATE(2021,12,1+INT(ROWS($1:351)/12))</f>
        <v>44560</v>
      </c>
      <c r="G4637" s="1" t="s">
        <v>167</v>
      </c>
      <c r="H4637">
        <v>-10</v>
      </c>
      <c r="I4637" s="5">
        <f>IF(G4637="nákup",VLOOKUP(E4637,Tabuľka6[#All],13,FALSE),IF(G4637="predaj",VLOOKUP(E4637,Tabuľka6[#All],12,FALSE),"zadany neplatny typ transakie"))</f>
        <v>9.64</v>
      </c>
      <c r="J4637">
        <f t="shared" si="72"/>
        <v>96.4</v>
      </c>
      <c r="K4637">
        <f>SUMIF($E$7:E4637,E4637,$H$7:H4637)</f>
        <v>141</v>
      </c>
    </row>
    <row r="4638" spans="4:11" x14ac:dyDescent="0.3">
      <c r="D4638">
        <v>4632</v>
      </c>
      <c r="E4638">
        <v>21</v>
      </c>
      <c r="F4638" s="4">
        <f>DATE(2021,12,1+INT(ROWS($1:352)/12))</f>
        <v>44560</v>
      </c>
      <c r="G4638" s="1" t="s">
        <v>167</v>
      </c>
      <c r="H4638">
        <v>-7</v>
      </c>
      <c r="I4638" s="5">
        <f>IF(G4638="nákup",VLOOKUP(E4638,Tabuľka6[#All],13,FALSE),IF(G4638="predaj",VLOOKUP(E4638,Tabuľka6[#All],12,FALSE),"zadany neplatny typ transakie"))</f>
        <v>22.5</v>
      </c>
      <c r="J4638">
        <f t="shared" si="72"/>
        <v>157.5</v>
      </c>
      <c r="K4638">
        <f>SUMIF($E$7:E4638,E4638,$H$7:H4638)</f>
        <v>1</v>
      </c>
    </row>
    <row r="4639" spans="4:11" x14ac:dyDescent="0.3">
      <c r="D4639">
        <v>4633</v>
      </c>
      <c r="E4639">
        <v>17</v>
      </c>
      <c r="F4639" s="4">
        <f>DATE(2021,12,1+INT(ROWS($1:353)/12))</f>
        <v>44560</v>
      </c>
      <c r="G4639" s="1" t="s">
        <v>167</v>
      </c>
      <c r="H4639">
        <v>-1</v>
      </c>
      <c r="I4639" s="5">
        <f>IF(G4639="nákup",VLOOKUP(E4639,Tabuľka6[#All],13,FALSE),IF(G4639="predaj",VLOOKUP(E4639,Tabuľka6[#All],12,FALSE),"zadany neplatny typ transakie"))</f>
        <v>14.46</v>
      </c>
      <c r="J4639">
        <f t="shared" si="72"/>
        <v>14.46</v>
      </c>
      <c r="K4639">
        <f>SUMIF($E$7:E4639,E4639,$H$7:H4639)</f>
        <v>22</v>
      </c>
    </row>
    <row r="4640" spans="4:11" x14ac:dyDescent="0.3">
      <c r="D4640">
        <v>4634</v>
      </c>
      <c r="E4640">
        <v>7</v>
      </c>
      <c r="F4640" s="4">
        <f>DATE(2021,12,1+INT(ROWS($1:354)/12))</f>
        <v>44560</v>
      </c>
      <c r="G4640" s="1" t="s">
        <v>167</v>
      </c>
      <c r="H4640">
        <v>-9</v>
      </c>
      <c r="I4640" s="5">
        <f>IF(G4640="nákup",VLOOKUP(E4640,Tabuľka6[#All],13,FALSE),IF(G4640="predaj",VLOOKUP(E4640,Tabuľka6[#All],12,FALSE),"zadany neplatny typ transakie"))</f>
        <v>14.75</v>
      </c>
      <c r="J4640">
        <f t="shared" si="72"/>
        <v>132.75</v>
      </c>
      <c r="K4640">
        <f>SUMIF($E$7:E4640,E4640,$H$7:H4640)</f>
        <v>42</v>
      </c>
    </row>
    <row r="4641" spans="4:11" x14ac:dyDescent="0.3">
      <c r="D4641">
        <v>4635</v>
      </c>
      <c r="E4641">
        <v>9</v>
      </c>
      <c r="F4641" s="4">
        <f>DATE(2021,12,1+INT(ROWS($1:355)/12))</f>
        <v>44560</v>
      </c>
      <c r="G4641" s="1" t="s">
        <v>167</v>
      </c>
      <c r="H4641">
        <v>-4</v>
      </c>
      <c r="I4641" s="5">
        <f>IF(G4641="nákup",VLOOKUP(E4641,Tabuľka6[#All],13,FALSE),IF(G4641="predaj",VLOOKUP(E4641,Tabuľka6[#All],12,FALSE),"zadany neplatny typ transakie"))</f>
        <v>41</v>
      </c>
      <c r="J4641">
        <f t="shared" si="72"/>
        <v>164</v>
      </c>
      <c r="K4641">
        <f>SUMIF($E$7:E4641,E4641,$H$7:H4641)</f>
        <v>43</v>
      </c>
    </row>
    <row r="4642" spans="4:11" x14ac:dyDescent="0.3">
      <c r="D4642">
        <v>4636</v>
      </c>
      <c r="E4642">
        <v>3</v>
      </c>
      <c r="F4642" s="4">
        <f>DATE(2021,12,1+INT(ROWS($1:356)/12))</f>
        <v>44560</v>
      </c>
      <c r="G4642" s="1" t="s">
        <v>167</v>
      </c>
      <c r="H4642">
        <v>-1</v>
      </c>
      <c r="I4642" s="5">
        <f>IF(G4642="nákup",VLOOKUP(E4642,Tabuľka6[#All],13,FALSE),IF(G4642="predaj",VLOOKUP(E4642,Tabuľka6[#All],12,FALSE),"zadany neplatny typ transakie"))</f>
        <v>9.64</v>
      </c>
      <c r="J4642">
        <f t="shared" si="72"/>
        <v>9.64</v>
      </c>
      <c r="K4642">
        <f>SUMIF($E$7:E4642,E4642,$H$7:H4642)</f>
        <v>140</v>
      </c>
    </row>
    <row r="4643" spans="4:11" x14ac:dyDescent="0.3">
      <c r="D4643">
        <v>4637</v>
      </c>
      <c r="E4643">
        <v>3</v>
      </c>
      <c r="F4643" s="4">
        <f>DATE(2021,12,1+INT(ROWS($1:357)/12))</f>
        <v>44560</v>
      </c>
      <c r="G4643" s="1" t="s">
        <v>167</v>
      </c>
      <c r="H4643">
        <v>-10</v>
      </c>
      <c r="I4643" s="5">
        <f>IF(G4643="nákup",VLOOKUP(E4643,Tabuľka6[#All],13,FALSE),IF(G4643="predaj",VLOOKUP(E4643,Tabuľka6[#All],12,FALSE),"zadany neplatny typ transakie"))</f>
        <v>9.64</v>
      </c>
      <c r="J4643">
        <f t="shared" si="72"/>
        <v>96.4</v>
      </c>
      <c r="K4643">
        <f>SUMIF($E$7:E4643,E4643,$H$7:H4643)</f>
        <v>130</v>
      </c>
    </row>
    <row r="4644" spans="4:11" x14ac:dyDescent="0.3">
      <c r="D4644">
        <v>4638</v>
      </c>
      <c r="E4644">
        <v>27</v>
      </c>
      <c r="F4644" s="4">
        <f>DATE(2021,12,1+INT(ROWS($1:358)/12))</f>
        <v>44560</v>
      </c>
      <c r="G4644" s="1" t="s">
        <v>167</v>
      </c>
      <c r="H4644">
        <v>-8</v>
      </c>
      <c r="I4644" s="5">
        <f>IF(G4644="nákup",VLOOKUP(E4644,Tabuľka6[#All],13,FALSE),IF(G4644="predaj",VLOOKUP(E4644,Tabuľka6[#All],12,FALSE),"zadany neplatny typ transakie"))</f>
        <v>16.36</v>
      </c>
      <c r="J4644">
        <f t="shared" si="72"/>
        <v>130.88</v>
      </c>
      <c r="K4644">
        <f>SUMIF($E$7:E4644,E4644,$H$7:H4644)</f>
        <v>5</v>
      </c>
    </row>
    <row r="4645" spans="4:11" x14ac:dyDescent="0.3">
      <c r="D4645">
        <v>4639</v>
      </c>
      <c r="E4645">
        <v>10</v>
      </c>
      <c r="F4645" s="4">
        <f>DATE(2021,12,1+INT(ROWS($1:359)/12))</f>
        <v>44560</v>
      </c>
      <c r="G4645" s="1" t="s">
        <v>167</v>
      </c>
      <c r="H4645">
        <v>-2</v>
      </c>
      <c r="I4645" s="5">
        <f>IF(G4645="nákup",VLOOKUP(E4645,Tabuľka6[#All],13,FALSE),IF(G4645="predaj",VLOOKUP(E4645,Tabuľka6[#All],12,FALSE),"zadany neplatny typ transakie"))</f>
        <v>18.5</v>
      </c>
      <c r="J4645">
        <f t="shared" si="72"/>
        <v>37</v>
      </c>
      <c r="K4645">
        <f>SUMIF($E$7:E4645,E4645,$H$7:H4645)</f>
        <v>76</v>
      </c>
    </row>
    <row r="4646" spans="4:11" x14ac:dyDescent="0.3">
      <c r="D4646">
        <v>4640</v>
      </c>
      <c r="E4646">
        <v>11</v>
      </c>
      <c r="F4646" s="4">
        <f>DATE(2021,12,1+INT(ROWS($1:360)/12))</f>
        <v>44561</v>
      </c>
      <c r="G4646" s="1" t="s">
        <v>167</v>
      </c>
      <c r="H4646">
        <v>5</v>
      </c>
      <c r="I4646" s="5">
        <f>IF(G4646="nákup",VLOOKUP(E4646,Tabuľka6[#All],13,FALSE),IF(G4646="predaj",VLOOKUP(E4646,Tabuľka6[#All],12,FALSE),"zadany neplatny typ transakie"))</f>
        <v>5</v>
      </c>
      <c r="J4646">
        <f t="shared" si="72"/>
        <v>25</v>
      </c>
      <c r="K4646">
        <f>SUMIF($E$7:E4646,E4646,$H$7:H4646)</f>
        <v>44</v>
      </c>
    </row>
    <row r="4647" spans="4:11" x14ac:dyDescent="0.3">
      <c r="D4647">
        <v>4641</v>
      </c>
      <c r="E4647">
        <v>25</v>
      </c>
      <c r="F4647" s="4">
        <f>DATE(2021,12,1+INT(ROWS($1:361)/12))</f>
        <v>44561</v>
      </c>
      <c r="G4647" s="1" t="s">
        <v>167</v>
      </c>
      <c r="H4647">
        <v>-3</v>
      </c>
      <c r="I4647" s="5">
        <f>IF(G4647="nákup",VLOOKUP(E4647,Tabuľka6[#All],13,FALSE),IF(G4647="predaj",VLOOKUP(E4647,Tabuľka6[#All],12,FALSE),"zadany neplatny typ transakie"))</f>
        <v>14.95</v>
      </c>
      <c r="J4647">
        <f t="shared" si="72"/>
        <v>44.849999999999994</v>
      </c>
      <c r="K4647">
        <f>SUMIF($E$7:E4647,E4647,$H$7:H4647)</f>
        <v>92</v>
      </c>
    </row>
    <row r="4648" spans="4:11" x14ac:dyDescent="0.3">
      <c r="D4648">
        <v>4642</v>
      </c>
      <c r="E4648">
        <v>6</v>
      </c>
      <c r="F4648" s="4">
        <f>DATE(2021,12,1+INT(ROWS($1:362)/12))</f>
        <v>44561</v>
      </c>
      <c r="G4648" s="1" t="s">
        <v>167</v>
      </c>
      <c r="H4648">
        <v>-4</v>
      </c>
      <c r="I4648" s="5">
        <f>IF(G4648="nákup",VLOOKUP(E4648,Tabuľka6[#All],13,FALSE),IF(G4648="predaj",VLOOKUP(E4648,Tabuľka6[#All],12,FALSE),"zadany neplatny typ transakie"))</f>
        <v>13.24</v>
      </c>
      <c r="J4648">
        <f t="shared" si="72"/>
        <v>52.96</v>
      </c>
      <c r="K4648">
        <f>SUMIF($E$7:E4648,E4648,$H$7:H4648)</f>
        <v>19</v>
      </c>
    </row>
    <row r="4649" spans="4:11" x14ac:dyDescent="0.3">
      <c r="D4649">
        <v>4643</v>
      </c>
      <c r="E4649">
        <v>13</v>
      </c>
      <c r="F4649" s="4">
        <f>DATE(2021,12,1+INT(ROWS($1:363)/12))</f>
        <v>44561</v>
      </c>
      <c r="G4649" s="1" t="s">
        <v>167</v>
      </c>
      <c r="H4649">
        <v>-5</v>
      </c>
      <c r="I4649" s="5">
        <f>IF(G4649="nákup",VLOOKUP(E4649,Tabuľka6[#All],13,FALSE),IF(G4649="predaj",VLOOKUP(E4649,Tabuľka6[#All],12,FALSE),"zadany neplatny typ transakie"))</f>
        <v>14.95</v>
      </c>
      <c r="J4649">
        <f t="shared" si="72"/>
        <v>74.75</v>
      </c>
      <c r="K4649">
        <f>SUMIF($E$7:E4649,E4649,$H$7:H4649)</f>
        <v>7</v>
      </c>
    </row>
    <row r="4650" spans="4:11" x14ac:dyDescent="0.3">
      <c r="D4650">
        <v>4644</v>
      </c>
      <c r="E4650">
        <v>8</v>
      </c>
      <c r="F4650" s="4">
        <f>DATE(2021,12,1+INT(ROWS($1:364)/12))</f>
        <v>44561</v>
      </c>
      <c r="G4650" s="1" t="s">
        <v>167</v>
      </c>
      <c r="H4650">
        <v>-5</v>
      </c>
      <c r="I4650" s="5">
        <f>IF(G4650="nákup",VLOOKUP(E4650,Tabuľka6[#All],13,FALSE),IF(G4650="predaj",VLOOKUP(E4650,Tabuľka6[#All],12,FALSE),"zadany neplatny typ transakie"))</f>
        <v>17.89</v>
      </c>
      <c r="J4650">
        <f t="shared" si="72"/>
        <v>89.45</v>
      </c>
      <c r="K4650">
        <f>SUMIF($E$7:E4650,E4650,$H$7:H4650)</f>
        <v>61</v>
      </c>
    </row>
    <row r="4651" spans="4:11" x14ac:dyDescent="0.3">
      <c r="D4651">
        <v>4645</v>
      </c>
      <c r="E4651">
        <v>6</v>
      </c>
      <c r="F4651" s="4">
        <f>DATE(2021,12,1+INT(ROWS($1:365)/12))</f>
        <v>44561</v>
      </c>
      <c r="G4651" s="1" t="s">
        <v>167</v>
      </c>
      <c r="H4651">
        <v>-4</v>
      </c>
      <c r="I4651" s="5">
        <f>IF(G4651="nákup",VLOOKUP(E4651,Tabuľka6[#All],13,FALSE),IF(G4651="predaj",VLOOKUP(E4651,Tabuľka6[#All],12,FALSE),"zadany neplatny typ transakie"))</f>
        <v>13.24</v>
      </c>
      <c r="J4651">
        <f t="shared" si="72"/>
        <v>52.96</v>
      </c>
      <c r="K4651">
        <f>SUMIF($E$7:E4651,E4651,$H$7:H4651)</f>
        <v>15</v>
      </c>
    </row>
    <row r="4652" spans="4:11" x14ac:dyDescent="0.3">
      <c r="D4652">
        <v>4646</v>
      </c>
      <c r="E4652">
        <v>30</v>
      </c>
      <c r="F4652" s="4">
        <f>DATE(2021,12,1+INT(ROWS($1:366)/12))</f>
        <v>44561</v>
      </c>
      <c r="G4652" s="1" t="s">
        <v>167</v>
      </c>
      <c r="H4652">
        <v>-7</v>
      </c>
      <c r="I4652" s="5">
        <f>IF(G4652="nákup",VLOOKUP(E4652,Tabuľka6[#All],13,FALSE),IF(G4652="predaj",VLOOKUP(E4652,Tabuľka6[#All],12,FALSE),"zadany neplatny typ transakie"))</f>
        <v>11.5</v>
      </c>
      <c r="J4652">
        <f t="shared" si="72"/>
        <v>80.5</v>
      </c>
      <c r="K4652">
        <f>SUMIF($E$7:E4652,E4652,$H$7:H4652)</f>
        <v>28</v>
      </c>
    </row>
    <row r="4653" spans="4:11" x14ac:dyDescent="0.3">
      <c r="D4653">
        <v>4647</v>
      </c>
      <c r="E4653">
        <v>27</v>
      </c>
      <c r="F4653" s="4">
        <f>DATE(2021,12,1+INT(ROWS($1:367)/12))</f>
        <v>44561</v>
      </c>
      <c r="G4653" s="1" t="s">
        <v>166</v>
      </c>
      <c r="H4653">
        <v>20</v>
      </c>
      <c r="I4653" s="5">
        <f>IF(G4653="nákup",VLOOKUP(E4653,Tabuľka6[#All],13,FALSE),IF(G4653="predaj",VLOOKUP(E4653,Tabuľka6[#All],12,FALSE),"zadany neplatny typ transakie"))</f>
        <v>8.89</v>
      </c>
      <c r="J4653">
        <f t="shared" si="72"/>
        <v>177.8</v>
      </c>
      <c r="K4653">
        <f>SUMIF($E$7:E4653,E4653,$H$7:H4653)</f>
        <v>25</v>
      </c>
    </row>
    <row r="4654" spans="4:11" x14ac:dyDescent="0.3">
      <c r="D4654">
        <v>4648</v>
      </c>
      <c r="E4654">
        <v>6</v>
      </c>
      <c r="F4654" s="4">
        <f>DATE(2021,12,1+INT(ROWS($1:368)/12))</f>
        <v>44561</v>
      </c>
      <c r="G4654" s="1" t="s">
        <v>166</v>
      </c>
      <c r="H4654">
        <v>20</v>
      </c>
      <c r="I4654" s="5">
        <f>IF(G4654="nákup",VLOOKUP(E4654,Tabuľka6[#All],13,FALSE),IF(G4654="predaj",VLOOKUP(E4654,Tabuľka6[#All],12,FALSE),"zadany neplatny typ transakie"))</f>
        <v>9.35</v>
      </c>
      <c r="J4654">
        <f t="shared" si="72"/>
        <v>187</v>
      </c>
      <c r="K4654">
        <f>SUMIF($E$7:E4654,E4654,$H$7:H4654)</f>
        <v>35</v>
      </c>
    </row>
    <row r="4655" spans="4:11" x14ac:dyDescent="0.3">
      <c r="D4655">
        <v>4649</v>
      </c>
      <c r="E4655">
        <v>10</v>
      </c>
      <c r="F4655" s="4">
        <f>DATE(2021,12,1+INT(ROWS($1:369)/12))</f>
        <v>44561</v>
      </c>
      <c r="G4655" s="1" t="s">
        <v>167</v>
      </c>
      <c r="H4655">
        <v>-4</v>
      </c>
      <c r="I4655" s="5">
        <f>IF(G4655="nákup",VLOOKUP(E4655,Tabuľka6[#All],13,FALSE),IF(G4655="predaj",VLOOKUP(E4655,Tabuľka6[#All],12,FALSE),"zadany neplatny typ transakie"))</f>
        <v>18.5</v>
      </c>
      <c r="J4655">
        <f t="shared" si="72"/>
        <v>74</v>
      </c>
      <c r="K4655">
        <f>SUMIF($E$7:E4655,E4655,$H$7:H4655)</f>
        <v>72</v>
      </c>
    </row>
    <row r="4656" spans="4:11" x14ac:dyDescent="0.3">
      <c r="D4656">
        <v>4650</v>
      </c>
      <c r="E4656">
        <v>12</v>
      </c>
      <c r="F4656" s="4">
        <f>DATE(2021,12,1+INT(ROWS($1:370)/12))</f>
        <v>44561</v>
      </c>
      <c r="G4656" s="1" t="s">
        <v>167</v>
      </c>
      <c r="H4656">
        <v>-7</v>
      </c>
      <c r="I4656" s="5">
        <f>IF(G4656="nákup",VLOOKUP(E4656,Tabuľka6[#All],13,FALSE),IF(G4656="predaj",VLOOKUP(E4656,Tabuľka6[#All],12,FALSE),"zadany neplatny typ transakie"))</f>
        <v>13.25</v>
      </c>
      <c r="J4656">
        <f t="shared" si="72"/>
        <v>92.75</v>
      </c>
      <c r="K4656">
        <f>SUMIF($E$7:E4656,E4656,$H$7:H4656)</f>
        <v>18</v>
      </c>
    </row>
    <row r="4657" spans="4:11" x14ac:dyDescent="0.3">
      <c r="D4657">
        <v>4651</v>
      </c>
      <c r="E4657">
        <v>20</v>
      </c>
      <c r="F4657" s="4">
        <f>DATE(2021,12,1+INT(ROWS($1:371)/12))</f>
        <v>44561</v>
      </c>
      <c r="G4657" s="1" t="s">
        <v>166</v>
      </c>
      <c r="H4657">
        <v>10</v>
      </c>
      <c r="I4657" s="5">
        <f>IF(G4657="nákup",VLOOKUP(E4657,Tabuľka6[#All],13,FALSE),IF(G4657="predaj",VLOOKUP(E4657,Tabuľka6[#All],12,FALSE),"zadany neplatny typ transakie"))</f>
        <v>6.29</v>
      </c>
      <c r="J4657">
        <f t="shared" si="72"/>
        <v>62.9</v>
      </c>
      <c r="K4657">
        <f>SUMIF($E$7:E4657,E4657,$H$7:H4657)</f>
        <v>17</v>
      </c>
    </row>
    <row r="4658" spans="4:11" x14ac:dyDescent="0.3">
      <c r="D4658">
        <v>4652</v>
      </c>
      <c r="E4658">
        <v>9</v>
      </c>
      <c r="F4658" s="4">
        <f>DATE(2021,12,1+INT(ROWS($1:372)/12))</f>
        <v>44562</v>
      </c>
      <c r="G4658" s="1" t="s">
        <v>166</v>
      </c>
      <c r="H4658">
        <v>20</v>
      </c>
      <c r="I4658" s="5">
        <f>IF(G4658="nákup",VLOOKUP(E4658,Tabuľka6[#All],13,FALSE),IF(G4658="predaj",VLOOKUP(E4658,Tabuľka6[#All],12,FALSE),"zadany neplatny typ transakie"))</f>
        <v>25.99</v>
      </c>
      <c r="J4658">
        <f t="shared" si="72"/>
        <v>519.79999999999995</v>
      </c>
      <c r="K4658">
        <f>SUMIF($E$7:E4658,E4658,$H$7:H4658)</f>
        <v>63</v>
      </c>
    </row>
    <row r="4659" spans="4:11" x14ac:dyDescent="0.3">
      <c r="D4659">
        <v>4653</v>
      </c>
      <c r="E4659">
        <v>19</v>
      </c>
      <c r="F4659" s="4">
        <f>DATE(2021,12,1+INT(ROWS($1:373)/12))</f>
        <v>44562</v>
      </c>
      <c r="G4659" s="1" t="s">
        <v>167</v>
      </c>
      <c r="H4659">
        <v>-8</v>
      </c>
      <c r="I4659" s="5">
        <f>IF(G4659="nákup",VLOOKUP(E4659,Tabuľka6[#All],13,FALSE),IF(G4659="predaj",VLOOKUP(E4659,Tabuľka6[#All],12,FALSE),"zadany neplatny typ transakie"))</f>
        <v>14.17</v>
      </c>
      <c r="J4659">
        <f t="shared" si="72"/>
        <v>113.36</v>
      </c>
      <c r="K4659">
        <f>SUMIF($E$7:E4659,E4659,$H$7:H4659)</f>
        <v>4</v>
      </c>
    </row>
    <row r="4660" spans="4:11" x14ac:dyDescent="0.3">
      <c r="D4660">
        <v>4654</v>
      </c>
      <c r="E4660">
        <v>18</v>
      </c>
      <c r="F4660" s="4">
        <f>DATE(2021,12,1+INT(ROWS($1:374)/12))</f>
        <v>44562</v>
      </c>
      <c r="G4660" s="1" t="s">
        <v>167</v>
      </c>
      <c r="H4660">
        <v>-4</v>
      </c>
      <c r="I4660" s="5">
        <f>IF(G4660="nákup",VLOOKUP(E4660,Tabuľka6[#All],13,FALSE),IF(G4660="predaj",VLOOKUP(E4660,Tabuľka6[#All],12,FALSE),"zadany neplatny typ transakie"))</f>
        <v>13.99</v>
      </c>
      <c r="J4660">
        <f t="shared" si="72"/>
        <v>55.96</v>
      </c>
      <c r="K4660">
        <f>SUMIF($E$7:E4660,E4660,$H$7:H4660)</f>
        <v>75</v>
      </c>
    </row>
    <row r="4661" spans="4:11" x14ac:dyDescent="0.3">
      <c r="D4661">
        <v>4655</v>
      </c>
      <c r="E4661">
        <v>18</v>
      </c>
      <c r="F4661" s="4">
        <f>DATE(2021,12,1+INT(ROWS($1:375)/12))</f>
        <v>44562</v>
      </c>
      <c r="G4661" s="1" t="s">
        <v>167</v>
      </c>
      <c r="H4661">
        <v>-1</v>
      </c>
      <c r="I4661" s="5">
        <f>IF(G4661="nákup",VLOOKUP(E4661,Tabuľka6[#All],13,FALSE),IF(G4661="predaj",VLOOKUP(E4661,Tabuľka6[#All],12,FALSE),"zadany neplatny typ transakie"))</f>
        <v>13.99</v>
      </c>
      <c r="J4661">
        <f t="shared" si="72"/>
        <v>13.99</v>
      </c>
      <c r="K4661">
        <f>SUMIF($E$7:E4661,E4661,$H$7:H4661)</f>
        <v>74</v>
      </c>
    </row>
    <row r="4662" spans="4:11" x14ac:dyDescent="0.3">
      <c r="D4662">
        <v>4656</v>
      </c>
      <c r="E4662">
        <v>23</v>
      </c>
      <c r="F4662" s="4">
        <f>DATE(2021,12,1+INT(ROWS($1:376)/12))</f>
        <v>44562</v>
      </c>
      <c r="G4662" s="1" t="s">
        <v>167</v>
      </c>
      <c r="H4662">
        <v>-5</v>
      </c>
      <c r="I4662" s="5">
        <f>IF(G4662="nákup",VLOOKUP(E4662,Tabuľka6[#All],13,FALSE),IF(G4662="predaj",VLOOKUP(E4662,Tabuľka6[#All],12,FALSE),"zadany neplatny typ transakie"))</f>
        <v>22.55</v>
      </c>
      <c r="J4662">
        <f t="shared" si="72"/>
        <v>112.75</v>
      </c>
      <c r="K4662">
        <f>SUMIF($E$7:E4662,E4662,$H$7:H4662)</f>
        <v>36</v>
      </c>
    </row>
    <row r="4663" spans="4:11" x14ac:dyDescent="0.3">
      <c r="D4663">
        <v>4657</v>
      </c>
      <c r="E4663">
        <v>12</v>
      </c>
      <c r="F4663" s="4">
        <f>DATE(2021,12,1+INT(ROWS($1:377)/12))</f>
        <v>44562</v>
      </c>
      <c r="G4663" s="1" t="s">
        <v>167</v>
      </c>
      <c r="H4663">
        <v>-9</v>
      </c>
      <c r="I4663" s="5">
        <f>IF(G4663="nákup",VLOOKUP(E4663,Tabuľka6[#All],13,FALSE),IF(G4663="predaj",VLOOKUP(E4663,Tabuľka6[#All],12,FALSE),"zadany neplatny typ transakie"))</f>
        <v>13.25</v>
      </c>
      <c r="J4663">
        <f t="shared" si="72"/>
        <v>119.25</v>
      </c>
      <c r="K4663">
        <f>SUMIF($E$7:E4663,E4663,$H$7:H4663)</f>
        <v>9</v>
      </c>
    </row>
    <row r="4664" spans="4:11" x14ac:dyDescent="0.3">
      <c r="D4664">
        <v>4658</v>
      </c>
      <c r="E4664">
        <v>18</v>
      </c>
      <c r="F4664" s="4">
        <f>DATE(2021,12,1+INT(ROWS($1:378)/12))</f>
        <v>44562</v>
      </c>
      <c r="G4664" s="1" t="s">
        <v>167</v>
      </c>
      <c r="H4664">
        <v>-9</v>
      </c>
      <c r="I4664" s="5">
        <f>IF(G4664="nákup",VLOOKUP(E4664,Tabuľka6[#All],13,FALSE),IF(G4664="predaj",VLOOKUP(E4664,Tabuľka6[#All],12,FALSE),"zadany neplatny typ transakie"))</f>
        <v>13.99</v>
      </c>
      <c r="J4664">
        <f t="shared" si="72"/>
        <v>125.91</v>
      </c>
      <c r="K4664">
        <f>SUMIF($E$7:E4664,E4664,$H$7:H4664)</f>
        <v>65</v>
      </c>
    </row>
    <row r="4665" spans="4:11" x14ac:dyDescent="0.3">
      <c r="D4665">
        <v>4659</v>
      </c>
      <c r="E4665">
        <v>28</v>
      </c>
      <c r="F4665" s="4">
        <f>DATE(2021,12,1+INT(ROWS($1:379)/12))</f>
        <v>44562</v>
      </c>
      <c r="G4665" s="1" t="s">
        <v>166</v>
      </c>
      <c r="H4665">
        <v>10</v>
      </c>
      <c r="I4665" s="5">
        <f>IF(G4665="nákup",VLOOKUP(E4665,Tabuľka6[#All],13,FALSE),IF(G4665="predaj",VLOOKUP(E4665,Tabuľka6[#All],12,FALSE),"zadany neplatny typ transakie"))</f>
        <v>6.9</v>
      </c>
      <c r="J4665">
        <f t="shared" si="72"/>
        <v>69</v>
      </c>
      <c r="K4665">
        <f>SUMIF($E$7:E4665,E4665,$H$7:H4665)</f>
        <v>44</v>
      </c>
    </row>
    <row r="4666" spans="4:11" x14ac:dyDescent="0.3">
      <c r="D4666">
        <v>4660</v>
      </c>
      <c r="E4666">
        <v>2</v>
      </c>
      <c r="F4666" s="4">
        <f>DATE(2021,12,1+INT(ROWS($1:380)/12))</f>
        <v>44562</v>
      </c>
      <c r="G4666" s="1" t="s">
        <v>166</v>
      </c>
      <c r="H4666">
        <v>9</v>
      </c>
      <c r="I4666" s="5">
        <f>IF(G4666="nákup",VLOOKUP(E4666,Tabuľka6[#All],13,FALSE),IF(G4666="predaj",VLOOKUP(E4666,Tabuľka6[#All],12,FALSE),"zadany neplatny typ transakie"))</f>
        <v>10.25</v>
      </c>
      <c r="J4666">
        <f t="shared" si="72"/>
        <v>92.25</v>
      </c>
      <c r="K4666">
        <f>SUMIF($E$7:E4666,E4666,$H$7:H4666)</f>
        <v>13</v>
      </c>
    </row>
    <row r="4667" spans="4:11" x14ac:dyDescent="0.3">
      <c r="D4667">
        <v>4661</v>
      </c>
      <c r="E4667">
        <v>27</v>
      </c>
      <c r="F4667" s="4">
        <f>DATE(2021,12,1+INT(ROWS($1:381)/12))</f>
        <v>44562</v>
      </c>
      <c r="G4667" s="1" t="s">
        <v>167</v>
      </c>
      <c r="H4667">
        <v>-10</v>
      </c>
      <c r="I4667" s="5">
        <f>IF(G4667="nákup",VLOOKUP(E4667,Tabuľka6[#All],13,FALSE),IF(G4667="predaj",VLOOKUP(E4667,Tabuľka6[#All],12,FALSE),"zadany neplatny typ transakie"))</f>
        <v>16.36</v>
      </c>
      <c r="J4667">
        <f t="shared" si="72"/>
        <v>163.6</v>
      </c>
      <c r="K4667">
        <f>SUMIF($E$7:E4667,E4667,$H$7:H4667)</f>
        <v>15</v>
      </c>
    </row>
    <row r="4668" spans="4:11" x14ac:dyDescent="0.3">
      <c r="D4668">
        <v>4662</v>
      </c>
      <c r="E4668">
        <v>18</v>
      </c>
      <c r="F4668" s="4">
        <f>DATE(2021,12,1+INT(ROWS($1:382)/12))</f>
        <v>44562</v>
      </c>
      <c r="G4668" s="1" t="s">
        <v>167</v>
      </c>
      <c r="H4668">
        <v>-5</v>
      </c>
      <c r="I4668" s="5">
        <f>IF(G4668="nákup",VLOOKUP(E4668,Tabuľka6[#All],13,FALSE),IF(G4668="predaj",VLOOKUP(E4668,Tabuľka6[#All],12,FALSE),"zadany neplatny typ transakie"))</f>
        <v>13.99</v>
      </c>
      <c r="J4668">
        <f t="shared" si="72"/>
        <v>69.95</v>
      </c>
      <c r="K4668">
        <f>SUMIF($E$7:E4668,E4668,$H$7:H4668)</f>
        <v>60</v>
      </c>
    </row>
    <row r="4669" spans="4:11" x14ac:dyDescent="0.3">
      <c r="D4669">
        <v>4663</v>
      </c>
      <c r="E4669">
        <v>10</v>
      </c>
      <c r="F4669" s="4">
        <f>DATE(2021,12,1+INT(ROWS($1:383)/12))</f>
        <v>44562</v>
      </c>
      <c r="G4669" s="1" t="s">
        <v>167</v>
      </c>
      <c r="H4669">
        <v>-10</v>
      </c>
      <c r="I4669" s="5">
        <f>IF(G4669="nákup",VLOOKUP(E4669,Tabuľka6[#All],13,FALSE),IF(G4669="predaj",VLOOKUP(E4669,Tabuľka6[#All],12,FALSE),"zadany neplatny typ transakie"))</f>
        <v>18.5</v>
      </c>
      <c r="J4669">
        <f t="shared" si="72"/>
        <v>185</v>
      </c>
      <c r="K4669">
        <f>SUMIF($E$7:E4669,E4669,$H$7:H4669)</f>
        <v>62</v>
      </c>
    </row>
    <row r="4670" spans="4:11" x14ac:dyDescent="0.3">
      <c r="D4670">
        <v>4664</v>
      </c>
      <c r="E4670">
        <v>1</v>
      </c>
      <c r="F4670" s="4">
        <f>DATE(2021,12,1+INT(ROWS($1:384)/12))</f>
        <v>44563</v>
      </c>
      <c r="G4670" s="1" t="s">
        <v>167</v>
      </c>
      <c r="H4670">
        <v>-9</v>
      </c>
      <c r="I4670" s="5">
        <f>IF(G4670="nákup",VLOOKUP(E4670,Tabuľka6[#All],13,FALSE),IF(G4670="predaj",VLOOKUP(E4670,Tabuľka6[#All],12,FALSE),"zadany neplatny typ transakie"))</f>
        <v>11.9</v>
      </c>
      <c r="J4670">
        <f t="shared" si="72"/>
        <v>107.10000000000001</v>
      </c>
      <c r="K4670">
        <f>SUMIF($E$7:E4670,E4670,$H$7:H4670)</f>
        <v>6</v>
      </c>
    </row>
    <row r="4671" spans="4:11" x14ac:dyDescent="0.3">
      <c r="D4671">
        <v>4665</v>
      </c>
      <c r="E4671">
        <v>21</v>
      </c>
      <c r="F4671" s="4">
        <f>DATE(2021,12,1+INT(ROWS($1:385)/12))</f>
        <v>44563</v>
      </c>
      <c r="G4671" s="1" t="s">
        <v>166</v>
      </c>
      <c r="H4671">
        <v>10</v>
      </c>
      <c r="I4671" s="5">
        <f>IF(G4671="nákup",VLOOKUP(E4671,Tabuľka6[#All],13,FALSE),IF(G4671="predaj",VLOOKUP(E4671,Tabuľka6[#All],12,FALSE),"zadany neplatny typ transakie"))</f>
        <v>14.17</v>
      </c>
      <c r="J4671">
        <f t="shared" si="72"/>
        <v>141.69999999999999</v>
      </c>
      <c r="K4671">
        <f>SUMIF($E$7:E4671,E4671,$H$7:H4671)</f>
        <v>11</v>
      </c>
    </row>
    <row r="4672" spans="4:11" x14ac:dyDescent="0.3">
      <c r="D4672">
        <v>4666</v>
      </c>
      <c r="E4672">
        <v>5</v>
      </c>
      <c r="F4672" s="4">
        <f>DATE(2021,12,1+INT(ROWS($1:386)/12))</f>
        <v>44563</v>
      </c>
      <c r="G4672" s="1" t="s">
        <v>167</v>
      </c>
      <c r="H4672">
        <v>-10</v>
      </c>
      <c r="I4672" s="5">
        <f>IF(G4672="nákup",VLOOKUP(E4672,Tabuľka6[#All],13,FALSE),IF(G4672="predaj",VLOOKUP(E4672,Tabuľka6[#All],12,FALSE),"zadany neplatny typ transakie"))</f>
        <v>15.56</v>
      </c>
      <c r="J4672">
        <f t="shared" si="72"/>
        <v>155.6</v>
      </c>
      <c r="K4672">
        <f>SUMIF($E$7:E4672,E4672,$H$7:H4672)</f>
        <v>50</v>
      </c>
    </row>
    <row r="4673" spans="4:11" x14ac:dyDescent="0.3">
      <c r="D4673">
        <v>4667</v>
      </c>
      <c r="E4673">
        <v>12</v>
      </c>
      <c r="F4673" s="4">
        <f>DATE(2021,12,1+INT(ROWS($1:387)/12))</f>
        <v>44563</v>
      </c>
      <c r="G4673" s="1" t="s">
        <v>167</v>
      </c>
      <c r="H4673">
        <v>-5</v>
      </c>
      <c r="I4673" s="5">
        <f>IF(G4673="nákup",VLOOKUP(E4673,Tabuľka6[#All],13,FALSE),IF(G4673="predaj",VLOOKUP(E4673,Tabuľka6[#All],12,FALSE),"zadany neplatny typ transakie"))</f>
        <v>13.25</v>
      </c>
      <c r="J4673">
        <f t="shared" si="72"/>
        <v>66.25</v>
      </c>
      <c r="K4673">
        <f>SUMIF($E$7:E4673,E4673,$H$7:H4673)</f>
        <v>4</v>
      </c>
    </row>
    <row r="4674" spans="4:11" x14ac:dyDescent="0.3">
      <c r="D4674">
        <v>4668</v>
      </c>
      <c r="E4674">
        <v>18</v>
      </c>
      <c r="F4674" s="4">
        <f>DATE(2021,12,1+INT(ROWS($1:388)/12))</f>
        <v>44563</v>
      </c>
      <c r="G4674" s="1" t="s">
        <v>167</v>
      </c>
      <c r="H4674">
        <v>-2</v>
      </c>
      <c r="I4674" s="5">
        <f>IF(G4674="nákup",VLOOKUP(E4674,Tabuľka6[#All],13,FALSE),IF(G4674="predaj",VLOOKUP(E4674,Tabuľka6[#All],12,FALSE),"zadany neplatny typ transakie"))</f>
        <v>13.99</v>
      </c>
      <c r="J4674">
        <f t="shared" si="72"/>
        <v>27.98</v>
      </c>
      <c r="K4674">
        <f>SUMIF($E$7:E4674,E4674,$H$7:H4674)</f>
        <v>58</v>
      </c>
    </row>
    <row r="4675" spans="4:11" x14ac:dyDescent="0.3">
      <c r="D4675">
        <v>4669</v>
      </c>
      <c r="E4675">
        <v>13</v>
      </c>
      <c r="F4675" s="4">
        <f>DATE(2021,12,1+INT(ROWS($1:389)/12))</f>
        <v>44563</v>
      </c>
      <c r="G4675" s="1" t="s">
        <v>166</v>
      </c>
      <c r="H4675">
        <v>20</v>
      </c>
      <c r="I4675" s="5">
        <f>IF(G4675="nákup",VLOOKUP(E4675,Tabuľka6[#All],13,FALSE),IF(G4675="predaj",VLOOKUP(E4675,Tabuľka6[#All],12,FALSE),"zadany neplatny typ transakie"))</f>
        <v>8.89</v>
      </c>
      <c r="J4675">
        <f t="shared" si="72"/>
        <v>177.8</v>
      </c>
      <c r="K4675">
        <f>SUMIF($E$7:E4675,E4675,$H$7:H4675)</f>
        <v>27</v>
      </c>
    </row>
    <row r="4676" spans="4:11" x14ac:dyDescent="0.3">
      <c r="D4676">
        <v>4670</v>
      </c>
      <c r="E4676">
        <v>26</v>
      </c>
      <c r="F4676" s="4">
        <f>DATE(2021,12,1+INT(ROWS($1:390)/12))</f>
        <v>44563</v>
      </c>
      <c r="G4676" s="1" t="s">
        <v>167</v>
      </c>
      <c r="H4676">
        <v>-1</v>
      </c>
      <c r="I4676" s="5">
        <f>IF(G4676="nákup",VLOOKUP(E4676,Tabuľka6[#All],13,FALSE),IF(G4676="predaj",VLOOKUP(E4676,Tabuľka6[#All],12,FALSE),"zadany neplatny typ transakie"))</f>
        <v>12.85</v>
      </c>
      <c r="J4676">
        <f t="shared" si="72"/>
        <v>12.85</v>
      </c>
      <c r="K4676">
        <f>SUMIF($E$7:E4676,E4676,$H$7:H4676)</f>
        <v>12</v>
      </c>
    </row>
    <row r="4677" spans="4:11" x14ac:dyDescent="0.3">
      <c r="D4677">
        <v>4671</v>
      </c>
      <c r="E4677">
        <v>9</v>
      </c>
      <c r="F4677" s="4">
        <f>DATE(2021,12,1+INT(ROWS($1:391)/12))</f>
        <v>44563</v>
      </c>
      <c r="G4677" s="1" t="s">
        <v>167</v>
      </c>
      <c r="H4677">
        <v>-3</v>
      </c>
      <c r="I4677" s="5">
        <f>IF(G4677="nákup",VLOOKUP(E4677,Tabuľka6[#All],13,FALSE),IF(G4677="predaj",VLOOKUP(E4677,Tabuľka6[#All],12,FALSE),"zadany neplatny typ transakie"))</f>
        <v>41</v>
      </c>
      <c r="J4677">
        <f t="shared" si="72"/>
        <v>123</v>
      </c>
      <c r="K4677">
        <f>SUMIF($E$7:E4677,E4677,$H$7:H4677)</f>
        <v>60</v>
      </c>
    </row>
    <row r="4678" spans="4:11" x14ac:dyDescent="0.3">
      <c r="D4678">
        <v>4672</v>
      </c>
      <c r="E4678">
        <v>26</v>
      </c>
      <c r="F4678" s="4">
        <f>DATE(2021,12,1+INT(ROWS($1:392)/12))</f>
        <v>44563</v>
      </c>
      <c r="G4678" s="1" t="s">
        <v>167</v>
      </c>
      <c r="H4678">
        <v>-4</v>
      </c>
      <c r="I4678" s="5">
        <f>IF(G4678="nákup",VLOOKUP(E4678,Tabuľka6[#All],13,FALSE),IF(G4678="predaj",VLOOKUP(E4678,Tabuľka6[#All],12,FALSE),"zadany neplatny typ transakie"))</f>
        <v>12.85</v>
      </c>
      <c r="J4678">
        <f t="shared" si="72"/>
        <v>51.4</v>
      </c>
      <c r="K4678">
        <f>SUMIF($E$7:E4678,E4678,$H$7:H4678)</f>
        <v>8</v>
      </c>
    </row>
    <row r="4679" spans="4:11" x14ac:dyDescent="0.3">
      <c r="D4679">
        <v>4673</v>
      </c>
      <c r="E4679">
        <v>2</v>
      </c>
      <c r="F4679" s="4">
        <f>DATE(2021,12,1+INT(ROWS($1:393)/12))</f>
        <v>44563</v>
      </c>
      <c r="G4679" s="1" t="s">
        <v>167</v>
      </c>
      <c r="H4679">
        <v>-9</v>
      </c>
      <c r="I4679" s="5">
        <f>IF(G4679="nákup",VLOOKUP(E4679,Tabuľka6[#All],13,FALSE),IF(G4679="predaj",VLOOKUP(E4679,Tabuľka6[#All],12,FALSE),"zadany neplatny typ transakie"))</f>
        <v>16.11</v>
      </c>
      <c r="J4679">
        <f t="shared" si="72"/>
        <v>144.99</v>
      </c>
      <c r="K4679">
        <f>SUMIF($E$7:E4679,E4679,$H$7:H4679)</f>
        <v>4</v>
      </c>
    </row>
    <row r="4680" spans="4:11" x14ac:dyDescent="0.3">
      <c r="D4680">
        <v>4674</v>
      </c>
      <c r="E4680">
        <v>19</v>
      </c>
      <c r="F4680" s="4">
        <f>DATE(2021,12,1+INT(ROWS($1:394)/12))</f>
        <v>44563</v>
      </c>
      <c r="G4680" s="1" t="s">
        <v>167</v>
      </c>
      <c r="H4680">
        <v>-2</v>
      </c>
      <c r="I4680" s="5">
        <f>IF(G4680="nákup",VLOOKUP(E4680,Tabuľka6[#All],13,FALSE),IF(G4680="predaj",VLOOKUP(E4680,Tabuľka6[#All],12,FALSE),"zadany neplatny typ transakie"))</f>
        <v>14.17</v>
      </c>
      <c r="J4680">
        <f t="shared" ref="J4680:J4743" si="73">ABS(H4680*I4680)</f>
        <v>28.34</v>
      </c>
      <c r="K4680">
        <f>SUMIF($E$7:E4680,E4680,$H$7:H4680)</f>
        <v>2</v>
      </c>
    </row>
    <row r="4681" spans="4:11" x14ac:dyDescent="0.3">
      <c r="D4681">
        <v>4675</v>
      </c>
      <c r="E4681">
        <v>19</v>
      </c>
      <c r="F4681" s="4">
        <f>DATE(2021,12,1+INT(ROWS($1:395)/12))</f>
        <v>44563</v>
      </c>
      <c r="G4681" s="1" t="s">
        <v>167</v>
      </c>
      <c r="H4681">
        <v>-1</v>
      </c>
      <c r="I4681" s="5">
        <f>IF(G4681="nákup",VLOOKUP(E4681,Tabuľka6[#All],13,FALSE),IF(G4681="predaj",VLOOKUP(E4681,Tabuľka6[#All],12,FALSE),"zadany neplatny typ transakie"))</f>
        <v>14.17</v>
      </c>
      <c r="J4681">
        <f t="shared" si="73"/>
        <v>14.17</v>
      </c>
      <c r="K4681">
        <f>SUMIF($E$7:E4681,E4681,$H$7:H4681)</f>
        <v>1</v>
      </c>
    </row>
    <row r="4682" spans="4:11" x14ac:dyDescent="0.3">
      <c r="D4682">
        <v>4676</v>
      </c>
      <c r="E4682">
        <v>1</v>
      </c>
      <c r="F4682" s="4">
        <f>DATE(2021,12,1+INT(ROWS($1:396)/12))</f>
        <v>44564</v>
      </c>
      <c r="G4682" s="1" t="s">
        <v>167</v>
      </c>
      <c r="H4682">
        <v>-3</v>
      </c>
      <c r="I4682" s="5">
        <f>IF(G4682="nákup",VLOOKUP(E4682,Tabuľka6[#All],13,FALSE),IF(G4682="predaj",VLOOKUP(E4682,Tabuľka6[#All],12,FALSE),"zadany neplatny typ transakie"))</f>
        <v>11.9</v>
      </c>
      <c r="J4682">
        <f t="shared" si="73"/>
        <v>35.700000000000003</v>
      </c>
      <c r="K4682">
        <f>SUMIF($E$7:E4682,E4682,$H$7:H4682)</f>
        <v>3</v>
      </c>
    </row>
    <row r="4683" spans="4:11" x14ac:dyDescent="0.3">
      <c r="D4683">
        <v>4677</v>
      </c>
      <c r="E4683">
        <v>9</v>
      </c>
      <c r="F4683" s="4">
        <f>DATE(2021,12,1+INT(ROWS($1:397)/12))</f>
        <v>44564</v>
      </c>
      <c r="G4683" s="1" t="s">
        <v>167</v>
      </c>
      <c r="H4683">
        <v>-10</v>
      </c>
      <c r="I4683" s="5">
        <f>IF(G4683="nákup",VLOOKUP(E4683,Tabuľka6[#All],13,FALSE),IF(G4683="predaj",VLOOKUP(E4683,Tabuľka6[#All],12,FALSE),"zadany neplatny typ transakie"))</f>
        <v>41</v>
      </c>
      <c r="J4683">
        <f t="shared" si="73"/>
        <v>410</v>
      </c>
      <c r="K4683">
        <f>SUMIF($E$7:E4683,E4683,$H$7:H4683)</f>
        <v>50</v>
      </c>
    </row>
    <row r="4684" spans="4:11" x14ac:dyDescent="0.3">
      <c r="D4684">
        <v>4678</v>
      </c>
      <c r="E4684">
        <v>15</v>
      </c>
      <c r="F4684" s="4">
        <f>DATE(2021,12,1+INT(ROWS($1:398)/12))</f>
        <v>44564</v>
      </c>
      <c r="G4684" s="1" t="s">
        <v>167</v>
      </c>
      <c r="H4684">
        <v>-1</v>
      </c>
      <c r="I4684" s="5">
        <f>IF(G4684="nákup",VLOOKUP(E4684,Tabuľka6[#All],13,FALSE),IF(G4684="predaj",VLOOKUP(E4684,Tabuľka6[#All],12,FALSE),"zadany neplatny typ transakie"))</f>
        <v>9.65</v>
      </c>
      <c r="J4684">
        <f t="shared" si="73"/>
        <v>9.65</v>
      </c>
      <c r="K4684">
        <f>SUMIF($E$7:E4684,E4684,$H$7:H4684)</f>
        <v>66</v>
      </c>
    </row>
    <row r="4685" spans="4:11" x14ac:dyDescent="0.3">
      <c r="D4685">
        <v>4679</v>
      </c>
      <c r="E4685">
        <v>2</v>
      </c>
      <c r="F4685" s="4">
        <f>DATE(2021,12,1+INT(ROWS($1:399)/12))</f>
        <v>44564</v>
      </c>
      <c r="G4685" s="1" t="s">
        <v>166</v>
      </c>
      <c r="H4685">
        <v>7</v>
      </c>
      <c r="I4685" s="5">
        <f>IF(G4685="nákup",VLOOKUP(E4685,Tabuľka6[#All],13,FALSE),IF(G4685="predaj",VLOOKUP(E4685,Tabuľka6[#All],12,FALSE),"zadany neplatny typ transakie"))</f>
        <v>10.25</v>
      </c>
      <c r="J4685">
        <f t="shared" si="73"/>
        <v>71.75</v>
      </c>
      <c r="K4685">
        <f>SUMIF($E$7:E4685,E4685,$H$7:H4685)</f>
        <v>11</v>
      </c>
    </row>
    <row r="4686" spans="4:11" x14ac:dyDescent="0.3">
      <c r="D4686">
        <v>4680</v>
      </c>
      <c r="E4686">
        <v>22</v>
      </c>
      <c r="F4686" s="4">
        <f>DATE(2021,12,1+INT(ROWS($1:400)/12))</f>
        <v>44564</v>
      </c>
      <c r="G4686" s="1" t="s">
        <v>167</v>
      </c>
      <c r="H4686">
        <v>-8</v>
      </c>
      <c r="I4686" s="5">
        <f>IF(G4686="nákup",VLOOKUP(E4686,Tabuľka6[#All],13,FALSE),IF(G4686="predaj",VLOOKUP(E4686,Tabuľka6[#All],12,FALSE),"zadany neplatny typ transakie"))</f>
        <v>22.58</v>
      </c>
      <c r="J4686">
        <f t="shared" si="73"/>
        <v>180.64</v>
      </c>
      <c r="K4686">
        <f>SUMIF($E$7:E4686,E4686,$H$7:H4686)</f>
        <v>29</v>
      </c>
    </row>
    <row r="4687" spans="4:11" x14ac:dyDescent="0.3">
      <c r="D4687">
        <v>4681</v>
      </c>
      <c r="E4687">
        <v>4</v>
      </c>
      <c r="F4687" s="4">
        <f>DATE(2021,12,1+INT(ROWS($1:401)/12))</f>
        <v>44564</v>
      </c>
      <c r="G4687" s="1" t="s">
        <v>167</v>
      </c>
      <c r="H4687">
        <v>-5</v>
      </c>
      <c r="I4687" s="5">
        <f>IF(G4687="nákup",VLOOKUP(E4687,Tabuľka6[#All],13,FALSE),IF(G4687="predaj",VLOOKUP(E4687,Tabuľka6[#All],12,FALSE),"zadany neplatny typ transakie"))</f>
        <v>16</v>
      </c>
      <c r="J4687">
        <f t="shared" si="73"/>
        <v>80</v>
      </c>
      <c r="K4687">
        <f>SUMIF($E$7:E4687,E4687,$H$7:H4687)</f>
        <v>39</v>
      </c>
    </row>
    <row r="4688" spans="4:11" x14ac:dyDescent="0.3">
      <c r="D4688">
        <v>4682</v>
      </c>
      <c r="E4688">
        <v>11</v>
      </c>
      <c r="F4688" s="4">
        <f>DATE(2021,12,1+INT(ROWS($1:402)/12))</f>
        <v>44564</v>
      </c>
      <c r="G4688" s="1" t="s">
        <v>166</v>
      </c>
      <c r="H4688">
        <v>10</v>
      </c>
      <c r="I4688" s="5">
        <f>IF(G4688="nákup",VLOOKUP(E4688,Tabuľka6[#All],13,FALSE),IF(G4688="predaj",VLOOKUP(E4688,Tabuľka6[#All],12,FALSE),"zadany neplatny typ transakie"))</f>
        <v>3.26</v>
      </c>
      <c r="J4688">
        <f t="shared" si="73"/>
        <v>32.599999999999994</v>
      </c>
      <c r="K4688">
        <f>SUMIF($E$7:E4688,E4688,$H$7:H4688)</f>
        <v>54</v>
      </c>
    </row>
    <row r="4689" spans="4:11" x14ac:dyDescent="0.3">
      <c r="D4689">
        <v>4683</v>
      </c>
      <c r="E4689">
        <v>18</v>
      </c>
      <c r="F4689" s="4">
        <f>DATE(2021,12,1+INT(ROWS($1:403)/12))</f>
        <v>44564</v>
      </c>
      <c r="G4689" s="1" t="s">
        <v>167</v>
      </c>
      <c r="H4689">
        <v>-1</v>
      </c>
      <c r="I4689" s="5">
        <f>IF(G4689="nákup",VLOOKUP(E4689,Tabuľka6[#All],13,FALSE),IF(G4689="predaj",VLOOKUP(E4689,Tabuľka6[#All],12,FALSE),"zadany neplatny typ transakie"))</f>
        <v>13.99</v>
      </c>
      <c r="J4689">
        <f t="shared" si="73"/>
        <v>13.99</v>
      </c>
      <c r="K4689">
        <f>SUMIF($E$7:E4689,E4689,$H$7:H4689)</f>
        <v>57</v>
      </c>
    </row>
    <row r="4690" spans="4:11" x14ac:dyDescent="0.3">
      <c r="D4690">
        <v>4684</v>
      </c>
      <c r="E4690">
        <v>2</v>
      </c>
      <c r="F4690" s="4">
        <f>DATE(2021,12,1+INT(ROWS($1:404)/12))</f>
        <v>44564</v>
      </c>
      <c r="G4690" s="1" t="s">
        <v>167</v>
      </c>
      <c r="H4690">
        <v>-4</v>
      </c>
      <c r="I4690" s="5">
        <f>IF(G4690="nákup",VLOOKUP(E4690,Tabuľka6[#All],13,FALSE),IF(G4690="predaj",VLOOKUP(E4690,Tabuľka6[#All],12,FALSE),"zadany neplatny typ transakie"))</f>
        <v>16.11</v>
      </c>
      <c r="J4690">
        <f t="shared" si="73"/>
        <v>64.44</v>
      </c>
      <c r="K4690">
        <f>SUMIF($E$7:E4690,E4690,$H$7:H4690)</f>
        <v>7</v>
      </c>
    </row>
    <row r="4691" spans="4:11" x14ac:dyDescent="0.3">
      <c r="D4691">
        <v>4685</v>
      </c>
      <c r="E4691">
        <v>23</v>
      </c>
      <c r="F4691" s="4">
        <f>DATE(2021,12,1+INT(ROWS($1:405)/12))</f>
        <v>44564</v>
      </c>
      <c r="G4691" s="1" t="s">
        <v>167</v>
      </c>
      <c r="H4691">
        <v>-1</v>
      </c>
      <c r="I4691" s="5">
        <f>IF(G4691="nákup",VLOOKUP(E4691,Tabuľka6[#All],13,FALSE),IF(G4691="predaj",VLOOKUP(E4691,Tabuľka6[#All],12,FALSE),"zadany neplatny typ transakie"))</f>
        <v>22.55</v>
      </c>
      <c r="J4691">
        <f t="shared" si="73"/>
        <v>22.55</v>
      </c>
      <c r="K4691">
        <f>SUMIF($E$7:E4691,E4691,$H$7:H4691)</f>
        <v>35</v>
      </c>
    </row>
    <row r="4692" spans="4:11" x14ac:dyDescent="0.3">
      <c r="D4692">
        <v>4686</v>
      </c>
      <c r="E4692">
        <v>22</v>
      </c>
      <c r="F4692" s="4">
        <f>DATE(2021,12,1+INT(ROWS($1:406)/12))</f>
        <v>44564</v>
      </c>
      <c r="G4692" s="1" t="s">
        <v>167</v>
      </c>
      <c r="H4692">
        <v>-9</v>
      </c>
      <c r="I4692" s="5">
        <f>IF(G4692="nákup",VLOOKUP(E4692,Tabuľka6[#All],13,FALSE),IF(G4692="predaj",VLOOKUP(E4692,Tabuľka6[#All],12,FALSE),"zadany neplatny typ transakie"))</f>
        <v>22.58</v>
      </c>
      <c r="J4692">
        <f t="shared" si="73"/>
        <v>203.21999999999997</v>
      </c>
      <c r="K4692">
        <f>SUMIF($E$7:E4692,E4692,$H$7:H4692)</f>
        <v>20</v>
      </c>
    </row>
    <row r="4693" spans="4:11" x14ac:dyDescent="0.3">
      <c r="D4693">
        <v>4687</v>
      </c>
      <c r="E4693">
        <v>29</v>
      </c>
      <c r="F4693" s="4">
        <f>DATE(2021,12,1+INT(ROWS($1:407)/12))</f>
        <v>44564</v>
      </c>
      <c r="G4693" s="1" t="s">
        <v>167</v>
      </c>
      <c r="H4693">
        <v>-2</v>
      </c>
      <c r="I4693" s="5">
        <f>IF(G4693="nákup",VLOOKUP(E4693,Tabuľka6[#All],13,FALSE),IF(G4693="predaj",VLOOKUP(E4693,Tabuľka6[#All],12,FALSE),"zadany neplatny typ transakie"))</f>
        <v>24.99</v>
      </c>
      <c r="J4693">
        <f t="shared" si="73"/>
        <v>49.98</v>
      </c>
      <c r="K4693">
        <f>SUMIF($E$7:E4693,E4693,$H$7:H4693)</f>
        <v>223</v>
      </c>
    </row>
    <row r="4694" spans="4:11" x14ac:dyDescent="0.3">
      <c r="D4694">
        <v>4688</v>
      </c>
      <c r="E4694">
        <v>24</v>
      </c>
      <c r="F4694" s="4">
        <f>DATE(2021,12,1+INT(ROWS($1:408)/12))</f>
        <v>44565</v>
      </c>
      <c r="G4694" s="1" t="s">
        <v>167</v>
      </c>
      <c r="H4694">
        <v>-6</v>
      </c>
      <c r="I4694" s="5">
        <f>IF(G4694="nákup",VLOOKUP(E4694,Tabuľka6[#All],13,FALSE),IF(G4694="predaj",VLOOKUP(E4694,Tabuľka6[#All],12,FALSE),"zadany neplatny typ transakie"))</f>
        <v>18.98</v>
      </c>
      <c r="J4694">
        <f t="shared" si="73"/>
        <v>113.88</v>
      </c>
      <c r="K4694">
        <f>SUMIF($E$7:E4694,E4694,$H$7:H4694)</f>
        <v>99</v>
      </c>
    </row>
    <row r="4695" spans="4:11" x14ac:dyDescent="0.3">
      <c r="D4695">
        <v>4689</v>
      </c>
      <c r="E4695">
        <v>3</v>
      </c>
      <c r="F4695" s="4">
        <f>DATE(2021,12,1+INT(ROWS($1:409)/12))</f>
        <v>44565</v>
      </c>
      <c r="G4695" s="1" t="s">
        <v>167</v>
      </c>
      <c r="H4695">
        <v>-5</v>
      </c>
      <c r="I4695" s="5">
        <f>IF(G4695="nákup",VLOOKUP(E4695,Tabuľka6[#All],13,FALSE),IF(G4695="predaj",VLOOKUP(E4695,Tabuľka6[#All],12,FALSE),"zadany neplatny typ transakie"))</f>
        <v>9.64</v>
      </c>
      <c r="J4695">
        <f t="shared" si="73"/>
        <v>48.2</v>
      </c>
      <c r="K4695">
        <f>SUMIF($E$7:E4695,E4695,$H$7:H4695)</f>
        <v>125</v>
      </c>
    </row>
    <row r="4696" spans="4:11" x14ac:dyDescent="0.3">
      <c r="D4696">
        <v>4690</v>
      </c>
      <c r="E4696">
        <v>2</v>
      </c>
      <c r="F4696" s="4">
        <f>DATE(2021,12,1+INT(ROWS($1:410)/12))</f>
        <v>44565</v>
      </c>
      <c r="G4696" s="1" t="s">
        <v>166</v>
      </c>
      <c r="H4696">
        <v>8</v>
      </c>
      <c r="I4696" s="5">
        <f>IF(G4696="nákup",VLOOKUP(E4696,Tabuľka6[#All],13,FALSE),IF(G4696="predaj",VLOOKUP(E4696,Tabuľka6[#All],12,FALSE),"zadany neplatny typ transakie"))</f>
        <v>10.25</v>
      </c>
      <c r="J4696">
        <f t="shared" si="73"/>
        <v>82</v>
      </c>
      <c r="K4696">
        <f>SUMIF($E$7:E4696,E4696,$H$7:H4696)</f>
        <v>15</v>
      </c>
    </row>
    <row r="4697" spans="4:11" x14ac:dyDescent="0.3">
      <c r="D4697">
        <v>4691</v>
      </c>
      <c r="E4697">
        <v>12</v>
      </c>
      <c r="F4697" s="4">
        <f>DATE(2021,12,1+INT(ROWS($1:411)/12))</f>
        <v>44565</v>
      </c>
      <c r="G4697" s="1" t="s">
        <v>166</v>
      </c>
      <c r="H4697">
        <v>10</v>
      </c>
      <c r="I4697" s="5">
        <f>IF(G4697="nákup",VLOOKUP(E4697,Tabuľka6[#All],13,FALSE),IF(G4697="predaj",VLOOKUP(E4697,Tabuľka6[#All],12,FALSE),"zadany neplatny typ transakie"))</f>
        <v>7.69</v>
      </c>
      <c r="J4697">
        <f t="shared" si="73"/>
        <v>76.900000000000006</v>
      </c>
      <c r="K4697">
        <f>SUMIF($E$7:E4697,E4697,$H$7:H4697)</f>
        <v>14</v>
      </c>
    </row>
    <row r="4698" spans="4:11" x14ac:dyDescent="0.3">
      <c r="D4698">
        <v>4692</v>
      </c>
      <c r="E4698">
        <v>11</v>
      </c>
      <c r="F4698" s="4">
        <f>DATE(2021,12,1+INT(ROWS($1:412)/12))</f>
        <v>44565</v>
      </c>
      <c r="G4698" s="1" t="s">
        <v>166</v>
      </c>
      <c r="H4698">
        <v>10</v>
      </c>
      <c r="I4698" s="5">
        <f>IF(G4698="nákup",VLOOKUP(E4698,Tabuľka6[#All],13,FALSE),IF(G4698="predaj",VLOOKUP(E4698,Tabuľka6[#All],12,FALSE),"zadany neplatny typ transakie"))</f>
        <v>3.26</v>
      </c>
      <c r="J4698">
        <f t="shared" si="73"/>
        <v>32.599999999999994</v>
      </c>
      <c r="K4698">
        <f>SUMIF($E$7:E4698,E4698,$H$7:H4698)</f>
        <v>64</v>
      </c>
    </row>
    <row r="4699" spans="4:11" x14ac:dyDescent="0.3">
      <c r="D4699">
        <v>4693</v>
      </c>
      <c r="E4699">
        <v>17</v>
      </c>
      <c r="F4699" s="4">
        <f>DATE(2021,12,1+INT(ROWS($1:413)/12))</f>
        <v>44565</v>
      </c>
      <c r="G4699" s="1" t="s">
        <v>167</v>
      </c>
      <c r="H4699">
        <v>-1</v>
      </c>
      <c r="I4699" s="5">
        <f>IF(G4699="nákup",VLOOKUP(E4699,Tabuľka6[#All],13,FALSE),IF(G4699="predaj",VLOOKUP(E4699,Tabuľka6[#All],12,FALSE),"zadany neplatny typ transakie"))</f>
        <v>14.46</v>
      </c>
      <c r="J4699">
        <f t="shared" si="73"/>
        <v>14.46</v>
      </c>
      <c r="K4699">
        <f>SUMIF($E$7:E4699,E4699,$H$7:H4699)</f>
        <v>21</v>
      </c>
    </row>
    <row r="4700" spans="4:11" x14ac:dyDescent="0.3">
      <c r="D4700">
        <v>4694</v>
      </c>
      <c r="E4700">
        <v>29</v>
      </c>
      <c r="F4700" s="4">
        <f>DATE(2021,12,1+INT(ROWS($1:414)/12))</f>
        <v>44565</v>
      </c>
      <c r="G4700" s="1" t="s">
        <v>167</v>
      </c>
      <c r="H4700">
        <v>-1</v>
      </c>
      <c r="I4700" s="5">
        <f>IF(G4700="nákup",VLOOKUP(E4700,Tabuľka6[#All],13,FALSE),IF(G4700="predaj",VLOOKUP(E4700,Tabuľka6[#All],12,FALSE),"zadany neplatny typ transakie"))</f>
        <v>24.99</v>
      </c>
      <c r="J4700">
        <f t="shared" si="73"/>
        <v>24.99</v>
      </c>
      <c r="K4700">
        <f>SUMIF($E$7:E4700,E4700,$H$7:H4700)</f>
        <v>222</v>
      </c>
    </row>
    <row r="4701" spans="4:11" x14ac:dyDescent="0.3">
      <c r="D4701">
        <v>4695</v>
      </c>
      <c r="E4701">
        <v>3</v>
      </c>
      <c r="F4701" s="4">
        <f>DATE(2021,12,1+INT(ROWS($1:415)/12))</f>
        <v>44565</v>
      </c>
      <c r="G4701" s="1" t="s">
        <v>167</v>
      </c>
      <c r="H4701">
        <v>-9</v>
      </c>
      <c r="I4701" s="5">
        <f>IF(G4701="nákup",VLOOKUP(E4701,Tabuľka6[#All],13,FALSE),IF(G4701="predaj",VLOOKUP(E4701,Tabuľka6[#All],12,FALSE),"zadany neplatny typ transakie"))</f>
        <v>9.64</v>
      </c>
      <c r="J4701">
        <f t="shared" si="73"/>
        <v>86.76</v>
      </c>
      <c r="K4701">
        <f>SUMIF($E$7:E4701,E4701,$H$7:H4701)</f>
        <v>116</v>
      </c>
    </row>
    <row r="4702" spans="4:11" x14ac:dyDescent="0.3">
      <c r="D4702">
        <v>4696</v>
      </c>
      <c r="E4702">
        <v>16</v>
      </c>
      <c r="F4702" s="4">
        <f>DATE(2021,12,1+INT(ROWS($1:416)/12))</f>
        <v>44565</v>
      </c>
      <c r="G4702" s="1" t="s">
        <v>167</v>
      </c>
      <c r="H4702">
        <v>-4</v>
      </c>
      <c r="I4702" s="5">
        <f>IF(G4702="nákup",VLOOKUP(E4702,Tabuľka6[#All],13,FALSE),IF(G4702="predaj",VLOOKUP(E4702,Tabuľka6[#All],12,FALSE),"zadany neplatny typ transakie"))</f>
        <v>14.49</v>
      </c>
      <c r="J4702">
        <f t="shared" si="73"/>
        <v>57.96</v>
      </c>
      <c r="K4702">
        <f>SUMIF($E$7:E4702,E4702,$H$7:H4702)</f>
        <v>121</v>
      </c>
    </row>
    <row r="4703" spans="4:11" x14ac:dyDescent="0.3">
      <c r="D4703">
        <v>4697</v>
      </c>
      <c r="E4703">
        <v>3</v>
      </c>
      <c r="F4703" s="4">
        <f>DATE(2021,12,1+INT(ROWS($1:417)/12))</f>
        <v>44565</v>
      </c>
      <c r="G4703" s="1" t="s">
        <v>167</v>
      </c>
      <c r="H4703">
        <v>-5</v>
      </c>
      <c r="I4703" s="5">
        <f>IF(G4703="nákup",VLOOKUP(E4703,Tabuľka6[#All],13,FALSE),IF(G4703="predaj",VLOOKUP(E4703,Tabuľka6[#All],12,FALSE),"zadany neplatny typ transakie"))</f>
        <v>9.64</v>
      </c>
      <c r="J4703">
        <f t="shared" si="73"/>
        <v>48.2</v>
      </c>
      <c r="K4703">
        <f>SUMIF($E$7:E4703,E4703,$H$7:H4703)</f>
        <v>111</v>
      </c>
    </row>
    <row r="4704" spans="4:11" x14ac:dyDescent="0.3">
      <c r="D4704">
        <v>4698</v>
      </c>
      <c r="E4704">
        <v>6</v>
      </c>
      <c r="F4704" s="4">
        <f>DATE(2021,12,1+INT(ROWS($1:418)/12))</f>
        <v>44565</v>
      </c>
      <c r="G4704" s="1" t="s">
        <v>166</v>
      </c>
      <c r="H4704">
        <v>20</v>
      </c>
      <c r="I4704" s="5">
        <f>IF(G4704="nákup",VLOOKUP(E4704,Tabuľka6[#All],13,FALSE),IF(G4704="predaj",VLOOKUP(E4704,Tabuľka6[#All],12,FALSE),"zadany neplatny typ transakie"))</f>
        <v>9.35</v>
      </c>
      <c r="J4704">
        <f t="shared" si="73"/>
        <v>187</v>
      </c>
      <c r="K4704">
        <f>SUMIF($E$7:E4704,E4704,$H$7:H4704)</f>
        <v>55</v>
      </c>
    </row>
    <row r="4705" spans="4:11" x14ac:dyDescent="0.3">
      <c r="D4705">
        <v>4699</v>
      </c>
      <c r="E4705">
        <v>28</v>
      </c>
      <c r="F4705" s="4">
        <f>DATE(2021,12,1+INT(ROWS($1:419)/12))</f>
        <v>44565</v>
      </c>
      <c r="G4705" s="1" t="s">
        <v>167</v>
      </c>
      <c r="H4705">
        <v>-3</v>
      </c>
      <c r="I4705" s="5">
        <f>IF(G4705="nákup",VLOOKUP(E4705,Tabuľka6[#All],13,FALSE),IF(G4705="predaj",VLOOKUP(E4705,Tabuľka6[#All],12,FALSE),"zadany neplatny typ transakie"))</f>
        <v>14.38</v>
      </c>
      <c r="J4705">
        <f t="shared" si="73"/>
        <v>43.14</v>
      </c>
      <c r="K4705">
        <f>SUMIF($E$7:E4705,E4705,$H$7:H4705)</f>
        <v>41</v>
      </c>
    </row>
    <row r="4706" spans="4:11" x14ac:dyDescent="0.3">
      <c r="D4706">
        <v>4700</v>
      </c>
      <c r="E4706">
        <v>23</v>
      </c>
      <c r="F4706" s="4">
        <f>DATE(2021,12,1+INT(ROWS($1:420)/12))</f>
        <v>44566</v>
      </c>
      <c r="G4706" s="1" t="s">
        <v>166</v>
      </c>
      <c r="H4706">
        <v>9</v>
      </c>
      <c r="I4706" s="5">
        <f>IF(G4706="nákup",VLOOKUP(E4706,Tabuľka6[#All],13,FALSE),IF(G4706="predaj",VLOOKUP(E4706,Tabuľka6[#All],12,FALSE),"zadany neplatny typ transakie"))</f>
        <v>9.65</v>
      </c>
      <c r="J4706">
        <f t="shared" si="73"/>
        <v>86.850000000000009</v>
      </c>
      <c r="K4706">
        <f>SUMIF($E$7:E4706,E4706,$H$7:H4706)</f>
        <v>44</v>
      </c>
    </row>
    <row r="4707" spans="4:11" x14ac:dyDescent="0.3">
      <c r="D4707">
        <v>4701</v>
      </c>
      <c r="E4707">
        <v>26</v>
      </c>
      <c r="F4707" s="4">
        <f>DATE(2021,12,1+INT(ROWS($1:421)/12))</f>
        <v>44566</v>
      </c>
      <c r="G4707" s="1" t="s">
        <v>166</v>
      </c>
      <c r="H4707">
        <v>20</v>
      </c>
      <c r="I4707" s="5">
        <f>IF(G4707="nákup",VLOOKUP(E4707,Tabuľka6[#All],13,FALSE),IF(G4707="predaj",VLOOKUP(E4707,Tabuľka6[#All],12,FALSE),"zadany neplatny typ transakie"))</f>
        <v>8.89</v>
      </c>
      <c r="J4707">
        <f t="shared" si="73"/>
        <v>177.8</v>
      </c>
      <c r="K4707">
        <f>SUMIF($E$7:E4707,E4707,$H$7:H4707)</f>
        <v>28</v>
      </c>
    </row>
    <row r="4708" spans="4:11" x14ac:dyDescent="0.3">
      <c r="D4708">
        <v>4702</v>
      </c>
      <c r="E4708">
        <v>16</v>
      </c>
      <c r="F4708" s="4">
        <f>DATE(2021,12,1+INT(ROWS($1:422)/12))</f>
        <v>44566</v>
      </c>
      <c r="G4708" s="1" t="s">
        <v>167</v>
      </c>
      <c r="H4708">
        <v>-3</v>
      </c>
      <c r="I4708" s="5">
        <f>IF(G4708="nákup",VLOOKUP(E4708,Tabuľka6[#All],13,FALSE),IF(G4708="predaj",VLOOKUP(E4708,Tabuľka6[#All],12,FALSE),"zadany neplatny typ transakie"))</f>
        <v>14.49</v>
      </c>
      <c r="J4708">
        <f t="shared" si="73"/>
        <v>43.47</v>
      </c>
      <c r="K4708">
        <f>SUMIF($E$7:E4708,E4708,$H$7:H4708)</f>
        <v>118</v>
      </c>
    </row>
    <row r="4709" spans="4:11" x14ac:dyDescent="0.3">
      <c r="D4709">
        <v>4703</v>
      </c>
      <c r="E4709">
        <v>19</v>
      </c>
      <c r="F4709" s="4">
        <f>DATE(2021,12,1+INT(ROWS($1:423)/12))</f>
        <v>44566</v>
      </c>
      <c r="G4709" s="1" t="s">
        <v>166</v>
      </c>
      <c r="H4709">
        <v>20</v>
      </c>
      <c r="I4709" s="5">
        <f>IF(G4709="nákup",VLOOKUP(E4709,Tabuľka6[#All],13,FALSE),IF(G4709="predaj",VLOOKUP(E4709,Tabuľka6[#All],12,FALSE),"zadany neplatny typ transakie"))</f>
        <v>9.16</v>
      </c>
      <c r="J4709">
        <f t="shared" si="73"/>
        <v>183.2</v>
      </c>
      <c r="K4709">
        <f>SUMIF($E$7:E4709,E4709,$H$7:H4709)</f>
        <v>21</v>
      </c>
    </row>
    <row r="4710" spans="4:11" x14ac:dyDescent="0.3">
      <c r="D4710">
        <v>4704</v>
      </c>
      <c r="E4710">
        <v>13</v>
      </c>
      <c r="F4710" s="4">
        <f>DATE(2021,12,1+INT(ROWS($1:424)/12))</f>
        <v>44566</v>
      </c>
      <c r="G4710" s="1" t="s">
        <v>166</v>
      </c>
      <c r="H4710">
        <v>20</v>
      </c>
      <c r="I4710" s="5">
        <f>IF(G4710="nákup",VLOOKUP(E4710,Tabuľka6[#All],13,FALSE),IF(G4710="predaj",VLOOKUP(E4710,Tabuľka6[#All],12,FALSE),"zadany neplatny typ transakie"))</f>
        <v>8.89</v>
      </c>
      <c r="J4710">
        <f t="shared" si="73"/>
        <v>177.8</v>
      </c>
      <c r="K4710">
        <f>SUMIF($E$7:E4710,E4710,$H$7:H4710)</f>
        <v>47</v>
      </c>
    </row>
    <row r="4711" spans="4:11" x14ac:dyDescent="0.3">
      <c r="D4711">
        <v>4705</v>
      </c>
      <c r="E4711">
        <v>4</v>
      </c>
      <c r="F4711" s="4">
        <f>DATE(2021,12,1+INT(ROWS($1:425)/12))</f>
        <v>44566</v>
      </c>
      <c r="G4711" s="1" t="s">
        <v>167</v>
      </c>
      <c r="H4711">
        <v>-2</v>
      </c>
      <c r="I4711" s="5">
        <f>IF(G4711="nákup",VLOOKUP(E4711,Tabuľka6[#All],13,FALSE),IF(G4711="predaj",VLOOKUP(E4711,Tabuľka6[#All],12,FALSE),"zadany neplatny typ transakie"))</f>
        <v>16</v>
      </c>
      <c r="J4711">
        <f t="shared" si="73"/>
        <v>32</v>
      </c>
      <c r="K4711">
        <f>SUMIF($E$7:E4711,E4711,$H$7:H4711)</f>
        <v>37</v>
      </c>
    </row>
    <row r="4712" spans="4:11" x14ac:dyDescent="0.3">
      <c r="D4712">
        <v>4706</v>
      </c>
      <c r="E4712">
        <v>26</v>
      </c>
      <c r="F4712" s="4">
        <f>DATE(2021,12,1+INT(ROWS($1:426)/12))</f>
        <v>44566</v>
      </c>
      <c r="G4712" s="1" t="s">
        <v>166</v>
      </c>
      <c r="H4712">
        <v>20</v>
      </c>
      <c r="I4712" s="5">
        <f>IF(G4712="nákup",VLOOKUP(E4712,Tabuľka6[#All],13,FALSE),IF(G4712="predaj",VLOOKUP(E4712,Tabuľka6[#All],12,FALSE),"zadany neplatny typ transakie"))</f>
        <v>8.89</v>
      </c>
      <c r="J4712">
        <f t="shared" si="73"/>
        <v>177.8</v>
      </c>
      <c r="K4712">
        <f>SUMIF($E$7:E4712,E4712,$H$7:H4712)</f>
        <v>48</v>
      </c>
    </row>
    <row r="4713" spans="4:11" x14ac:dyDescent="0.3">
      <c r="D4713">
        <v>4707</v>
      </c>
      <c r="E4713">
        <v>28</v>
      </c>
      <c r="F4713" s="4">
        <f>DATE(2021,12,1+INT(ROWS($1:427)/12))</f>
        <v>44566</v>
      </c>
      <c r="G4713" s="1" t="s">
        <v>167</v>
      </c>
      <c r="H4713">
        <v>-4</v>
      </c>
      <c r="I4713" s="5">
        <f>IF(G4713="nákup",VLOOKUP(E4713,Tabuľka6[#All],13,FALSE),IF(G4713="predaj",VLOOKUP(E4713,Tabuľka6[#All],12,FALSE),"zadany neplatny typ transakie"))</f>
        <v>14.38</v>
      </c>
      <c r="J4713">
        <f t="shared" si="73"/>
        <v>57.52</v>
      </c>
      <c r="K4713">
        <f>SUMIF($E$7:E4713,E4713,$H$7:H4713)</f>
        <v>37</v>
      </c>
    </row>
    <row r="4714" spans="4:11" x14ac:dyDescent="0.3">
      <c r="D4714">
        <v>4708</v>
      </c>
      <c r="E4714">
        <v>2</v>
      </c>
      <c r="F4714" s="4">
        <f>DATE(2021,12,1+INT(ROWS($1:428)/12))</f>
        <v>44566</v>
      </c>
      <c r="G4714" s="1" t="s">
        <v>167</v>
      </c>
      <c r="H4714">
        <v>-4</v>
      </c>
      <c r="I4714" s="5">
        <f>IF(G4714="nákup",VLOOKUP(E4714,Tabuľka6[#All],13,FALSE),IF(G4714="predaj",VLOOKUP(E4714,Tabuľka6[#All],12,FALSE),"zadany neplatny typ transakie"))</f>
        <v>16.11</v>
      </c>
      <c r="J4714">
        <f t="shared" si="73"/>
        <v>64.44</v>
      </c>
      <c r="K4714">
        <f>SUMIF($E$7:E4714,E4714,$H$7:H4714)</f>
        <v>11</v>
      </c>
    </row>
    <row r="4715" spans="4:11" x14ac:dyDescent="0.3">
      <c r="D4715">
        <v>4709</v>
      </c>
      <c r="E4715">
        <v>26</v>
      </c>
      <c r="F4715" s="4">
        <f>DATE(2021,12,1+INT(ROWS($1:429)/12))</f>
        <v>44566</v>
      </c>
      <c r="G4715" s="1" t="s">
        <v>167</v>
      </c>
      <c r="H4715">
        <v>-4</v>
      </c>
      <c r="I4715" s="5">
        <f>IF(G4715="nákup",VLOOKUP(E4715,Tabuľka6[#All],13,FALSE),IF(G4715="predaj",VLOOKUP(E4715,Tabuľka6[#All],12,FALSE),"zadany neplatny typ transakie"))</f>
        <v>12.85</v>
      </c>
      <c r="J4715">
        <f t="shared" si="73"/>
        <v>51.4</v>
      </c>
      <c r="K4715">
        <f>SUMIF($E$7:E4715,E4715,$H$7:H4715)</f>
        <v>44</v>
      </c>
    </row>
    <row r="4716" spans="4:11" x14ac:dyDescent="0.3">
      <c r="D4716">
        <v>4710</v>
      </c>
      <c r="E4716">
        <v>6</v>
      </c>
      <c r="F4716" s="4">
        <f>DATE(2021,12,1+INT(ROWS($1:430)/12))</f>
        <v>44566</v>
      </c>
      <c r="G4716" s="1" t="s">
        <v>167</v>
      </c>
      <c r="H4716">
        <v>-3</v>
      </c>
      <c r="I4716" s="5">
        <f>IF(G4716="nákup",VLOOKUP(E4716,Tabuľka6[#All],13,FALSE),IF(G4716="predaj",VLOOKUP(E4716,Tabuľka6[#All],12,FALSE),"zadany neplatny typ transakie"))</f>
        <v>13.24</v>
      </c>
      <c r="J4716">
        <f t="shared" si="73"/>
        <v>39.72</v>
      </c>
      <c r="K4716">
        <f>SUMIF($E$7:E4716,E4716,$H$7:H4716)</f>
        <v>52</v>
      </c>
    </row>
    <row r="4717" spans="4:11" x14ac:dyDescent="0.3">
      <c r="D4717">
        <v>4711</v>
      </c>
      <c r="E4717">
        <v>24</v>
      </c>
      <c r="F4717" s="4">
        <f>DATE(2021,12,1+INT(ROWS($1:431)/12))</f>
        <v>44566</v>
      </c>
      <c r="G4717" s="1" t="s">
        <v>167</v>
      </c>
      <c r="H4717">
        <v>-8</v>
      </c>
      <c r="I4717" s="5">
        <f>IF(G4717="nákup",VLOOKUP(E4717,Tabuľka6[#All],13,FALSE),IF(G4717="predaj",VLOOKUP(E4717,Tabuľka6[#All],12,FALSE),"zadany neplatny typ transakie"))</f>
        <v>18.98</v>
      </c>
      <c r="J4717">
        <f t="shared" si="73"/>
        <v>151.84</v>
      </c>
      <c r="K4717">
        <f>SUMIF($E$7:E4717,E4717,$H$7:H4717)</f>
        <v>91</v>
      </c>
    </row>
    <row r="4718" spans="4:11" x14ac:dyDescent="0.3">
      <c r="D4718">
        <v>4712</v>
      </c>
      <c r="E4718">
        <v>18</v>
      </c>
      <c r="F4718" s="4">
        <f>DATE(2021,12,1+INT(ROWS($1:432)/12))</f>
        <v>44567</v>
      </c>
      <c r="G4718" s="1" t="s">
        <v>167</v>
      </c>
      <c r="H4718">
        <v>-2</v>
      </c>
      <c r="I4718" s="5">
        <f>IF(G4718="nákup",VLOOKUP(E4718,Tabuľka6[#All],13,FALSE),IF(G4718="predaj",VLOOKUP(E4718,Tabuľka6[#All],12,FALSE),"zadany neplatny typ transakie"))</f>
        <v>13.99</v>
      </c>
      <c r="J4718">
        <f t="shared" si="73"/>
        <v>27.98</v>
      </c>
      <c r="K4718">
        <f>SUMIF($E$7:E4718,E4718,$H$7:H4718)</f>
        <v>55</v>
      </c>
    </row>
    <row r="4719" spans="4:11" x14ac:dyDescent="0.3">
      <c r="D4719">
        <v>4713</v>
      </c>
      <c r="E4719">
        <v>5</v>
      </c>
      <c r="F4719" s="4">
        <f>DATE(2021,12,1+INT(ROWS($1:433)/12))</f>
        <v>44567</v>
      </c>
      <c r="G4719" s="1" t="s">
        <v>167</v>
      </c>
      <c r="H4719">
        <v>-8</v>
      </c>
      <c r="I4719" s="5">
        <f>IF(G4719="nákup",VLOOKUP(E4719,Tabuľka6[#All],13,FALSE),IF(G4719="predaj",VLOOKUP(E4719,Tabuľka6[#All],12,FALSE),"zadany neplatny typ transakie"))</f>
        <v>15.56</v>
      </c>
      <c r="J4719">
        <f t="shared" si="73"/>
        <v>124.48</v>
      </c>
      <c r="K4719">
        <f>SUMIF($E$7:E4719,E4719,$H$7:H4719)</f>
        <v>42</v>
      </c>
    </row>
    <row r="4720" spans="4:11" x14ac:dyDescent="0.3">
      <c r="D4720">
        <v>4714</v>
      </c>
      <c r="E4720">
        <v>12</v>
      </c>
      <c r="F4720" s="4">
        <f>DATE(2021,12,1+INT(ROWS($1:434)/12))</f>
        <v>44567</v>
      </c>
      <c r="G4720" s="1" t="s">
        <v>166</v>
      </c>
      <c r="H4720">
        <v>10</v>
      </c>
      <c r="I4720" s="5">
        <f>IF(G4720="nákup",VLOOKUP(E4720,Tabuľka6[#All],13,FALSE),IF(G4720="predaj",VLOOKUP(E4720,Tabuľka6[#All],12,FALSE),"zadany neplatny typ transakie"))</f>
        <v>7.69</v>
      </c>
      <c r="J4720">
        <f t="shared" si="73"/>
        <v>76.900000000000006</v>
      </c>
      <c r="K4720">
        <f>SUMIF($E$7:E4720,E4720,$H$7:H4720)</f>
        <v>24</v>
      </c>
    </row>
    <row r="4721" spans="4:11" x14ac:dyDescent="0.3">
      <c r="D4721">
        <v>4715</v>
      </c>
      <c r="E4721">
        <v>5</v>
      </c>
      <c r="F4721" s="4">
        <f>DATE(2021,12,1+INT(ROWS($1:435)/12))</f>
        <v>44567</v>
      </c>
      <c r="G4721" s="1" t="s">
        <v>166</v>
      </c>
      <c r="H4721">
        <v>20</v>
      </c>
      <c r="I4721" s="5">
        <f>IF(G4721="nákup",VLOOKUP(E4721,Tabuľka6[#All],13,FALSE),IF(G4721="predaj",VLOOKUP(E4721,Tabuľka6[#All],12,FALSE),"zadany neplatny typ transakie"))</f>
        <v>8.2899999999999991</v>
      </c>
      <c r="J4721">
        <f t="shared" si="73"/>
        <v>165.79999999999998</v>
      </c>
      <c r="K4721">
        <f>SUMIF($E$7:E4721,E4721,$H$7:H4721)</f>
        <v>62</v>
      </c>
    </row>
    <row r="4722" spans="4:11" x14ac:dyDescent="0.3">
      <c r="D4722">
        <v>4716</v>
      </c>
      <c r="E4722">
        <v>30</v>
      </c>
      <c r="F4722" s="4">
        <f>DATE(2021,12,1+INT(ROWS($1:436)/12))</f>
        <v>44567</v>
      </c>
      <c r="G4722" s="1" t="s">
        <v>167</v>
      </c>
      <c r="H4722">
        <v>-8</v>
      </c>
      <c r="I4722" s="5">
        <f>IF(G4722="nákup",VLOOKUP(E4722,Tabuľka6[#All],13,FALSE),IF(G4722="predaj",VLOOKUP(E4722,Tabuľka6[#All],12,FALSE),"zadany neplatny typ transakie"))</f>
        <v>11.5</v>
      </c>
      <c r="J4722">
        <f t="shared" si="73"/>
        <v>92</v>
      </c>
      <c r="K4722">
        <f>SUMIF($E$7:E4722,E4722,$H$7:H4722)</f>
        <v>20</v>
      </c>
    </row>
    <row r="4723" spans="4:11" x14ac:dyDescent="0.3">
      <c r="D4723">
        <v>4717</v>
      </c>
      <c r="E4723">
        <v>7</v>
      </c>
      <c r="F4723" s="4">
        <f>DATE(2021,12,1+INT(ROWS($1:437)/12))</f>
        <v>44567</v>
      </c>
      <c r="G4723" s="1" t="s">
        <v>166</v>
      </c>
      <c r="H4723">
        <v>20</v>
      </c>
      <c r="I4723" s="5">
        <f>IF(G4723="nákup",VLOOKUP(E4723,Tabuľka6[#All],13,FALSE),IF(G4723="predaj",VLOOKUP(E4723,Tabuľka6[#All],12,FALSE),"zadany neplatny typ transakie"))</f>
        <v>8.56</v>
      </c>
      <c r="J4723">
        <f t="shared" si="73"/>
        <v>171.20000000000002</v>
      </c>
      <c r="K4723">
        <f>SUMIF($E$7:E4723,E4723,$H$7:H4723)</f>
        <v>62</v>
      </c>
    </row>
    <row r="4724" spans="4:11" x14ac:dyDescent="0.3">
      <c r="D4724">
        <v>4718</v>
      </c>
      <c r="E4724">
        <v>12</v>
      </c>
      <c r="F4724" s="4">
        <f>DATE(2021,12,1+INT(ROWS($1:438)/12))</f>
        <v>44567</v>
      </c>
      <c r="G4724" s="1" t="s">
        <v>167</v>
      </c>
      <c r="H4724">
        <v>-3</v>
      </c>
      <c r="I4724" s="5">
        <f>IF(G4724="nákup",VLOOKUP(E4724,Tabuľka6[#All],13,FALSE),IF(G4724="predaj",VLOOKUP(E4724,Tabuľka6[#All],12,FALSE),"zadany neplatny typ transakie"))</f>
        <v>13.25</v>
      </c>
      <c r="J4724">
        <f t="shared" si="73"/>
        <v>39.75</v>
      </c>
      <c r="K4724">
        <f>SUMIF($E$7:E4724,E4724,$H$7:H4724)</f>
        <v>21</v>
      </c>
    </row>
    <row r="4725" spans="4:11" x14ac:dyDescent="0.3">
      <c r="D4725">
        <v>4719</v>
      </c>
      <c r="E4725">
        <v>14</v>
      </c>
      <c r="F4725" s="4">
        <f>DATE(2021,12,1+INT(ROWS($1:439)/12))</f>
        <v>44567</v>
      </c>
      <c r="G4725" s="1" t="s">
        <v>166</v>
      </c>
      <c r="H4725">
        <v>50</v>
      </c>
      <c r="I4725" s="5">
        <f>IF(G4725="nákup",VLOOKUP(E4725,Tabuľka6[#All],13,FALSE),IF(G4725="predaj",VLOOKUP(E4725,Tabuľka6[#All],12,FALSE),"zadany neplatny typ transakie"))</f>
        <v>5.68</v>
      </c>
      <c r="J4725">
        <f t="shared" si="73"/>
        <v>284</v>
      </c>
      <c r="K4725">
        <f>SUMIF($E$7:E4725,E4725,$H$7:H4725)</f>
        <v>57</v>
      </c>
    </row>
    <row r="4726" spans="4:11" x14ac:dyDescent="0.3">
      <c r="D4726">
        <v>4720</v>
      </c>
      <c r="E4726">
        <v>27</v>
      </c>
      <c r="F4726" s="4">
        <f>DATE(2021,12,1+INT(ROWS($1:440)/12))</f>
        <v>44567</v>
      </c>
      <c r="G4726" s="1" t="s">
        <v>166</v>
      </c>
      <c r="H4726">
        <v>20</v>
      </c>
      <c r="I4726" s="5">
        <f>IF(G4726="nákup",VLOOKUP(E4726,Tabuľka6[#All],13,FALSE),IF(G4726="predaj",VLOOKUP(E4726,Tabuľka6[#All],12,FALSE),"zadany neplatny typ transakie"))</f>
        <v>8.89</v>
      </c>
      <c r="J4726">
        <f t="shared" si="73"/>
        <v>177.8</v>
      </c>
      <c r="K4726">
        <f>SUMIF($E$7:E4726,E4726,$H$7:H4726)</f>
        <v>35</v>
      </c>
    </row>
    <row r="4727" spans="4:11" x14ac:dyDescent="0.3">
      <c r="D4727">
        <v>4721</v>
      </c>
      <c r="E4727">
        <v>8</v>
      </c>
      <c r="F4727" s="4">
        <f>DATE(2021,12,1+INT(ROWS($1:441)/12))</f>
        <v>44567</v>
      </c>
      <c r="G4727" s="1" t="s">
        <v>166</v>
      </c>
      <c r="H4727">
        <v>34</v>
      </c>
      <c r="I4727" s="5">
        <f>IF(G4727="nákup",VLOOKUP(E4727,Tabuľka6[#All],13,FALSE),IF(G4727="predaj",VLOOKUP(E4727,Tabuľka6[#All],12,FALSE),"zadany neplatny typ transakie"))</f>
        <v>10.99</v>
      </c>
      <c r="J4727">
        <f t="shared" si="73"/>
        <v>373.66</v>
      </c>
      <c r="K4727">
        <f>SUMIF($E$7:E4727,E4727,$H$7:H4727)</f>
        <v>95</v>
      </c>
    </row>
    <row r="4728" spans="4:11" x14ac:dyDescent="0.3">
      <c r="D4728">
        <v>4722</v>
      </c>
      <c r="E4728">
        <v>11</v>
      </c>
      <c r="F4728" s="4">
        <f>DATE(2021,12,1+INT(ROWS($1:442)/12))</f>
        <v>44567</v>
      </c>
      <c r="G4728" s="1" t="s">
        <v>166</v>
      </c>
      <c r="H4728">
        <v>34</v>
      </c>
      <c r="I4728" s="5">
        <f>IF(G4728="nákup",VLOOKUP(E4728,Tabuľka6[#All],13,FALSE),IF(G4728="predaj",VLOOKUP(E4728,Tabuľka6[#All],12,FALSE),"zadany neplatny typ transakie"))</f>
        <v>3.26</v>
      </c>
      <c r="J4728">
        <f t="shared" si="73"/>
        <v>110.83999999999999</v>
      </c>
      <c r="K4728">
        <f>SUMIF($E$7:E4728,E4728,$H$7:H4728)</f>
        <v>98</v>
      </c>
    </row>
    <row r="4729" spans="4:11" x14ac:dyDescent="0.3">
      <c r="D4729">
        <v>4723</v>
      </c>
      <c r="E4729">
        <v>7</v>
      </c>
      <c r="F4729" s="4">
        <f>DATE(2021,12,1+INT(ROWS($1:443)/12))</f>
        <v>44567</v>
      </c>
      <c r="G4729" s="1" t="s">
        <v>166</v>
      </c>
      <c r="H4729">
        <v>48</v>
      </c>
      <c r="I4729" s="5">
        <f>IF(G4729="nákup",VLOOKUP(E4729,Tabuľka6[#All],13,FALSE),IF(G4729="predaj",VLOOKUP(E4729,Tabuľka6[#All],12,FALSE),"zadany neplatny typ transakie"))</f>
        <v>8.56</v>
      </c>
      <c r="J4729">
        <f t="shared" si="73"/>
        <v>410.88</v>
      </c>
      <c r="K4729">
        <f>SUMIF($E$7:E4729,E4729,$H$7:H4729)</f>
        <v>110</v>
      </c>
    </row>
    <row r="4730" spans="4:11" x14ac:dyDescent="0.3">
      <c r="D4730">
        <v>4724</v>
      </c>
      <c r="E4730">
        <v>27</v>
      </c>
      <c r="F4730" s="4">
        <f>DATE(2021,12,1+INT(ROWS($1:444)/12))</f>
        <v>44568</v>
      </c>
      <c r="G4730" s="1" t="s">
        <v>166</v>
      </c>
      <c r="H4730">
        <v>43</v>
      </c>
      <c r="I4730" s="5">
        <f>IF(G4730="nákup",VLOOKUP(E4730,Tabuľka6[#All],13,FALSE),IF(G4730="predaj",VLOOKUP(E4730,Tabuľka6[#All],12,FALSE),"zadany neplatny typ transakie"))</f>
        <v>8.89</v>
      </c>
      <c r="J4730">
        <f t="shared" si="73"/>
        <v>382.27000000000004</v>
      </c>
      <c r="K4730">
        <f>SUMIF($E$7:E4730,E4730,$H$7:H4730)</f>
        <v>78</v>
      </c>
    </row>
    <row r="4731" spans="4:11" x14ac:dyDescent="0.3">
      <c r="D4731">
        <v>4725</v>
      </c>
      <c r="E4731">
        <v>12</v>
      </c>
      <c r="F4731" s="4">
        <f>DATE(2021,12,1+INT(ROWS($1:445)/12))</f>
        <v>44568</v>
      </c>
      <c r="G4731" s="1" t="s">
        <v>166</v>
      </c>
      <c r="H4731">
        <v>39</v>
      </c>
      <c r="I4731" s="5">
        <f>IF(G4731="nákup",VLOOKUP(E4731,Tabuľka6[#All],13,FALSE),IF(G4731="predaj",VLOOKUP(E4731,Tabuľka6[#All],12,FALSE),"zadany neplatny typ transakie"))</f>
        <v>7.69</v>
      </c>
      <c r="J4731">
        <f t="shared" si="73"/>
        <v>299.91000000000003</v>
      </c>
      <c r="K4731">
        <f>SUMIF($E$7:E4731,E4731,$H$7:H4731)</f>
        <v>60</v>
      </c>
    </row>
    <row r="4732" spans="4:11" x14ac:dyDescent="0.3">
      <c r="D4732">
        <v>4726</v>
      </c>
      <c r="E4732">
        <v>11</v>
      </c>
      <c r="F4732" s="4">
        <f>DATE(2021,12,1+INT(ROWS($1:446)/12))</f>
        <v>44568</v>
      </c>
      <c r="G4732" s="1" t="s">
        <v>166</v>
      </c>
      <c r="H4732">
        <v>39</v>
      </c>
      <c r="I4732" s="5">
        <f>IF(G4732="nákup",VLOOKUP(E4732,Tabuľka6[#All],13,FALSE),IF(G4732="predaj",VLOOKUP(E4732,Tabuľka6[#All],12,FALSE),"zadany neplatny typ transakie"))</f>
        <v>3.26</v>
      </c>
      <c r="J4732">
        <f t="shared" si="73"/>
        <v>127.13999999999999</v>
      </c>
      <c r="K4732">
        <f>SUMIF($E$7:E4732,E4732,$H$7:H4732)</f>
        <v>137</v>
      </c>
    </row>
    <row r="4733" spans="4:11" x14ac:dyDescent="0.3">
      <c r="D4733">
        <v>4727</v>
      </c>
      <c r="E4733">
        <v>27</v>
      </c>
      <c r="F4733" s="4">
        <f>DATE(2021,12,1+INT(ROWS($1:447)/12))</f>
        <v>44568</v>
      </c>
      <c r="G4733" s="1" t="s">
        <v>166</v>
      </c>
      <c r="H4733">
        <v>46</v>
      </c>
      <c r="I4733" s="5">
        <f>IF(G4733="nákup",VLOOKUP(E4733,Tabuľka6[#All],13,FALSE),IF(G4733="predaj",VLOOKUP(E4733,Tabuľka6[#All],12,FALSE),"zadany neplatny typ transakie"))</f>
        <v>8.89</v>
      </c>
      <c r="J4733">
        <f t="shared" si="73"/>
        <v>408.94000000000005</v>
      </c>
      <c r="K4733">
        <f>SUMIF($E$7:E4733,E4733,$H$7:H4733)</f>
        <v>124</v>
      </c>
    </row>
    <row r="4734" spans="4:11" x14ac:dyDescent="0.3">
      <c r="D4734">
        <v>4728</v>
      </c>
      <c r="E4734">
        <v>5</v>
      </c>
      <c r="F4734" s="4">
        <f>DATE(2021,12,1+INT(ROWS($1:448)/12))</f>
        <v>44568</v>
      </c>
      <c r="G4734" s="1" t="s">
        <v>166</v>
      </c>
      <c r="H4734">
        <v>49</v>
      </c>
      <c r="I4734" s="5">
        <f>IF(G4734="nákup",VLOOKUP(E4734,Tabuľka6[#All],13,FALSE),IF(G4734="predaj",VLOOKUP(E4734,Tabuľka6[#All],12,FALSE),"zadany neplatny typ transakie"))</f>
        <v>8.2899999999999991</v>
      </c>
      <c r="J4734">
        <f t="shared" si="73"/>
        <v>406.21</v>
      </c>
      <c r="K4734">
        <f>SUMIF($E$7:E4734,E4734,$H$7:H4734)</f>
        <v>111</v>
      </c>
    </row>
    <row r="4735" spans="4:11" x14ac:dyDescent="0.3">
      <c r="D4735">
        <v>4729</v>
      </c>
      <c r="E4735">
        <v>2</v>
      </c>
      <c r="F4735" s="4">
        <f>DATE(2021,12,1+INT(ROWS($1:449)/12))</f>
        <v>44568</v>
      </c>
      <c r="G4735" s="1" t="s">
        <v>166</v>
      </c>
      <c r="H4735">
        <v>40</v>
      </c>
      <c r="I4735" s="5">
        <f>IF(G4735="nákup",VLOOKUP(E4735,Tabuľka6[#All],13,FALSE),IF(G4735="predaj",VLOOKUP(E4735,Tabuľka6[#All],12,FALSE),"zadany neplatny typ transakie"))</f>
        <v>10.25</v>
      </c>
      <c r="J4735">
        <f t="shared" si="73"/>
        <v>410</v>
      </c>
      <c r="K4735">
        <f>SUMIF($E$7:E4735,E4735,$H$7:H4735)</f>
        <v>51</v>
      </c>
    </row>
    <row r="4736" spans="4:11" x14ac:dyDescent="0.3">
      <c r="D4736">
        <v>4730</v>
      </c>
      <c r="E4736">
        <v>8</v>
      </c>
      <c r="F4736" s="4">
        <f>DATE(2021,12,1+INT(ROWS($1:450)/12))</f>
        <v>44568</v>
      </c>
      <c r="G4736" s="1" t="s">
        <v>166</v>
      </c>
      <c r="H4736">
        <v>42</v>
      </c>
      <c r="I4736" s="5">
        <f>IF(G4736="nákup",VLOOKUP(E4736,Tabuľka6[#All],13,FALSE),IF(G4736="predaj",VLOOKUP(E4736,Tabuľka6[#All],12,FALSE),"zadany neplatny typ transakie"))</f>
        <v>10.99</v>
      </c>
      <c r="J4736">
        <f t="shared" si="73"/>
        <v>461.58</v>
      </c>
      <c r="K4736">
        <f>SUMIF($E$7:E4736,E4736,$H$7:H4736)</f>
        <v>137</v>
      </c>
    </row>
    <row r="4737" spans="4:11" x14ac:dyDescent="0.3">
      <c r="D4737">
        <v>4731</v>
      </c>
      <c r="E4737">
        <v>23</v>
      </c>
      <c r="F4737" s="4">
        <f>DATE(2021,12,1+INT(ROWS($1:451)/12))</f>
        <v>44568</v>
      </c>
      <c r="G4737" s="1" t="s">
        <v>166</v>
      </c>
      <c r="H4737">
        <v>44</v>
      </c>
      <c r="I4737" s="5">
        <f>IF(G4737="nákup",VLOOKUP(E4737,Tabuľka6[#All],13,FALSE),IF(G4737="predaj",VLOOKUP(E4737,Tabuľka6[#All],12,FALSE),"zadany neplatny typ transakie"))</f>
        <v>9.65</v>
      </c>
      <c r="J4737">
        <f t="shared" si="73"/>
        <v>424.6</v>
      </c>
      <c r="K4737">
        <f>SUMIF($E$7:E4737,E4737,$H$7:H4737)</f>
        <v>88</v>
      </c>
    </row>
    <row r="4738" spans="4:11" x14ac:dyDescent="0.3">
      <c r="D4738">
        <v>4732</v>
      </c>
      <c r="E4738">
        <v>13</v>
      </c>
      <c r="F4738" s="4">
        <f>DATE(2021,12,1+INT(ROWS($1:452)/12))</f>
        <v>44568</v>
      </c>
      <c r="G4738" s="1" t="s">
        <v>166</v>
      </c>
      <c r="H4738">
        <v>41</v>
      </c>
      <c r="I4738" s="5">
        <f>IF(G4738="nákup",VLOOKUP(E4738,Tabuľka6[#All],13,FALSE),IF(G4738="predaj",VLOOKUP(E4738,Tabuľka6[#All],12,FALSE),"zadany neplatny typ transakie"))</f>
        <v>8.89</v>
      </c>
      <c r="J4738">
        <f t="shared" si="73"/>
        <v>364.49</v>
      </c>
      <c r="K4738">
        <f>SUMIF($E$7:E4738,E4738,$H$7:H4738)</f>
        <v>88</v>
      </c>
    </row>
    <row r="4739" spans="4:11" x14ac:dyDescent="0.3">
      <c r="D4739">
        <v>4733</v>
      </c>
      <c r="E4739">
        <v>28</v>
      </c>
      <c r="F4739" s="4">
        <f>DATE(2021,12,1+INT(ROWS($1:453)/12))</f>
        <v>44568</v>
      </c>
      <c r="G4739" s="1" t="s">
        <v>166</v>
      </c>
      <c r="H4739">
        <v>39</v>
      </c>
      <c r="I4739" s="5">
        <f>IF(G4739="nákup",VLOOKUP(E4739,Tabuľka6[#All],13,FALSE),IF(G4739="predaj",VLOOKUP(E4739,Tabuľka6[#All],12,FALSE),"zadany neplatny typ transakie"))</f>
        <v>6.9</v>
      </c>
      <c r="J4739">
        <f t="shared" si="73"/>
        <v>269.10000000000002</v>
      </c>
      <c r="K4739">
        <f>SUMIF($E$7:E4739,E4739,$H$7:H4739)</f>
        <v>76</v>
      </c>
    </row>
    <row r="4740" spans="4:11" x14ac:dyDescent="0.3">
      <c r="D4740">
        <v>4734</v>
      </c>
      <c r="E4740">
        <v>3</v>
      </c>
      <c r="F4740" s="4">
        <f>DATE(2021,12,1+INT(ROWS($1:454)/12))</f>
        <v>44568</v>
      </c>
      <c r="G4740" s="1" t="s">
        <v>166</v>
      </c>
      <c r="H4740">
        <v>43</v>
      </c>
      <c r="I4740" s="5">
        <f>IF(G4740="nákup",VLOOKUP(E4740,Tabuľka6[#All],13,FALSE),IF(G4740="predaj",VLOOKUP(E4740,Tabuľka6[#All],12,FALSE),"zadany neplatny typ transakie"))</f>
        <v>6.24</v>
      </c>
      <c r="J4740">
        <f t="shared" si="73"/>
        <v>268.32</v>
      </c>
      <c r="K4740">
        <f>SUMIF($E$7:E4740,E4740,$H$7:H4740)</f>
        <v>154</v>
      </c>
    </row>
    <row r="4741" spans="4:11" x14ac:dyDescent="0.3">
      <c r="D4741">
        <v>4735</v>
      </c>
      <c r="E4741">
        <v>13</v>
      </c>
      <c r="F4741" s="4">
        <f>DATE(2021,12,1+INT(ROWS($1:455)/12))</f>
        <v>44568</v>
      </c>
      <c r="G4741" s="1" t="s">
        <v>166</v>
      </c>
      <c r="H4741">
        <v>31</v>
      </c>
      <c r="I4741" s="5">
        <f>IF(G4741="nákup",VLOOKUP(E4741,Tabuľka6[#All],13,FALSE),IF(G4741="predaj",VLOOKUP(E4741,Tabuľka6[#All],12,FALSE),"zadany neplatny typ transakie"))</f>
        <v>8.89</v>
      </c>
      <c r="J4741">
        <f t="shared" si="73"/>
        <v>275.59000000000003</v>
      </c>
      <c r="K4741">
        <f>SUMIF($E$7:E4741,E4741,$H$7:H4741)</f>
        <v>119</v>
      </c>
    </row>
    <row r="4742" spans="4:11" x14ac:dyDescent="0.3">
      <c r="D4742">
        <v>4736</v>
      </c>
      <c r="E4742">
        <v>22</v>
      </c>
      <c r="F4742" s="4">
        <f>DATE(2021,12,1+INT(ROWS($1:456)/12))</f>
        <v>44569</v>
      </c>
      <c r="G4742" s="1" t="s">
        <v>166</v>
      </c>
      <c r="H4742">
        <v>40</v>
      </c>
      <c r="I4742" s="5">
        <f>IF(G4742="nákup",VLOOKUP(E4742,Tabuľka6[#All],13,FALSE),IF(G4742="predaj",VLOOKUP(E4742,Tabuľka6[#All],12,FALSE),"zadany neplatny typ transakie"))</f>
        <v>12.56</v>
      </c>
      <c r="J4742">
        <f t="shared" si="73"/>
        <v>502.40000000000003</v>
      </c>
      <c r="K4742">
        <f>SUMIF($E$7:E4742,E4742,$H$7:H4742)</f>
        <v>60</v>
      </c>
    </row>
    <row r="4743" spans="4:11" x14ac:dyDescent="0.3">
      <c r="D4743">
        <v>4737</v>
      </c>
      <c r="E4743">
        <v>27</v>
      </c>
      <c r="F4743" s="4">
        <f>DATE(2021,12,1+INT(ROWS($1:457)/12))</f>
        <v>44569</v>
      </c>
      <c r="G4743" s="1" t="s">
        <v>167</v>
      </c>
      <c r="H4743">
        <v>-10</v>
      </c>
      <c r="I4743" s="5">
        <f>IF(G4743="nákup",VLOOKUP(E4743,Tabuľka6[#All],13,FALSE),IF(G4743="predaj",VLOOKUP(E4743,Tabuľka6[#All],12,FALSE),"zadany neplatny typ transakie"))</f>
        <v>16.36</v>
      </c>
      <c r="J4743">
        <f t="shared" si="73"/>
        <v>163.6</v>
      </c>
      <c r="K4743">
        <f>SUMIF($E$7:E4743,E4743,$H$7:H4743)</f>
        <v>114</v>
      </c>
    </row>
    <row r="4744" spans="4:11" x14ac:dyDescent="0.3">
      <c r="D4744">
        <v>4738</v>
      </c>
      <c r="E4744">
        <v>3</v>
      </c>
      <c r="F4744" s="4">
        <f>DATE(2021,12,1+INT(ROWS($1:458)/12))</f>
        <v>44569</v>
      </c>
      <c r="G4744" s="1" t="s">
        <v>167</v>
      </c>
      <c r="H4744">
        <v>-2</v>
      </c>
      <c r="I4744" s="5">
        <f>IF(G4744="nákup",VLOOKUP(E4744,Tabuľka6[#All],13,FALSE),IF(G4744="predaj",VLOOKUP(E4744,Tabuľka6[#All],12,FALSE),"zadany neplatny typ transakie"))</f>
        <v>9.64</v>
      </c>
      <c r="J4744">
        <f t="shared" ref="J4744:J4807" si="74">ABS(H4744*I4744)</f>
        <v>19.28</v>
      </c>
      <c r="K4744">
        <f>SUMIF($E$7:E4744,E4744,$H$7:H4744)</f>
        <v>152</v>
      </c>
    </row>
    <row r="4745" spans="4:11" x14ac:dyDescent="0.3">
      <c r="D4745">
        <v>4739</v>
      </c>
      <c r="E4745">
        <v>6</v>
      </c>
      <c r="F4745" s="4">
        <f>DATE(2021,12,1+INT(ROWS($1:459)/12))</f>
        <v>44569</v>
      </c>
      <c r="G4745" s="1" t="s">
        <v>166</v>
      </c>
      <c r="H4745">
        <v>20</v>
      </c>
      <c r="I4745" s="5">
        <f>IF(G4745="nákup",VLOOKUP(E4745,Tabuľka6[#All],13,FALSE),IF(G4745="predaj",VLOOKUP(E4745,Tabuľka6[#All],12,FALSE),"zadany neplatny typ transakie"))</f>
        <v>9.35</v>
      </c>
      <c r="J4745">
        <f t="shared" si="74"/>
        <v>187</v>
      </c>
      <c r="K4745">
        <f>SUMIF($E$7:E4745,E4745,$H$7:H4745)</f>
        <v>72</v>
      </c>
    </row>
    <row r="4746" spans="4:11" x14ac:dyDescent="0.3">
      <c r="D4746">
        <v>4740</v>
      </c>
      <c r="E4746">
        <v>28</v>
      </c>
      <c r="F4746" s="4">
        <f>DATE(2021,12,1+INT(ROWS($1:460)/12))</f>
        <v>44569</v>
      </c>
      <c r="G4746" s="1" t="s">
        <v>167</v>
      </c>
      <c r="H4746">
        <v>-9</v>
      </c>
      <c r="I4746" s="5">
        <f>IF(G4746="nákup",VLOOKUP(E4746,Tabuľka6[#All],13,FALSE),IF(G4746="predaj",VLOOKUP(E4746,Tabuľka6[#All],12,FALSE),"zadany neplatny typ transakie"))</f>
        <v>14.38</v>
      </c>
      <c r="J4746">
        <f t="shared" si="74"/>
        <v>129.42000000000002</v>
      </c>
      <c r="K4746">
        <f>SUMIF($E$7:E4746,E4746,$H$7:H4746)</f>
        <v>67</v>
      </c>
    </row>
    <row r="4747" spans="4:11" x14ac:dyDescent="0.3">
      <c r="D4747">
        <v>4741</v>
      </c>
      <c r="E4747">
        <v>16</v>
      </c>
      <c r="F4747" s="4">
        <f>DATE(2021,12,1+INT(ROWS($1:461)/12))</f>
        <v>44569</v>
      </c>
      <c r="G4747" s="1" t="s">
        <v>167</v>
      </c>
      <c r="H4747">
        <v>-6</v>
      </c>
      <c r="I4747" s="5">
        <f>IF(G4747="nákup",VLOOKUP(E4747,Tabuľka6[#All],13,FALSE),IF(G4747="predaj",VLOOKUP(E4747,Tabuľka6[#All],12,FALSE),"zadany neplatny typ transakie"))</f>
        <v>14.49</v>
      </c>
      <c r="J4747">
        <f t="shared" si="74"/>
        <v>86.94</v>
      </c>
      <c r="K4747">
        <f>SUMIF($E$7:E4747,E4747,$H$7:H4747)</f>
        <v>112</v>
      </c>
    </row>
    <row r="4748" spans="4:11" x14ac:dyDescent="0.3">
      <c r="D4748">
        <v>4742</v>
      </c>
      <c r="E4748">
        <v>2</v>
      </c>
      <c r="F4748" s="4">
        <f>DATE(2021,12,1+INT(ROWS($1:462)/12))</f>
        <v>44569</v>
      </c>
      <c r="G4748" s="1" t="s">
        <v>167</v>
      </c>
      <c r="H4748">
        <v>-8</v>
      </c>
      <c r="I4748" s="5">
        <f>IF(G4748="nákup",VLOOKUP(E4748,Tabuľka6[#All],13,FALSE),IF(G4748="predaj",VLOOKUP(E4748,Tabuľka6[#All],12,FALSE),"zadany neplatny typ transakie"))</f>
        <v>16.11</v>
      </c>
      <c r="J4748">
        <f t="shared" si="74"/>
        <v>128.88</v>
      </c>
      <c r="K4748">
        <f>SUMIF($E$7:E4748,E4748,$H$7:H4748)</f>
        <v>43</v>
      </c>
    </row>
    <row r="4749" spans="4:11" x14ac:dyDescent="0.3">
      <c r="D4749">
        <v>4743</v>
      </c>
      <c r="E4749">
        <v>19</v>
      </c>
      <c r="F4749" s="4">
        <f>F5282</f>
        <v>44675</v>
      </c>
      <c r="G4749" s="1" t="s">
        <v>167</v>
      </c>
      <c r="H4749">
        <v>-6</v>
      </c>
      <c r="I4749" s="5">
        <f>IF(G4749="nákup",VLOOKUP(E4749,Tabuľka6[#All],13,FALSE),IF(G4749="predaj",VLOOKUP(E4749,Tabuľka6[#All],12,FALSE),"zadany neplatny typ transakie"))</f>
        <v>14.17</v>
      </c>
      <c r="J4749">
        <f t="shared" si="74"/>
        <v>85.02</v>
      </c>
      <c r="K4749">
        <f>SUMIF($E$7:E4749,E4749,$H$7:H4749)</f>
        <v>15</v>
      </c>
    </row>
    <row r="4750" spans="4:11" x14ac:dyDescent="0.3">
      <c r="D4750">
        <v>4744</v>
      </c>
      <c r="E4750">
        <v>27</v>
      </c>
      <c r="F4750" s="4">
        <f>DATE(2022,1,8+INT(ROWS($1:2)/5))</f>
        <v>44569</v>
      </c>
      <c r="G4750" s="1" t="s">
        <v>167</v>
      </c>
      <c r="H4750">
        <v>-3</v>
      </c>
      <c r="I4750" s="5">
        <f>IF(G4750="nákup",VLOOKUP(E4750,Tabuľka6[#All],13,FALSE),IF(G4750="predaj",VLOOKUP(E4750,Tabuľka6[#All],12,FALSE),"zadany neplatny typ transakie"))</f>
        <v>16.36</v>
      </c>
      <c r="J4750">
        <f t="shared" si="74"/>
        <v>49.08</v>
      </c>
      <c r="K4750">
        <f>SUMIF($E$7:E4750,E4750,$H$7:H4750)</f>
        <v>111</v>
      </c>
    </row>
    <row r="4751" spans="4:11" x14ac:dyDescent="0.3">
      <c r="D4751">
        <v>4745</v>
      </c>
      <c r="E4751">
        <v>25</v>
      </c>
      <c r="F4751" s="4">
        <f>DATE(2022,1,8+INT(ROWS($1:3)/5))</f>
        <v>44569</v>
      </c>
      <c r="G4751" s="1" t="s">
        <v>167</v>
      </c>
      <c r="H4751">
        <v>-8</v>
      </c>
      <c r="I4751" s="5">
        <f>IF(G4751="nákup",VLOOKUP(E4751,Tabuľka6[#All],13,FALSE),IF(G4751="predaj",VLOOKUP(E4751,Tabuľka6[#All],12,FALSE),"zadany neplatny typ transakie"))</f>
        <v>14.95</v>
      </c>
      <c r="J4751">
        <f t="shared" si="74"/>
        <v>119.6</v>
      </c>
      <c r="K4751">
        <f>SUMIF($E$7:E4751,E4751,$H$7:H4751)</f>
        <v>84</v>
      </c>
    </row>
    <row r="4752" spans="4:11" x14ac:dyDescent="0.3">
      <c r="D4752">
        <v>4746</v>
      </c>
      <c r="E4752">
        <v>5</v>
      </c>
      <c r="F4752" s="4">
        <f>DATE(2022,1,8+INT(ROWS($1:4)/5))</f>
        <v>44569</v>
      </c>
      <c r="G4752" s="1" t="s">
        <v>167</v>
      </c>
      <c r="H4752">
        <v>-9</v>
      </c>
      <c r="I4752" s="5">
        <f>IF(G4752="nákup",VLOOKUP(E4752,Tabuľka6[#All],13,FALSE),IF(G4752="predaj",VLOOKUP(E4752,Tabuľka6[#All],12,FALSE),"zadany neplatny typ transakie"))</f>
        <v>15.56</v>
      </c>
      <c r="J4752">
        <f t="shared" si="74"/>
        <v>140.04</v>
      </c>
      <c r="K4752">
        <f>SUMIF($E$7:E4752,E4752,$H$7:H4752)</f>
        <v>102</v>
      </c>
    </row>
    <row r="4753" spans="4:11" x14ac:dyDescent="0.3">
      <c r="D4753">
        <v>4747</v>
      </c>
      <c r="E4753">
        <v>17</v>
      </c>
      <c r="F4753" s="4">
        <f>DATE(2022,1,8+INT(ROWS($1:5)/5))</f>
        <v>44570</v>
      </c>
      <c r="G4753" s="1" t="s">
        <v>167</v>
      </c>
      <c r="H4753">
        <v>-1</v>
      </c>
      <c r="I4753" s="5">
        <f>IF(G4753="nákup",VLOOKUP(E4753,Tabuľka6[#All],13,FALSE),IF(G4753="predaj",VLOOKUP(E4753,Tabuľka6[#All],12,FALSE),"zadany neplatny typ transakie"))</f>
        <v>14.46</v>
      </c>
      <c r="J4753">
        <f t="shared" si="74"/>
        <v>14.46</v>
      </c>
      <c r="K4753">
        <f>SUMIF($E$7:E4753,E4753,$H$7:H4753)</f>
        <v>20</v>
      </c>
    </row>
    <row r="4754" spans="4:11" x14ac:dyDescent="0.3">
      <c r="D4754">
        <v>4748</v>
      </c>
      <c r="E4754">
        <v>18</v>
      </c>
      <c r="F4754" s="4">
        <f>DATE(2022,1,8+INT(ROWS($1:6)/5))</f>
        <v>44570</v>
      </c>
      <c r="G4754" s="1" t="s">
        <v>167</v>
      </c>
      <c r="H4754">
        <v>-7</v>
      </c>
      <c r="I4754" s="5">
        <f>IF(G4754="nákup",VLOOKUP(E4754,Tabuľka6[#All],13,FALSE),IF(G4754="predaj",VLOOKUP(E4754,Tabuľka6[#All],12,FALSE),"zadany neplatny typ transakie"))</f>
        <v>13.99</v>
      </c>
      <c r="J4754">
        <f t="shared" si="74"/>
        <v>97.93</v>
      </c>
      <c r="K4754">
        <f>SUMIF($E$7:E4754,E4754,$H$7:H4754)</f>
        <v>48</v>
      </c>
    </row>
    <row r="4755" spans="4:11" x14ac:dyDescent="0.3">
      <c r="D4755">
        <v>4749</v>
      </c>
      <c r="E4755">
        <v>29</v>
      </c>
      <c r="F4755" s="4">
        <f>DATE(2022,1,8+INT(ROWS($1:7)/5))</f>
        <v>44570</v>
      </c>
      <c r="G4755" s="1" t="s">
        <v>167</v>
      </c>
      <c r="H4755">
        <v>-5</v>
      </c>
      <c r="I4755" s="5">
        <f>IF(G4755="nákup",VLOOKUP(E4755,Tabuľka6[#All],13,FALSE),IF(G4755="predaj",VLOOKUP(E4755,Tabuľka6[#All],12,FALSE),"zadany neplatny typ transakie"))</f>
        <v>24.99</v>
      </c>
      <c r="J4755">
        <f t="shared" si="74"/>
        <v>124.94999999999999</v>
      </c>
      <c r="K4755">
        <f>SUMIF($E$7:E4755,E4755,$H$7:H4755)</f>
        <v>217</v>
      </c>
    </row>
    <row r="4756" spans="4:11" x14ac:dyDescent="0.3">
      <c r="D4756">
        <v>4750</v>
      </c>
      <c r="E4756">
        <v>3</v>
      </c>
      <c r="F4756" s="4">
        <f>DATE(2022,1,8+INT(ROWS($1:8)/5))</f>
        <v>44570</v>
      </c>
      <c r="G4756" s="1" t="s">
        <v>167</v>
      </c>
      <c r="H4756">
        <v>-7</v>
      </c>
      <c r="I4756" s="5">
        <f>IF(G4756="nákup",VLOOKUP(E4756,Tabuľka6[#All],13,FALSE),IF(G4756="predaj",VLOOKUP(E4756,Tabuľka6[#All],12,FALSE),"zadany neplatny typ transakie"))</f>
        <v>9.64</v>
      </c>
      <c r="J4756">
        <f t="shared" si="74"/>
        <v>67.48</v>
      </c>
      <c r="K4756">
        <f>SUMIF($E$7:E4756,E4756,$H$7:H4756)</f>
        <v>145</v>
      </c>
    </row>
    <row r="4757" spans="4:11" x14ac:dyDescent="0.3">
      <c r="D4757">
        <v>4751</v>
      </c>
      <c r="E4757">
        <v>14</v>
      </c>
      <c r="F4757" s="4">
        <f>DATE(2022,1,8+INT(ROWS($1:9)/5))</f>
        <v>44570</v>
      </c>
      <c r="G4757" s="1" t="s">
        <v>167</v>
      </c>
      <c r="H4757">
        <v>-6</v>
      </c>
      <c r="I4757" s="5">
        <f>IF(G4757="nákup",VLOOKUP(E4757,Tabuľka6[#All],13,FALSE),IF(G4757="predaj",VLOOKUP(E4757,Tabuľka6[#All],12,FALSE),"zadany neplatny typ transakie"))</f>
        <v>7.8</v>
      </c>
      <c r="J4757">
        <f t="shared" si="74"/>
        <v>46.8</v>
      </c>
      <c r="K4757">
        <f>SUMIF($E$7:E4757,E4757,$H$7:H4757)</f>
        <v>51</v>
      </c>
    </row>
    <row r="4758" spans="4:11" x14ac:dyDescent="0.3">
      <c r="D4758">
        <v>4752</v>
      </c>
      <c r="E4758">
        <v>16</v>
      </c>
      <c r="F4758" s="4">
        <f>DATE(2022,1,8+INT(ROWS($1:10)/5))</f>
        <v>44571</v>
      </c>
      <c r="G4758" s="1" t="s">
        <v>167</v>
      </c>
      <c r="H4758">
        <v>-1</v>
      </c>
      <c r="I4758" s="5">
        <f>IF(G4758="nákup",VLOOKUP(E4758,Tabuľka6[#All],13,FALSE),IF(G4758="predaj",VLOOKUP(E4758,Tabuľka6[#All],12,FALSE),"zadany neplatny typ transakie"))</f>
        <v>14.49</v>
      </c>
      <c r="J4758">
        <f t="shared" si="74"/>
        <v>14.49</v>
      </c>
      <c r="K4758">
        <f>SUMIF($E$7:E4758,E4758,$H$7:H4758)</f>
        <v>111</v>
      </c>
    </row>
    <row r="4759" spans="4:11" x14ac:dyDescent="0.3">
      <c r="D4759">
        <v>4753</v>
      </c>
      <c r="E4759">
        <v>15</v>
      </c>
      <c r="F4759" s="4">
        <f>DATE(2022,1,8+INT(ROWS($1:11)/5))</f>
        <v>44571</v>
      </c>
      <c r="G4759" s="1" t="s">
        <v>167</v>
      </c>
      <c r="H4759">
        <v>-7</v>
      </c>
      <c r="I4759" s="5">
        <f>IF(G4759="nákup",VLOOKUP(E4759,Tabuľka6[#All],13,FALSE),IF(G4759="predaj",VLOOKUP(E4759,Tabuľka6[#All],12,FALSE),"zadany neplatny typ transakie"))</f>
        <v>9.65</v>
      </c>
      <c r="J4759">
        <f t="shared" si="74"/>
        <v>67.55</v>
      </c>
      <c r="K4759">
        <f>SUMIF($E$7:E4759,E4759,$H$7:H4759)</f>
        <v>59</v>
      </c>
    </row>
    <row r="4760" spans="4:11" x14ac:dyDescent="0.3">
      <c r="D4760">
        <v>4754</v>
      </c>
      <c r="E4760">
        <v>20</v>
      </c>
      <c r="F4760" s="4">
        <f>DATE(2022,1,8+INT(ROWS($1:12)/5))</f>
        <v>44571</v>
      </c>
      <c r="G4760" s="1" t="s">
        <v>167</v>
      </c>
      <c r="H4760">
        <v>-5</v>
      </c>
      <c r="I4760" s="5">
        <f>IF(G4760="nákup",VLOOKUP(E4760,Tabuľka6[#All],13,FALSE),IF(G4760="predaj",VLOOKUP(E4760,Tabuľka6[#All],12,FALSE),"zadany neplatny typ transakie"))</f>
        <v>10.050000000000001</v>
      </c>
      <c r="J4760">
        <f t="shared" si="74"/>
        <v>50.25</v>
      </c>
      <c r="K4760">
        <f>SUMIF($E$7:E4760,E4760,$H$7:H4760)</f>
        <v>12</v>
      </c>
    </row>
    <row r="4761" spans="4:11" x14ac:dyDescent="0.3">
      <c r="D4761">
        <v>4755</v>
      </c>
      <c r="E4761">
        <v>8</v>
      </c>
      <c r="F4761" s="4">
        <f>DATE(2022,1,8+INT(ROWS($1:13)/5))</f>
        <v>44571</v>
      </c>
      <c r="G4761" s="1" t="s">
        <v>167</v>
      </c>
      <c r="H4761">
        <v>-2</v>
      </c>
      <c r="I4761" s="5">
        <f>IF(G4761="nákup",VLOOKUP(E4761,Tabuľka6[#All],13,FALSE),IF(G4761="predaj",VLOOKUP(E4761,Tabuľka6[#All],12,FALSE),"zadany neplatny typ transakie"))</f>
        <v>17.89</v>
      </c>
      <c r="J4761">
        <f t="shared" si="74"/>
        <v>35.78</v>
      </c>
      <c r="K4761">
        <f>SUMIF($E$7:E4761,E4761,$H$7:H4761)</f>
        <v>135</v>
      </c>
    </row>
    <row r="4762" spans="4:11" x14ac:dyDescent="0.3">
      <c r="D4762">
        <v>4756</v>
      </c>
      <c r="E4762">
        <v>11</v>
      </c>
      <c r="F4762" s="4">
        <f>DATE(2022,1,8+INT(ROWS($1:14)/5))</f>
        <v>44571</v>
      </c>
      <c r="G4762" s="1" t="s">
        <v>167</v>
      </c>
      <c r="H4762">
        <v>-5</v>
      </c>
      <c r="I4762" s="5">
        <f>IF(G4762="nákup",VLOOKUP(E4762,Tabuľka6[#All],13,FALSE),IF(G4762="predaj",VLOOKUP(E4762,Tabuľka6[#All],12,FALSE),"zadany neplatny typ transakie"))</f>
        <v>5</v>
      </c>
      <c r="J4762">
        <f t="shared" si="74"/>
        <v>25</v>
      </c>
      <c r="K4762">
        <f>SUMIF($E$7:E4762,E4762,$H$7:H4762)</f>
        <v>132</v>
      </c>
    </row>
    <row r="4763" spans="4:11" x14ac:dyDescent="0.3">
      <c r="D4763">
        <v>4757</v>
      </c>
      <c r="E4763">
        <v>4</v>
      </c>
      <c r="F4763" s="4">
        <f>DATE(2022,1,8+INT(ROWS($1:15)/5))</f>
        <v>44572</v>
      </c>
      <c r="G4763" s="1" t="s">
        <v>167</v>
      </c>
      <c r="H4763">
        <v>-5</v>
      </c>
      <c r="I4763" s="5">
        <f>IF(G4763="nákup",VLOOKUP(E4763,Tabuľka6[#All],13,FALSE),IF(G4763="predaj",VLOOKUP(E4763,Tabuľka6[#All],12,FALSE),"zadany neplatny typ transakie"))</f>
        <v>16</v>
      </c>
      <c r="J4763">
        <f t="shared" si="74"/>
        <v>80</v>
      </c>
      <c r="K4763">
        <f>SUMIF($E$7:E4763,E4763,$H$7:H4763)</f>
        <v>32</v>
      </c>
    </row>
    <row r="4764" spans="4:11" x14ac:dyDescent="0.3">
      <c r="D4764">
        <v>4758</v>
      </c>
      <c r="E4764">
        <v>20</v>
      </c>
      <c r="F4764" s="4">
        <f>DATE(2022,1,8+INT(ROWS($1:16)/5))</f>
        <v>44572</v>
      </c>
      <c r="G4764" s="1" t="s">
        <v>167</v>
      </c>
      <c r="H4764">
        <v>-1</v>
      </c>
      <c r="I4764" s="5">
        <f>IF(G4764="nákup",VLOOKUP(E4764,Tabuľka6[#All],13,FALSE),IF(G4764="predaj",VLOOKUP(E4764,Tabuľka6[#All],12,FALSE),"zadany neplatny typ transakie"))</f>
        <v>10.050000000000001</v>
      </c>
      <c r="J4764">
        <f t="shared" si="74"/>
        <v>10.050000000000001</v>
      </c>
      <c r="K4764">
        <f>SUMIF($E$7:E4764,E4764,$H$7:H4764)</f>
        <v>11</v>
      </c>
    </row>
    <row r="4765" spans="4:11" x14ac:dyDescent="0.3">
      <c r="D4765">
        <v>4759</v>
      </c>
      <c r="E4765">
        <v>15</v>
      </c>
      <c r="F4765" s="4">
        <f>DATE(2022,1,8+INT(ROWS($1:17)/5))</f>
        <v>44572</v>
      </c>
      <c r="G4765" s="1" t="s">
        <v>167</v>
      </c>
      <c r="H4765">
        <v>-10</v>
      </c>
      <c r="I4765" s="5">
        <f>IF(G4765="nákup",VLOOKUP(E4765,Tabuľka6[#All],13,FALSE),IF(G4765="predaj",VLOOKUP(E4765,Tabuľka6[#All],12,FALSE),"zadany neplatny typ transakie"))</f>
        <v>9.65</v>
      </c>
      <c r="J4765">
        <f t="shared" si="74"/>
        <v>96.5</v>
      </c>
      <c r="K4765">
        <f>SUMIF($E$7:E4765,E4765,$H$7:H4765)</f>
        <v>49</v>
      </c>
    </row>
    <row r="4766" spans="4:11" x14ac:dyDescent="0.3">
      <c r="D4766">
        <v>4760</v>
      </c>
      <c r="E4766">
        <v>13</v>
      </c>
      <c r="F4766" s="4">
        <f>DATE(2022,1,8+INT(ROWS($1:18)/5))</f>
        <v>44572</v>
      </c>
      <c r="G4766" s="1" t="s">
        <v>167</v>
      </c>
      <c r="H4766">
        <v>-7</v>
      </c>
      <c r="I4766" s="5">
        <f>IF(G4766="nákup",VLOOKUP(E4766,Tabuľka6[#All],13,FALSE),IF(G4766="predaj",VLOOKUP(E4766,Tabuľka6[#All],12,FALSE),"zadany neplatny typ transakie"))</f>
        <v>14.95</v>
      </c>
      <c r="J4766">
        <f t="shared" si="74"/>
        <v>104.64999999999999</v>
      </c>
      <c r="K4766">
        <f>SUMIF($E$7:E4766,E4766,$H$7:H4766)</f>
        <v>112</v>
      </c>
    </row>
    <row r="4767" spans="4:11" x14ac:dyDescent="0.3">
      <c r="D4767">
        <v>4761</v>
      </c>
      <c r="E4767">
        <v>8</v>
      </c>
      <c r="F4767" s="4">
        <f>DATE(2022,1,8+INT(ROWS($1:19)/5))</f>
        <v>44572</v>
      </c>
      <c r="G4767" s="1" t="s">
        <v>167</v>
      </c>
      <c r="H4767">
        <v>-4</v>
      </c>
      <c r="I4767" s="5">
        <f>IF(G4767="nákup",VLOOKUP(E4767,Tabuľka6[#All],13,FALSE),IF(G4767="predaj",VLOOKUP(E4767,Tabuľka6[#All],12,FALSE),"zadany neplatny typ transakie"))</f>
        <v>17.89</v>
      </c>
      <c r="J4767">
        <f t="shared" si="74"/>
        <v>71.56</v>
      </c>
      <c r="K4767">
        <f>SUMIF($E$7:E4767,E4767,$H$7:H4767)</f>
        <v>131</v>
      </c>
    </row>
    <row r="4768" spans="4:11" x14ac:dyDescent="0.3">
      <c r="D4768">
        <v>4762</v>
      </c>
      <c r="E4768">
        <v>20</v>
      </c>
      <c r="F4768" s="4">
        <f>DATE(2022,1,8+INT(ROWS($1:20)/5))</f>
        <v>44573</v>
      </c>
      <c r="G4768" s="1" t="s">
        <v>167</v>
      </c>
      <c r="H4768">
        <v>-5</v>
      </c>
      <c r="I4768" s="5">
        <f>IF(G4768="nákup",VLOOKUP(E4768,Tabuľka6[#All],13,FALSE),IF(G4768="predaj",VLOOKUP(E4768,Tabuľka6[#All],12,FALSE),"zadany neplatny typ transakie"))</f>
        <v>10.050000000000001</v>
      </c>
      <c r="J4768">
        <f t="shared" si="74"/>
        <v>50.25</v>
      </c>
      <c r="K4768">
        <f>SUMIF($E$7:E4768,E4768,$H$7:H4768)</f>
        <v>6</v>
      </c>
    </row>
    <row r="4769" spans="4:11" x14ac:dyDescent="0.3">
      <c r="D4769">
        <v>4763</v>
      </c>
      <c r="E4769">
        <v>22</v>
      </c>
      <c r="F4769" s="4">
        <f>DATE(2022,1,8+INT(ROWS($1:21)/5))</f>
        <v>44573</v>
      </c>
      <c r="G4769" s="1" t="s">
        <v>167</v>
      </c>
      <c r="H4769">
        <v>-10</v>
      </c>
      <c r="I4769" s="5">
        <f>IF(G4769="nákup",VLOOKUP(E4769,Tabuľka6[#All],13,FALSE),IF(G4769="predaj",VLOOKUP(E4769,Tabuľka6[#All],12,FALSE),"zadany neplatny typ transakie"))</f>
        <v>22.58</v>
      </c>
      <c r="J4769">
        <f t="shared" si="74"/>
        <v>225.79999999999998</v>
      </c>
      <c r="K4769">
        <f>SUMIF($E$7:E4769,E4769,$H$7:H4769)</f>
        <v>50</v>
      </c>
    </row>
    <row r="4770" spans="4:11" x14ac:dyDescent="0.3">
      <c r="D4770">
        <v>4764</v>
      </c>
      <c r="E4770">
        <v>29</v>
      </c>
      <c r="F4770" s="4">
        <f>DATE(2022,1,8+INT(ROWS($1:22)/5))</f>
        <v>44573</v>
      </c>
      <c r="G4770" s="1" t="s">
        <v>167</v>
      </c>
      <c r="H4770">
        <v>-8</v>
      </c>
      <c r="I4770" s="5">
        <f>IF(G4770="nákup",VLOOKUP(E4770,Tabuľka6[#All],13,FALSE),IF(G4770="predaj",VLOOKUP(E4770,Tabuľka6[#All],12,FALSE),"zadany neplatny typ transakie"))</f>
        <v>24.99</v>
      </c>
      <c r="J4770">
        <f t="shared" si="74"/>
        <v>199.92</v>
      </c>
      <c r="K4770">
        <f>SUMIF($E$7:E4770,E4770,$H$7:H4770)</f>
        <v>209</v>
      </c>
    </row>
    <row r="4771" spans="4:11" x14ac:dyDescent="0.3">
      <c r="D4771">
        <v>4765</v>
      </c>
      <c r="E4771">
        <v>7</v>
      </c>
      <c r="F4771" s="4">
        <f>DATE(2022,1,8+INT(ROWS($1:23)/5))</f>
        <v>44573</v>
      </c>
      <c r="G4771" s="1" t="s">
        <v>167</v>
      </c>
      <c r="H4771">
        <v>-1</v>
      </c>
      <c r="I4771" s="5">
        <f>IF(G4771="nákup",VLOOKUP(E4771,Tabuľka6[#All],13,FALSE),IF(G4771="predaj",VLOOKUP(E4771,Tabuľka6[#All],12,FALSE),"zadany neplatny typ transakie"))</f>
        <v>14.75</v>
      </c>
      <c r="J4771">
        <f t="shared" si="74"/>
        <v>14.75</v>
      </c>
      <c r="K4771">
        <f>SUMIF($E$7:E4771,E4771,$H$7:H4771)</f>
        <v>109</v>
      </c>
    </row>
    <row r="4772" spans="4:11" x14ac:dyDescent="0.3">
      <c r="D4772">
        <v>4766</v>
      </c>
      <c r="E4772">
        <v>24</v>
      </c>
      <c r="F4772" s="4">
        <f>DATE(2022,1,8+INT(ROWS($1:24)/5))</f>
        <v>44573</v>
      </c>
      <c r="G4772" s="1" t="s">
        <v>167</v>
      </c>
      <c r="H4772">
        <v>-6</v>
      </c>
      <c r="I4772" s="5">
        <f>IF(G4772="nákup",VLOOKUP(E4772,Tabuľka6[#All],13,FALSE),IF(G4772="predaj",VLOOKUP(E4772,Tabuľka6[#All],12,FALSE),"zadany neplatny typ transakie"))</f>
        <v>18.98</v>
      </c>
      <c r="J4772">
        <f t="shared" si="74"/>
        <v>113.88</v>
      </c>
      <c r="K4772">
        <f>SUMIF($E$7:E4772,E4772,$H$7:H4772)</f>
        <v>85</v>
      </c>
    </row>
    <row r="4773" spans="4:11" x14ac:dyDescent="0.3">
      <c r="D4773">
        <v>4767</v>
      </c>
      <c r="E4773">
        <v>18</v>
      </c>
      <c r="F4773" s="4">
        <f>DATE(2022,1,8+INT(ROWS($1:25)/5))</f>
        <v>44574</v>
      </c>
      <c r="G4773" s="1" t="s">
        <v>167</v>
      </c>
      <c r="H4773">
        <v>-1</v>
      </c>
      <c r="I4773" s="5">
        <f>IF(G4773="nákup",VLOOKUP(E4773,Tabuľka6[#All],13,FALSE),IF(G4773="predaj",VLOOKUP(E4773,Tabuľka6[#All],12,FALSE),"zadany neplatny typ transakie"))</f>
        <v>13.99</v>
      </c>
      <c r="J4773">
        <f t="shared" si="74"/>
        <v>13.99</v>
      </c>
      <c r="K4773">
        <f>SUMIF($E$7:E4773,E4773,$H$7:H4773)</f>
        <v>47</v>
      </c>
    </row>
    <row r="4774" spans="4:11" x14ac:dyDescent="0.3">
      <c r="D4774">
        <v>4768</v>
      </c>
      <c r="E4774">
        <v>22</v>
      </c>
      <c r="F4774" s="4">
        <f>DATE(2022,1,8+INT(ROWS($1:26)/5))</f>
        <v>44574</v>
      </c>
      <c r="G4774" s="1" t="s">
        <v>167</v>
      </c>
      <c r="H4774">
        <v>-10</v>
      </c>
      <c r="I4774" s="5">
        <f>IF(G4774="nákup",VLOOKUP(E4774,Tabuľka6[#All],13,FALSE),IF(G4774="predaj",VLOOKUP(E4774,Tabuľka6[#All],12,FALSE),"zadany neplatny typ transakie"))</f>
        <v>22.58</v>
      </c>
      <c r="J4774">
        <f t="shared" si="74"/>
        <v>225.79999999999998</v>
      </c>
      <c r="K4774">
        <f>SUMIF($E$7:E4774,E4774,$H$7:H4774)</f>
        <v>40</v>
      </c>
    </row>
    <row r="4775" spans="4:11" x14ac:dyDescent="0.3">
      <c r="D4775">
        <v>4769</v>
      </c>
      <c r="E4775">
        <v>9</v>
      </c>
      <c r="F4775" s="4">
        <f>DATE(2022,1,8+INT(ROWS($1:27)/5))</f>
        <v>44574</v>
      </c>
      <c r="G4775" s="1" t="s">
        <v>166</v>
      </c>
      <c r="H4775">
        <v>50</v>
      </c>
      <c r="I4775" s="5">
        <f>IF(G4775="nákup",VLOOKUP(E4775,Tabuľka6[#All],13,FALSE),IF(G4775="predaj",VLOOKUP(E4775,Tabuľka6[#All],12,FALSE),"zadany neplatny typ transakie"))</f>
        <v>25.99</v>
      </c>
      <c r="J4775">
        <f t="shared" si="74"/>
        <v>1299.5</v>
      </c>
      <c r="K4775">
        <f>SUMIF($E$7:E4775,E4775,$H$7:H4775)</f>
        <v>100</v>
      </c>
    </row>
    <row r="4776" spans="4:11" x14ac:dyDescent="0.3">
      <c r="D4776">
        <v>4770</v>
      </c>
      <c r="E4776">
        <v>6</v>
      </c>
      <c r="F4776" s="4">
        <f>DATE(2022,1,8+INT(ROWS($1:28)/5))</f>
        <v>44574</v>
      </c>
      <c r="G4776" s="1" t="s">
        <v>167</v>
      </c>
      <c r="H4776">
        <v>20</v>
      </c>
      <c r="I4776" s="5">
        <f>IF(G4776="nákup",VLOOKUP(E4776,Tabuľka6[#All],13,FALSE),IF(G4776="predaj",VLOOKUP(E4776,Tabuľka6[#All],12,FALSE),"zadany neplatny typ transakie"))</f>
        <v>13.24</v>
      </c>
      <c r="J4776">
        <f t="shared" si="74"/>
        <v>264.8</v>
      </c>
      <c r="K4776">
        <f>SUMIF($E$7:E4776,E4776,$H$7:H4776)</f>
        <v>92</v>
      </c>
    </row>
    <row r="4777" spans="4:11" x14ac:dyDescent="0.3">
      <c r="D4777">
        <v>4771</v>
      </c>
      <c r="E4777">
        <v>30</v>
      </c>
      <c r="F4777" s="4">
        <f>DATE(2022,1,8+INT(ROWS($1:29)/5))</f>
        <v>44574</v>
      </c>
      <c r="G4777" s="1" t="s">
        <v>167</v>
      </c>
      <c r="H4777">
        <v>-10</v>
      </c>
      <c r="I4777" s="5">
        <f>IF(G4777="nákup",VLOOKUP(E4777,Tabuľka6[#All],13,FALSE),IF(G4777="predaj",VLOOKUP(E4777,Tabuľka6[#All],12,FALSE),"zadany neplatny typ transakie"))</f>
        <v>11.5</v>
      </c>
      <c r="J4777">
        <f t="shared" si="74"/>
        <v>115</v>
      </c>
      <c r="K4777">
        <f>SUMIF($E$7:E4777,E4777,$H$7:H4777)</f>
        <v>10</v>
      </c>
    </row>
    <row r="4778" spans="4:11" x14ac:dyDescent="0.3">
      <c r="D4778">
        <v>4772</v>
      </c>
      <c r="E4778">
        <v>3</v>
      </c>
      <c r="F4778" s="4">
        <f>DATE(2022,1,8+INT(ROWS($1:30)/5))</f>
        <v>44575</v>
      </c>
      <c r="G4778" s="1" t="s">
        <v>167</v>
      </c>
      <c r="H4778">
        <v>-5</v>
      </c>
      <c r="I4778" s="5">
        <f>IF(G4778="nákup",VLOOKUP(E4778,Tabuľka6[#All],13,FALSE),IF(G4778="predaj",VLOOKUP(E4778,Tabuľka6[#All],12,FALSE),"zadany neplatny typ transakie"))</f>
        <v>9.64</v>
      </c>
      <c r="J4778">
        <f t="shared" si="74"/>
        <v>48.2</v>
      </c>
      <c r="K4778">
        <f>SUMIF($E$7:E4778,E4778,$H$7:H4778)</f>
        <v>140</v>
      </c>
    </row>
    <row r="4779" spans="4:11" x14ac:dyDescent="0.3">
      <c r="D4779">
        <v>4773</v>
      </c>
      <c r="E4779">
        <v>26</v>
      </c>
      <c r="F4779" s="4">
        <f>DATE(2022,1,8+INT(ROWS($1:31)/5))</f>
        <v>44575</v>
      </c>
      <c r="G4779" s="1" t="s">
        <v>167</v>
      </c>
      <c r="H4779">
        <v>-4</v>
      </c>
      <c r="I4779" s="5">
        <f>IF(G4779="nákup",VLOOKUP(E4779,Tabuľka6[#All],13,FALSE),IF(G4779="predaj",VLOOKUP(E4779,Tabuľka6[#All],12,FALSE),"zadany neplatny typ transakie"))</f>
        <v>12.85</v>
      </c>
      <c r="J4779">
        <f t="shared" si="74"/>
        <v>51.4</v>
      </c>
      <c r="K4779">
        <f>SUMIF($E$7:E4779,E4779,$H$7:H4779)</f>
        <v>40</v>
      </c>
    </row>
    <row r="4780" spans="4:11" x14ac:dyDescent="0.3">
      <c r="D4780">
        <v>4774</v>
      </c>
      <c r="E4780">
        <v>8</v>
      </c>
      <c r="F4780" s="4">
        <f>DATE(2022,1,8+INT(ROWS($1:32)/5))</f>
        <v>44575</v>
      </c>
      <c r="G4780" s="1" t="s">
        <v>167</v>
      </c>
      <c r="H4780">
        <v>-6</v>
      </c>
      <c r="I4780" s="5">
        <f>IF(G4780="nákup",VLOOKUP(E4780,Tabuľka6[#All],13,FALSE),IF(G4780="predaj",VLOOKUP(E4780,Tabuľka6[#All],12,FALSE),"zadany neplatny typ transakie"))</f>
        <v>17.89</v>
      </c>
      <c r="J4780">
        <f t="shared" si="74"/>
        <v>107.34</v>
      </c>
      <c r="K4780">
        <f>SUMIF($E$7:E4780,E4780,$H$7:H4780)</f>
        <v>125</v>
      </c>
    </row>
    <row r="4781" spans="4:11" x14ac:dyDescent="0.3">
      <c r="D4781">
        <v>4775</v>
      </c>
      <c r="E4781">
        <v>22</v>
      </c>
      <c r="F4781" s="4">
        <f>DATE(2022,1,8+INT(ROWS($1:33)/5))</f>
        <v>44575</v>
      </c>
      <c r="G4781" s="1" t="s">
        <v>167</v>
      </c>
      <c r="H4781">
        <v>-6</v>
      </c>
      <c r="I4781" s="5">
        <f>IF(G4781="nákup",VLOOKUP(E4781,Tabuľka6[#All],13,FALSE),IF(G4781="predaj",VLOOKUP(E4781,Tabuľka6[#All],12,FALSE),"zadany neplatny typ transakie"))</f>
        <v>22.58</v>
      </c>
      <c r="J4781">
        <f t="shared" si="74"/>
        <v>135.47999999999999</v>
      </c>
      <c r="K4781">
        <f>SUMIF($E$7:E4781,E4781,$H$7:H4781)</f>
        <v>34</v>
      </c>
    </row>
    <row r="4782" spans="4:11" x14ac:dyDescent="0.3">
      <c r="D4782">
        <v>4776</v>
      </c>
      <c r="E4782">
        <v>8</v>
      </c>
      <c r="F4782" s="4">
        <f>DATE(2022,1,8+INT(ROWS($1:34)/5))</f>
        <v>44575</v>
      </c>
      <c r="G4782" s="1" t="s">
        <v>167</v>
      </c>
      <c r="H4782">
        <v>-3</v>
      </c>
      <c r="I4782" s="5">
        <f>IF(G4782="nákup",VLOOKUP(E4782,Tabuľka6[#All],13,FALSE),IF(G4782="predaj",VLOOKUP(E4782,Tabuľka6[#All],12,FALSE),"zadany neplatny typ transakie"))</f>
        <v>17.89</v>
      </c>
      <c r="J4782">
        <f t="shared" si="74"/>
        <v>53.67</v>
      </c>
      <c r="K4782">
        <f>SUMIF($E$7:E4782,E4782,$H$7:H4782)</f>
        <v>122</v>
      </c>
    </row>
    <row r="4783" spans="4:11" x14ac:dyDescent="0.3">
      <c r="D4783">
        <v>4777</v>
      </c>
      <c r="E4783">
        <v>4</v>
      </c>
      <c r="F4783" s="4">
        <f>DATE(2022,1,8+INT(ROWS($1:35)/5))</f>
        <v>44576</v>
      </c>
      <c r="G4783" s="1" t="s">
        <v>167</v>
      </c>
      <c r="H4783">
        <v>-3</v>
      </c>
      <c r="I4783" s="5">
        <f>IF(G4783="nákup",VLOOKUP(E4783,Tabuľka6[#All],13,FALSE),IF(G4783="predaj",VLOOKUP(E4783,Tabuľka6[#All],12,FALSE),"zadany neplatny typ transakie"))</f>
        <v>16</v>
      </c>
      <c r="J4783">
        <f t="shared" si="74"/>
        <v>48</v>
      </c>
      <c r="K4783">
        <f>SUMIF($E$7:E4783,E4783,$H$7:H4783)</f>
        <v>29</v>
      </c>
    </row>
    <row r="4784" spans="4:11" x14ac:dyDescent="0.3">
      <c r="D4784">
        <v>4778</v>
      </c>
      <c r="E4784">
        <v>1</v>
      </c>
      <c r="F4784" s="4">
        <f>DATE(2022,1,8+INT(ROWS($1:36)/5))</f>
        <v>44576</v>
      </c>
      <c r="G4784" s="1" t="s">
        <v>166</v>
      </c>
      <c r="H4784">
        <v>7</v>
      </c>
      <c r="I4784" s="5">
        <f>IF(G4784="nákup",VLOOKUP(E4784,Tabuľka6[#All],13,FALSE),IF(G4784="predaj",VLOOKUP(E4784,Tabuľka6[#All],12,FALSE),"zadany neplatny typ transakie"))</f>
        <v>8.25</v>
      </c>
      <c r="J4784">
        <f t="shared" si="74"/>
        <v>57.75</v>
      </c>
      <c r="K4784">
        <f>SUMIF($E$7:E4784,E4784,$H$7:H4784)</f>
        <v>10</v>
      </c>
    </row>
    <row r="4785" spans="4:11" x14ac:dyDescent="0.3">
      <c r="D4785">
        <v>4779</v>
      </c>
      <c r="E4785">
        <v>17</v>
      </c>
      <c r="F4785" s="4">
        <f>DATE(2022,1,8+INT(ROWS($1:37)/5))</f>
        <v>44576</v>
      </c>
      <c r="G4785" s="1" t="s">
        <v>167</v>
      </c>
      <c r="H4785">
        <v>-1</v>
      </c>
      <c r="I4785" s="5">
        <f>IF(G4785="nákup",VLOOKUP(E4785,Tabuľka6[#All],13,FALSE),IF(G4785="predaj",VLOOKUP(E4785,Tabuľka6[#All],12,FALSE),"zadany neplatny typ transakie"))</f>
        <v>14.46</v>
      </c>
      <c r="J4785">
        <f t="shared" si="74"/>
        <v>14.46</v>
      </c>
      <c r="K4785">
        <f>SUMIF($E$7:E4785,E4785,$H$7:H4785)</f>
        <v>19</v>
      </c>
    </row>
    <row r="4786" spans="4:11" x14ac:dyDescent="0.3">
      <c r="D4786">
        <v>4780</v>
      </c>
      <c r="E4786">
        <v>27</v>
      </c>
      <c r="F4786" s="4">
        <f>DATE(2022,1,8+INT(ROWS($1:38)/5))</f>
        <v>44576</v>
      </c>
      <c r="G4786" s="1" t="s">
        <v>167</v>
      </c>
      <c r="H4786">
        <v>-3</v>
      </c>
      <c r="I4786" s="5">
        <f>IF(G4786="nákup",VLOOKUP(E4786,Tabuľka6[#All],13,FALSE),IF(G4786="predaj",VLOOKUP(E4786,Tabuľka6[#All],12,FALSE),"zadany neplatny typ transakie"))</f>
        <v>16.36</v>
      </c>
      <c r="J4786">
        <f t="shared" si="74"/>
        <v>49.08</v>
      </c>
      <c r="K4786">
        <f>SUMIF($E$7:E4786,E4786,$H$7:H4786)</f>
        <v>108</v>
      </c>
    </row>
    <row r="4787" spans="4:11" x14ac:dyDescent="0.3">
      <c r="D4787">
        <v>4781</v>
      </c>
      <c r="E4787">
        <v>18</v>
      </c>
      <c r="F4787" s="4">
        <f>DATE(2022,1,8+INT(ROWS($1:39)/5))</f>
        <v>44576</v>
      </c>
      <c r="G4787" s="1" t="s">
        <v>167</v>
      </c>
      <c r="H4787">
        <v>-1</v>
      </c>
      <c r="I4787" s="5">
        <f>IF(G4787="nákup",VLOOKUP(E4787,Tabuľka6[#All],13,FALSE),IF(G4787="predaj",VLOOKUP(E4787,Tabuľka6[#All],12,FALSE),"zadany neplatny typ transakie"))</f>
        <v>13.99</v>
      </c>
      <c r="J4787">
        <f t="shared" si="74"/>
        <v>13.99</v>
      </c>
      <c r="K4787">
        <f>SUMIF($E$7:E4787,E4787,$H$7:H4787)</f>
        <v>46</v>
      </c>
    </row>
    <row r="4788" spans="4:11" x14ac:dyDescent="0.3">
      <c r="D4788">
        <v>4782</v>
      </c>
      <c r="E4788">
        <v>10</v>
      </c>
      <c r="F4788" s="4">
        <f>DATE(2022,1,8+INT(ROWS($1:40)/5))</f>
        <v>44577</v>
      </c>
      <c r="G4788" s="1" t="s">
        <v>166</v>
      </c>
      <c r="H4788">
        <v>50</v>
      </c>
      <c r="I4788" s="5">
        <f>IF(G4788="nákup",VLOOKUP(E4788,Tabuľka6[#All],13,FALSE),IF(G4788="predaj",VLOOKUP(E4788,Tabuľka6[#All],12,FALSE),"zadany neplatny typ transakie"))</f>
        <v>11.89</v>
      </c>
      <c r="J4788">
        <f t="shared" si="74"/>
        <v>594.5</v>
      </c>
      <c r="K4788">
        <f>SUMIF($E$7:E4788,E4788,$H$7:H4788)</f>
        <v>112</v>
      </c>
    </row>
    <row r="4789" spans="4:11" x14ac:dyDescent="0.3">
      <c r="D4789">
        <v>4783</v>
      </c>
      <c r="E4789">
        <v>27</v>
      </c>
      <c r="F4789" s="4">
        <f>DATE(2022,1,8+INT(ROWS($1:41)/5))</f>
        <v>44577</v>
      </c>
      <c r="G4789" s="1" t="s">
        <v>167</v>
      </c>
      <c r="H4789">
        <v>-7</v>
      </c>
      <c r="I4789" s="5">
        <f>IF(G4789="nákup",VLOOKUP(E4789,Tabuľka6[#All],13,FALSE),IF(G4789="predaj",VLOOKUP(E4789,Tabuľka6[#All],12,FALSE),"zadany neplatny typ transakie"))</f>
        <v>16.36</v>
      </c>
      <c r="J4789">
        <f t="shared" si="74"/>
        <v>114.52</v>
      </c>
      <c r="K4789">
        <f>SUMIF($E$7:E4789,E4789,$H$7:H4789)</f>
        <v>101</v>
      </c>
    </row>
    <row r="4790" spans="4:11" x14ac:dyDescent="0.3">
      <c r="D4790">
        <v>4784</v>
      </c>
      <c r="E4790">
        <v>20</v>
      </c>
      <c r="F4790" s="4">
        <f>DATE(2022,1,8+INT(ROWS($1:42)/5))</f>
        <v>44577</v>
      </c>
      <c r="G4790" s="1" t="s">
        <v>166</v>
      </c>
      <c r="H4790">
        <v>8</v>
      </c>
      <c r="I4790" s="5">
        <f>IF(G4790="nákup",VLOOKUP(E4790,Tabuľka6[#All],13,FALSE),IF(G4790="predaj",VLOOKUP(E4790,Tabuľka6[#All],12,FALSE),"zadany neplatny typ transakie"))</f>
        <v>6.29</v>
      </c>
      <c r="J4790">
        <f t="shared" si="74"/>
        <v>50.32</v>
      </c>
      <c r="K4790">
        <f>SUMIF($E$7:E4790,E4790,$H$7:H4790)</f>
        <v>14</v>
      </c>
    </row>
    <row r="4791" spans="4:11" x14ac:dyDescent="0.3">
      <c r="D4791">
        <v>4785</v>
      </c>
      <c r="E4791">
        <v>12</v>
      </c>
      <c r="F4791" s="4">
        <f>DATE(2022,1,8+INT(ROWS($1:43)/5))</f>
        <v>44577</v>
      </c>
      <c r="G4791" s="1" t="s">
        <v>167</v>
      </c>
      <c r="H4791">
        <v>-5</v>
      </c>
      <c r="I4791" s="5">
        <f>IF(G4791="nákup",VLOOKUP(E4791,Tabuľka6[#All],13,FALSE),IF(G4791="predaj",VLOOKUP(E4791,Tabuľka6[#All],12,FALSE),"zadany neplatny typ transakie"))</f>
        <v>13.25</v>
      </c>
      <c r="J4791">
        <f t="shared" si="74"/>
        <v>66.25</v>
      </c>
      <c r="K4791">
        <f>SUMIF($E$7:E4791,E4791,$H$7:H4791)</f>
        <v>55</v>
      </c>
    </row>
    <row r="4792" spans="4:11" x14ac:dyDescent="0.3">
      <c r="D4792">
        <v>4786</v>
      </c>
      <c r="E4792">
        <v>23</v>
      </c>
      <c r="F4792" s="4">
        <f>DATE(2022,1,8+INT(ROWS($1:44)/5))</f>
        <v>44577</v>
      </c>
      <c r="G4792" s="1" t="s">
        <v>167</v>
      </c>
      <c r="H4792">
        <v>-2</v>
      </c>
      <c r="I4792" s="5">
        <f>IF(G4792="nákup",VLOOKUP(E4792,Tabuľka6[#All],13,FALSE),IF(G4792="predaj",VLOOKUP(E4792,Tabuľka6[#All],12,FALSE),"zadany neplatny typ transakie"))</f>
        <v>22.55</v>
      </c>
      <c r="J4792">
        <f t="shared" si="74"/>
        <v>45.1</v>
      </c>
      <c r="K4792">
        <f>SUMIF($E$7:E4792,E4792,$H$7:H4792)</f>
        <v>86</v>
      </c>
    </row>
    <row r="4793" spans="4:11" x14ac:dyDescent="0.3">
      <c r="D4793">
        <v>4787</v>
      </c>
      <c r="E4793">
        <v>18</v>
      </c>
      <c r="F4793" s="4">
        <f>DATE(2022,1,8+INT(ROWS($1:45)/5))</f>
        <v>44578</v>
      </c>
      <c r="G4793" s="1" t="s">
        <v>167</v>
      </c>
      <c r="H4793">
        <v>-10</v>
      </c>
      <c r="I4793" s="5">
        <f>IF(G4793="nákup",VLOOKUP(E4793,Tabuľka6[#All],13,FALSE),IF(G4793="predaj",VLOOKUP(E4793,Tabuľka6[#All],12,FALSE),"zadany neplatny typ transakie"))</f>
        <v>13.99</v>
      </c>
      <c r="J4793">
        <f t="shared" si="74"/>
        <v>139.9</v>
      </c>
      <c r="K4793">
        <f>SUMIF($E$7:E4793,E4793,$H$7:H4793)</f>
        <v>36</v>
      </c>
    </row>
    <row r="4794" spans="4:11" x14ac:dyDescent="0.3">
      <c r="D4794">
        <v>4788</v>
      </c>
      <c r="E4794">
        <v>8</v>
      </c>
      <c r="F4794" s="4">
        <f>DATE(2022,1,8+INT(ROWS($1:46)/5))</f>
        <v>44578</v>
      </c>
      <c r="G4794" s="1" t="s">
        <v>167</v>
      </c>
      <c r="H4794">
        <v>-5</v>
      </c>
      <c r="I4794" s="5">
        <f>IF(G4794="nákup",VLOOKUP(E4794,Tabuľka6[#All],13,FALSE),IF(G4794="predaj",VLOOKUP(E4794,Tabuľka6[#All],12,FALSE),"zadany neplatny typ transakie"))</f>
        <v>17.89</v>
      </c>
      <c r="J4794">
        <f t="shared" si="74"/>
        <v>89.45</v>
      </c>
      <c r="K4794">
        <f>SUMIF($E$7:E4794,E4794,$H$7:H4794)</f>
        <v>117</v>
      </c>
    </row>
    <row r="4795" spans="4:11" x14ac:dyDescent="0.3">
      <c r="D4795">
        <v>4789</v>
      </c>
      <c r="E4795">
        <v>29</v>
      </c>
      <c r="F4795" s="4">
        <f>DATE(2022,1,8+INT(ROWS($1:47)/5))</f>
        <v>44578</v>
      </c>
      <c r="G4795" s="1" t="s">
        <v>167</v>
      </c>
      <c r="H4795">
        <v>-6</v>
      </c>
      <c r="I4795" s="5">
        <f>IF(G4795="nákup",VLOOKUP(E4795,Tabuľka6[#All],13,FALSE),IF(G4795="predaj",VLOOKUP(E4795,Tabuľka6[#All],12,FALSE),"zadany neplatny typ transakie"))</f>
        <v>24.99</v>
      </c>
      <c r="J4795">
        <f t="shared" si="74"/>
        <v>149.94</v>
      </c>
      <c r="K4795">
        <f>SUMIF($E$7:E4795,E4795,$H$7:H4795)</f>
        <v>203</v>
      </c>
    </row>
    <row r="4796" spans="4:11" x14ac:dyDescent="0.3">
      <c r="D4796">
        <v>4790</v>
      </c>
      <c r="E4796">
        <v>25</v>
      </c>
      <c r="F4796" s="4">
        <f>DATE(2022,1,8+INT(ROWS($1:48)/5))</f>
        <v>44578</v>
      </c>
      <c r="G4796" s="1" t="s">
        <v>167</v>
      </c>
      <c r="H4796">
        <v>-5</v>
      </c>
      <c r="I4796" s="5">
        <f>IF(G4796="nákup",VLOOKUP(E4796,Tabuľka6[#All],13,FALSE),IF(G4796="predaj",VLOOKUP(E4796,Tabuľka6[#All],12,FALSE),"zadany neplatny typ transakie"))</f>
        <v>14.95</v>
      </c>
      <c r="J4796">
        <f t="shared" si="74"/>
        <v>74.75</v>
      </c>
      <c r="K4796">
        <f>SUMIF($E$7:E4796,E4796,$H$7:H4796)</f>
        <v>79</v>
      </c>
    </row>
    <row r="4797" spans="4:11" x14ac:dyDescent="0.3">
      <c r="D4797">
        <v>4791</v>
      </c>
      <c r="E4797">
        <v>3</v>
      </c>
      <c r="F4797" s="4">
        <f>DATE(2022,1,8+INT(ROWS($1:49)/5))</f>
        <v>44578</v>
      </c>
      <c r="G4797" s="1" t="s">
        <v>167</v>
      </c>
      <c r="H4797">
        <v>-6</v>
      </c>
      <c r="I4797" s="5">
        <f>IF(G4797="nákup",VLOOKUP(E4797,Tabuľka6[#All],13,FALSE),IF(G4797="predaj",VLOOKUP(E4797,Tabuľka6[#All],12,FALSE),"zadany neplatny typ transakie"))</f>
        <v>9.64</v>
      </c>
      <c r="J4797">
        <f t="shared" si="74"/>
        <v>57.84</v>
      </c>
      <c r="K4797">
        <f>SUMIF($E$7:E4797,E4797,$H$7:H4797)</f>
        <v>134</v>
      </c>
    </row>
    <row r="4798" spans="4:11" x14ac:dyDescent="0.3">
      <c r="D4798">
        <v>4792</v>
      </c>
      <c r="E4798">
        <v>25</v>
      </c>
      <c r="F4798" s="4">
        <f>DATE(2022,1,8+INT(ROWS($1:50)/5))</f>
        <v>44579</v>
      </c>
      <c r="G4798" s="1" t="s">
        <v>167</v>
      </c>
      <c r="H4798">
        <v>-5</v>
      </c>
      <c r="I4798" s="5">
        <f>IF(G4798="nákup",VLOOKUP(E4798,Tabuľka6[#All],13,FALSE),IF(G4798="predaj",VLOOKUP(E4798,Tabuľka6[#All],12,FALSE),"zadany neplatny typ transakie"))</f>
        <v>14.95</v>
      </c>
      <c r="J4798">
        <f t="shared" si="74"/>
        <v>74.75</v>
      </c>
      <c r="K4798">
        <f>SUMIF($E$7:E4798,E4798,$H$7:H4798)</f>
        <v>74</v>
      </c>
    </row>
    <row r="4799" spans="4:11" x14ac:dyDescent="0.3">
      <c r="D4799">
        <v>4793</v>
      </c>
      <c r="E4799">
        <v>10</v>
      </c>
      <c r="F4799" s="4">
        <f>DATE(2022,1,8+INT(ROWS($1:51)/5))</f>
        <v>44579</v>
      </c>
      <c r="G4799" s="1" t="s">
        <v>167</v>
      </c>
      <c r="H4799">
        <v>-7</v>
      </c>
      <c r="I4799" s="5">
        <f>IF(G4799="nákup",VLOOKUP(E4799,Tabuľka6[#All],13,FALSE),IF(G4799="predaj",VLOOKUP(E4799,Tabuľka6[#All],12,FALSE),"zadany neplatny typ transakie"))</f>
        <v>18.5</v>
      </c>
      <c r="J4799">
        <f t="shared" si="74"/>
        <v>129.5</v>
      </c>
      <c r="K4799">
        <f>SUMIF($E$7:E4799,E4799,$H$7:H4799)</f>
        <v>105</v>
      </c>
    </row>
    <row r="4800" spans="4:11" x14ac:dyDescent="0.3">
      <c r="D4800">
        <v>4794</v>
      </c>
      <c r="E4800">
        <v>14</v>
      </c>
      <c r="F4800" s="4">
        <f>DATE(2022,1,8+INT(ROWS($1:52)/5))</f>
        <v>44579</v>
      </c>
      <c r="G4800" s="1" t="s">
        <v>166</v>
      </c>
      <c r="H4800">
        <v>50</v>
      </c>
      <c r="I4800" s="5">
        <f>IF(G4800="nákup",VLOOKUP(E4800,Tabuľka6[#All],13,FALSE),IF(G4800="predaj",VLOOKUP(E4800,Tabuľka6[#All],12,FALSE),"zadany neplatny typ transakie"))</f>
        <v>5.68</v>
      </c>
      <c r="J4800">
        <f t="shared" si="74"/>
        <v>284</v>
      </c>
      <c r="K4800">
        <f>SUMIF($E$7:E4800,E4800,$H$7:H4800)</f>
        <v>101</v>
      </c>
    </row>
    <row r="4801" spans="4:11" x14ac:dyDescent="0.3">
      <c r="D4801">
        <v>4795</v>
      </c>
      <c r="E4801">
        <v>12</v>
      </c>
      <c r="F4801" s="4">
        <f>DATE(2022,1,8+INT(ROWS($1:53)/5))</f>
        <v>44579</v>
      </c>
      <c r="G4801" s="1" t="s">
        <v>167</v>
      </c>
      <c r="H4801">
        <v>-1</v>
      </c>
      <c r="I4801" s="5">
        <f>IF(G4801="nákup",VLOOKUP(E4801,Tabuľka6[#All],13,FALSE),IF(G4801="predaj",VLOOKUP(E4801,Tabuľka6[#All],12,FALSE),"zadany neplatny typ transakie"))</f>
        <v>13.25</v>
      </c>
      <c r="J4801">
        <f t="shared" si="74"/>
        <v>13.25</v>
      </c>
      <c r="K4801">
        <f>SUMIF($E$7:E4801,E4801,$H$7:H4801)</f>
        <v>54</v>
      </c>
    </row>
    <row r="4802" spans="4:11" x14ac:dyDescent="0.3">
      <c r="D4802">
        <v>4796</v>
      </c>
      <c r="E4802">
        <v>8</v>
      </c>
      <c r="F4802" s="4">
        <f>DATE(2022,1,8+INT(ROWS($1:54)/5))</f>
        <v>44579</v>
      </c>
      <c r="G4802" s="1" t="s">
        <v>167</v>
      </c>
      <c r="H4802">
        <v>-10</v>
      </c>
      <c r="I4802" s="5">
        <f>IF(G4802="nákup",VLOOKUP(E4802,Tabuľka6[#All],13,FALSE),IF(G4802="predaj",VLOOKUP(E4802,Tabuľka6[#All],12,FALSE),"zadany neplatny typ transakie"))</f>
        <v>17.89</v>
      </c>
      <c r="J4802">
        <f t="shared" si="74"/>
        <v>178.9</v>
      </c>
      <c r="K4802">
        <f>SUMIF($E$7:E4802,E4802,$H$7:H4802)</f>
        <v>107</v>
      </c>
    </row>
    <row r="4803" spans="4:11" x14ac:dyDescent="0.3">
      <c r="D4803">
        <v>4797</v>
      </c>
      <c r="E4803">
        <v>12</v>
      </c>
      <c r="F4803" s="4">
        <f>DATE(2022,1,8+INT(ROWS($1:55)/5))</f>
        <v>44580</v>
      </c>
      <c r="G4803" s="1" t="s">
        <v>167</v>
      </c>
      <c r="H4803">
        <v>-2</v>
      </c>
      <c r="I4803" s="5">
        <f>IF(G4803="nákup",VLOOKUP(E4803,Tabuľka6[#All],13,FALSE),IF(G4803="predaj",VLOOKUP(E4803,Tabuľka6[#All],12,FALSE),"zadany neplatny typ transakie"))</f>
        <v>13.25</v>
      </c>
      <c r="J4803">
        <f t="shared" si="74"/>
        <v>26.5</v>
      </c>
      <c r="K4803">
        <f>SUMIF($E$7:E4803,E4803,$H$7:H4803)</f>
        <v>52</v>
      </c>
    </row>
    <row r="4804" spans="4:11" x14ac:dyDescent="0.3">
      <c r="D4804">
        <v>4798</v>
      </c>
      <c r="E4804">
        <v>8</v>
      </c>
      <c r="F4804" s="4">
        <f>DATE(2022,1,8+INT(ROWS($1:56)/5))</f>
        <v>44580</v>
      </c>
      <c r="G4804" s="1" t="s">
        <v>167</v>
      </c>
      <c r="H4804">
        <v>-4</v>
      </c>
      <c r="I4804" s="5">
        <f>IF(G4804="nákup",VLOOKUP(E4804,Tabuľka6[#All],13,FALSE),IF(G4804="predaj",VLOOKUP(E4804,Tabuľka6[#All],12,FALSE),"zadany neplatny typ transakie"))</f>
        <v>17.89</v>
      </c>
      <c r="J4804">
        <f t="shared" si="74"/>
        <v>71.56</v>
      </c>
      <c r="K4804">
        <f>SUMIF($E$7:E4804,E4804,$H$7:H4804)</f>
        <v>103</v>
      </c>
    </row>
    <row r="4805" spans="4:11" x14ac:dyDescent="0.3">
      <c r="D4805">
        <v>4799</v>
      </c>
      <c r="E4805">
        <v>22</v>
      </c>
      <c r="F4805" s="4">
        <f>DATE(2022,1,8+INT(ROWS($1:57)/5))</f>
        <v>44580</v>
      </c>
      <c r="G4805" s="1" t="s">
        <v>167</v>
      </c>
      <c r="H4805">
        <v>-4</v>
      </c>
      <c r="I4805" s="5">
        <f>IF(G4805="nákup",VLOOKUP(E4805,Tabuľka6[#All],13,FALSE),IF(G4805="predaj",VLOOKUP(E4805,Tabuľka6[#All],12,FALSE),"zadany neplatny typ transakie"))</f>
        <v>22.58</v>
      </c>
      <c r="J4805">
        <f t="shared" si="74"/>
        <v>90.32</v>
      </c>
      <c r="K4805">
        <f>SUMIF($E$7:E4805,E4805,$H$7:H4805)</f>
        <v>30</v>
      </c>
    </row>
    <row r="4806" spans="4:11" x14ac:dyDescent="0.3">
      <c r="D4806">
        <v>4800</v>
      </c>
      <c r="E4806">
        <v>5</v>
      </c>
      <c r="F4806" s="4">
        <f>DATE(2022,1,8+INT(ROWS($1:58)/5))</f>
        <v>44580</v>
      </c>
      <c r="G4806" s="1" t="s">
        <v>167</v>
      </c>
      <c r="H4806">
        <v>-9</v>
      </c>
      <c r="I4806" s="5">
        <f>IF(G4806="nákup",VLOOKUP(E4806,Tabuľka6[#All],13,FALSE),IF(G4806="predaj",VLOOKUP(E4806,Tabuľka6[#All],12,FALSE),"zadany neplatny typ transakie"))</f>
        <v>15.56</v>
      </c>
      <c r="J4806">
        <f t="shared" si="74"/>
        <v>140.04</v>
      </c>
      <c r="K4806">
        <f>SUMIF($E$7:E4806,E4806,$H$7:H4806)</f>
        <v>93</v>
      </c>
    </row>
    <row r="4807" spans="4:11" x14ac:dyDescent="0.3">
      <c r="D4807">
        <v>4801</v>
      </c>
      <c r="E4807">
        <v>1</v>
      </c>
      <c r="F4807" s="4">
        <f>DATE(2022,1,8+INT(ROWS($1:59)/5))</f>
        <v>44580</v>
      </c>
      <c r="G4807" s="1" t="s">
        <v>167</v>
      </c>
      <c r="H4807">
        <v>-4</v>
      </c>
      <c r="I4807" s="5">
        <f>IF(G4807="nákup",VLOOKUP(E4807,Tabuľka6[#All],13,FALSE),IF(G4807="predaj",VLOOKUP(E4807,Tabuľka6[#All],12,FALSE),"zadany neplatny typ transakie"))</f>
        <v>11.9</v>
      </c>
      <c r="J4807">
        <f t="shared" si="74"/>
        <v>47.6</v>
      </c>
      <c r="K4807">
        <f>SUMIF($E$7:E4807,E4807,$H$7:H4807)</f>
        <v>6</v>
      </c>
    </row>
    <row r="4808" spans="4:11" x14ac:dyDescent="0.3">
      <c r="D4808">
        <v>4802</v>
      </c>
      <c r="E4808">
        <v>4</v>
      </c>
      <c r="F4808" s="4">
        <f>DATE(2022,1,8+INT(ROWS($1:60)/5))</f>
        <v>44581</v>
      </c>
      <c r="G4808" s="1" t="s">
        <v>167</v>
      </c>
      <c r="H4808">
        <v>-5</v>
      </c>
      <c r="I4808" s="5">
        <f>IF(G4808="nákup",VLOOKUP(E4808,Tabuľka6[#All],13,FALSE),IF(G4808="predaj",VLOOKUP(E4808,Tabuľka6[#All],12,FALSE),"zadany neplatny typ transakie"))</f>
        <v>16</v>
      </c>
      <c r="J4808">
        <f t="shared" ref="J4808:J4871" si="75">ABS(H4808*I4808)</f>
        <v>80</v>
      </c>
      <c r="K4808">
        <f>SUMIF($E$7:E4808,E4808,$H$7:H4808)</f>
        <v>24</v>
      </c>
    </row>
    <row r="4809" spans="4:11" x14ac:dyDescent="0.3">
      <c r="D4809">
        <v>4803</v>
      </c>
      <c r="E4809">
        <v>16</v>
      </c>
      <c r="F4809" s="4">
        <f>DATE(2022,1,8+INT(ROWS($1:61)/5))</f>
        <v>44581</v>
      </c>
      <c r="G4809" s="1" t="s">
        <v>167</v>
      </c>
      <c r="H4809">
        <v>-3</v>
      </c>
      <c r="I4809" s="5">
        <f>IF(G4809="nákup",VLOOKUP(E4809,Tabuľka6[#All],13,FALSE),IF(G4809="predaj",VLOOKUP(E4809,Tabuľka6[#All],12,FALSE),"zadany neplatny typ transakie"))</f>
        <v>14.49</v>
      </c>
      <c r="J4809">
        <f t="shared" si="75"/>
        <v>43.47</v>
      </c>
      <c r="K4809">
        <f>SUMIF($E$7:E4809,E4809,$H$7:H4809)</f>
        <v>108</v>
      </c>
    </row>
    <row r="4810" spans="4:11" x14ac:dyDescent="0.3">
      <c r="D4810">
        <v>4804</v>
      </c>
      <c r="E4810">
        <v>22</v>
      </c>
      <c r="F4810" s="4">
        <f>DATE(2022,1,8+INT(ROWS($1:62)/5))</f>
        <v>44581</v>
      </c>
      <c r="G4810" s="1" t="s">
        <v>167</v>
      </c>
      <c r="H4810">
        <v>-4</v>
      </c>
      <c r="I4810" s="5">
        <f>IF(G4810="nákup",VLOOKUP(E4810,Tabuľka6[#All],13,FALSE),IF(G4810="predaj",VLOOKUP(E4810,Tabuľka6[#All],12,FALSE),"zadany neplatny typ transakie"))</f>
        <v>22.58</v>
      </c>
      <c r="J4810">
        <f t="shared" si="75"/>
        <v>90.32</v>
      </c>
      <c r="K4810">
        <f>SUMIF($E$7:E4810,E4810,$H$7:H4810)</f>
        <v>26</v>
      </c>
    </row>
    <row r="4811" spans="4:11" x14ac:dyDescent="0.3">
      <c r="D4811">
        <v>4805</v>
      </c>
      <c r="E4811">
        <v>25</v>
      </c>
      <c r="F4811" s="4">
        <f>DATE(2022,1,8+INT(ROWS($1:63)/5))</f>
        <v>44581</v>
      </c>
      <c r="G4811" s="1" t="s">
        <v>167</v>
      </c>
      <c r="H4811">
        <v>-5</v>
      </c>
      <c r="I4811" s="5">
        <f>IF(G4811="nákup",VLOOKUP(E4811,Tabuľka6[#All],13,FALSE),IF(G4811="predaj",VLOOKUP(E4811,Tabuľka6[#All],12,FALSE),"zadany neplatny typ transakie"))</f>
        <v>14.95</v>
      </c>
      <c r="J4811">
        <f t="shared" si="75"/>
        <v>74.75</v>
      </c>
      <c r="K4811">
        <f>SUMIF($E$7:E4811,E4811,$H$7:H4811)</f>
        <v>69</v>
      </c>
    </row>
    <row r="4812" spans="4:11" x14ac:dyDescent="0.3">
      <c r="D4812">
        <v>4806</v>
      </c>
      <c r="E4812">
        <v>25</v>
      </c>
      <c r="F4812" s="4">
        <f>DATE(2022,1,8+INT(ROWS($1:64)/5))</f>
        <v>44581</v>
      </c>
      <c r="G4812" s="1" t="s">
        <v>167</v>
      </c>
      <c r="H4812">
        <v>-5</v>
      </c>
      <c r="I4812" s="5">
        <f>IF(G4812="nákup",VLOOKUP(E4812,Tabuľka6[#All],13,FALSE),IF(G4812="predaj",VLOOKUP(E4812,Tabuľka6[#All],12,FALSE),"zadany neplatny typ transakie"))</f>
        <v>14.95</v>
      </c>
      <c r="J4812">
        <f t="shared" si="75"/>
        <v>74.75</v>
      </c>
      <c r="K4812">
        <f>SUMIF($E$7:E4812,E4812,$H$7:H4812)</f>
        <v>64</v>
      </c>
    </row>
    <row r="4813" spans="4:11" x14ac:dyDescent="0.3">
      <c r="D4813">
        <v>4807</v>
      </c>
      <c r="E4813">
        <v>21</v>
      </c>
      <c r="F4813" s="4">
        <f>DATE(2022,1,8+INT(ROWS($1:65)/5))</f>
        <v>44582</v>
      </c>
      <c r="G4813" s="1" t="s">
        <v>167</v>
      </c>
      <c r="H4813">
        <v>-7</v>
      </c>
      <c r="I4813" s="5">
        <f>IF(G4813="nákup",VLOOKUP(E4813,Tabuľka6[#All],13,FALSE),IF(G4813="predaj",VLOOKUP(E4813,Tabuľka6[#All],12,FALSE),"zadany neplatny typ transakie"))</f>
        <v>22.5</v>
      </c>
      <c r="J4813">
        <f t="shared" si="75"/>
        <v>157.5</v>
      </c>
      <c r="K4813">
        <f>SUMIF($E$7:E4813,E4813,$H$7:H4813)</f>
        <v>4</v>
      </c>
    </row>
    <row r="4814" spans="4:11" x14ac:dyDescent="0.3">
      <c r="D4814">
        <v>4808</v>
      </c>
      <c r="E4814">
        <v>25</v>
      </c>
      <c r="F4814" s="4">
        <f>DATE(2022,1,8+INT(ROWS($1:66)/5))</f>
        <v>44582</v>
      </c>
      <c r="G4814" s="1" t="s">
        <v>167</v>
      </c>
      <c r="H4814">
        <v>-2</v>
      </c>
      <c r="I4814" s="5">
        <f>IF(G4814="nákup",VLOOKUP(E4814,Tabuľka6[#All],13,FALSE),IF(G4814="predaj",VLOOKUP(E4814,Tabuľka6[#All],12,FALSE),"zadany neplatny typ transakie"))</f>
        <v>14.95</v>
      </c>
      <c r="J4814">
        <f t="shared" si="75"/>
        <v>29.9</v>
      </c>
      <c r="K4814">
        <f>SUMIF($E$7:E4814,E4814,$H$7:H4814)</f>
        <v>62</v>
      </c>
    </row>
    <row r="4815" spans="4:11" x14ac:dyDescent="0.3">
      <c r="D4815">
        <v>4809</v>
      </c>
      <c r="E4815">
        <v>28</v>
      </c>
      <c r="F4815" s="4">
        <f>DATE(2022,1,8+INT(ROWS($1:67)/5))</f>
        <v>44582</v>
      </c>
      <c r="G4815" s="1" t="s">
        <v>167</v>
      </c>
      <c r="H4815">
        <v>-7</v>
      </c>
      <c r="I4815" s="5">
        <f>IF(G4815="nákup",VLOOKUP(E4815,Tabuľka6[#All],13,FALSE),IF(G4815="predaj",VLOOKUP(E4815,Tabuľka6[#All],12,FALSE),"zadany neplatny typ transakie"))</f>
        <v>14.38</v>
      </c>
      <c r="J4815">
        <f t="shared" si="75"/>
        <v>100.66000000000001</v>
      </c>
      <c r="K4815">
        <f>SUMIF($E$7:E4815,E4815,$H$7:H4815)</f>
        <v>60</v>
      </c>
    </row>
    <row r="4816" spans="4:11" x14ac:dyDescent="0.3">
      <c r="D4816">
        <v>4810</v>
      </c>
      <c r="E4816">
        <v>4</v>
      </c>
      <c r="F4816" s="4">
        <f>DATE(2022,1,8+INT(ROWS($1:68)/5))</f>
        <v>44582</v>
      </c>
      <c r="G4816" s="1" t="s">
        <v>167</v>
      </c>
      <c r="H4816">
        <v>-4</v>
      </c>
      <c r="I4816" s="5">
        <f>IF(G4816="nákup",VLOOKUP(E4816,Tabuľka6[#All],13,FALSE),IF(G4816="predaj",VLOOKUP(E4816,Tabuľka6[#All],12,FALSE),"zadany neplatny typ transakie"))</f>
        <v>16</v>
      </c>
      <c r="J4816">
        <f t="shared" si="75"/>
        <v>64</v>
      </c>
      <c r="K4816">
        <f>SUMIF($E$7:E4816,E4816,$H$7:H4816)</f>
        <v>20</v>
      </c>
    </row>
    <row r="4817" spans="4:11" x14ac:dyDescent="0.3">
      <c r="D4817">
        <v>4811</v>
      </c>
      <c r="E4817">
        <v>8</v>
      </c>
      <c r="F4817" s="4">
        <f>DATE(2022,1,8+INT(ROWS($1:69)/5))</f>
        <v>44582</v>
      </c>
      <c r="G4817" s="1" t="s">
        <v>167</v>
      </c>
      <c r="H4817">
        <v>-5</v>
      </c>
      <c r="I4817" s="5">
        <f>IF(G4817="nákup",VLOOKUP(E4817,Tabuľka6[#All],13,FALSE),IF(G4817="predaj",VLOOKUP(E4817,Tabuľka6[#All],12,FALSE),"zadany neplatny typ transakie"))</f>
        <v>17.89</v>
      </c>
      <c r="J4817">
        <f t="shared" si="75"/>
        <v>89.45</v>
      </c>
      <c r="K4817">
        <f>SUMIF($E$7:E4817,E4817,$H$7:H4817)</f>
        <v>98</v>
      </c>
    </row>
    <row r="4818" spans="4:11" x14ac:dyDescent="0.3">
      <c r="D4818">
        <v>4812</v>
      </c>
      <c r="E4818">
        <v>17</v>
      </c>
      <c r="F4818" s="4">
        <f>DATE(2022,1,8+INT(ROWS($1:70)/5))</f>
        <v>44583</v>
      </c>
      <c r="G4818" s="1" t="s">
        <v>166</v>
      </c>
      <c r="H4818">
        <v>50</v>
      </c>
      <c r="I4818" s="5">
        <f>IF(G4818="nákup",VLOOKUP(E4818,Tabuľka6[#All],13,FALSE),IF(G4818="predaj",VLOOKUP(E4818,Tabuľka6[#All],12,FALSE),"zadany neplatny typ transakie"))</f>
        <v>7.58</v>
      </c>
      <c r="J4818">
        <f t="shared" si="75"/>
        <v>379</v>
      </c>
      <c r="K4818">
        <f>SUMIF($E$7:E4818,E4818,$H$7:H4818)</f>
        <v>69</v>
      </c>
    </row>
    <row r="4819" spans="4:11" x14ac:dyDescent="0.3">
      <c r="D4819">
        <v>4813</v>
      </c>
      <c r="E4819">
        <v>30</v>
      </c>
      <c r="F4819" s="4">
        <f>DATE(2022,1,8+INT(ROWS($1:71)/5))</f>
        <v>44583</v>
      </c>
      <c r="G4819" s="1" t="s">
        <v>167</v>
      </c>
      <c r="H4819">
        <v>-3</v>
      </c>
      <c r="I4819" s="5">
        <f>IF(G4819="nákup",VLOOKUP(E4819,Tabuľka6[#All],13,FALSE),IF(G4819="predaj",VLOOKUP(E4819,Tabuľka6[#All],12,FALSE),"zadany neplatny typ transakie"))</f>
        <v>11.5</v>
      </c>
      <c r="J4819">
        <f t="shared" si="75"/>
        <v>34.5</v>
      </c>
      <c r="K4819">
        <f>SUMIF($E$7:E4819,E4819,$H$7:H4819)</f>
        <v>7</v>
      </c>
    </row>
    <row r="4820" spans="4:11" x14ac:dyDescent="0.3">
      <c r="D4820">
        <v>4814</v>
      </c>
      <c r="E4820">
        <v>12</v>
      </c>
      <c r="F4820" s="4">
        <f>DATE(2022,1,8+INT(ROWS($1:72)/5))</f>
        <v>44583</v>
      </c>
      <c r="G4820" s="1" t="s">
        <v>167</v>
      </c>
      <c r="H4820">
        <v>-7</v>
      </c>
      <c r="I4820" s="5">
        <f>IF(G4820="nákup",VLOOKUP(E4820,Tabuľka6[#All],13,FALSE),IF(G4820="predaj",VLOOKUP(E4820,Tabuľka6[#All],12,FALSE),"zadany neplatny typ transakie"))</f>
        <v>13.25</v>
      </c>
      <c r="J4820">
        <f t="shared" si="75"/>
        <v>92.75</v>
      </c>
      <c r="K4820">
        <f>SUMIF($E$7:E4820,E4820,$H$7:H4820)</f>
        <v>45</v>
      </c>
    </row>
    <row r="4821" spans="4:11" x14ac:dyDescent="0.3">
      <c r="D4821">
        <v>4815</v>
      </c>
      <c r="E4821">
        <v>24</v>
      </c>
      <c r="F4821" s="4">
        <f>DATE(2022,1,8+INT(ROWS($1:73)/5))</f>
        <v>44583</v>
      </c>
      <c r="G4821" s="1" t="s">
        <v>167</v>
      </c>
      <c r="H4821">
        <v>-3</v>
      </c>
      <c r="I4821" s="5">
        <f>IF(G4821="nákup",VLOOKUP(E4821,Tabuľka6[#All],13,FALSE),IF(G4821="predaj",VLOOKUP(E4821,Tabuľka6[#All],12,FALSE),"zadany neplatny typ transakie"))</f>
        <v>18.98</v>
      </c>
      <c r="J4821">
        <f t="shared" si="75"/>
        <v>56.94</v>
      </c>
      <c r="K4821">
        <f>SUMIF($E$7:E4821,E4821,$H$7:H4821)</f>
        <v>82</v>
      </c>
    </row>
    <row r="4822" spans="4:11" x14ac:dyDescent="0.3">
      <c r="D4822">
        <v>4816</v>
      </c>
      <c r="E4822">
        <v>7</v>
      </c>
      <c r="F4822" s="4">
        <f>DATE(2022,1,8+INT(ROWS($1:74)/5))</f>
        <v>44583</v>
      </c>
      <c r="G4822" s="1" t="s">
        <v>167</v>
      </c>
      <c r="H4822">
        <v>-2</v>
      </c>
      <c r="I4822" s="5">
        <f>IF(G4822="nákup",VLOOKUP(E4822,Tabuľka6[#All],13,FALSE),IF(G4822="predaj",VLOOKUP(E4822,Tabuľka6[#All],12,FALSE),"zadany neplatny typ transakie"))</f>
        <v>14.75</v>
      </c>
      <c r="J4822">
        <f t="shared" si="75"/>
        <v>29.5</v>
      </c>
      <c r="K4822">
        <f>SUMIF($E$7:E4822,E4822,$H$7:H4822)</f>
        <v>107</v>
      </c>
    </row>
    <row r="4823" spans="4:11" x14ac:dyDescent="0.3">
      <c r="D4823">
        <v>4817</v>
      </c>
      <c r="E4823">
        <v>18</v>
      </c>
      <c r="F4823" s="4">
        <f>DATE(2022,1,8+INT(ROWS($1:75)/5))</f>
        <v>44584</v>
      </c>
      <c r="G4823" s="1" t="s">
        <v>167</v>
      </c>
      <c r="H4823">
        <v>-10</v>
      </c>
      <c r="I4823" s="5">
        <f>IF(G4823="nákup",VLOOKUP(E4823,Tabuľka6[#All],13,FALSE),IF(G4823="predaj",VLOOKUP(E4823,Tabuľka6[#All],12,FALSE),"zadany neplatny typ transakie"))</f>
        <v>13.99</v>
      </c>
      <c r="J4823">
        <f t="shared" si="75"/>
        <v>139.9</v>
      </c>
      <c r="K4823">
        <f>SUMIF($E$7:E4823,E4823,$H$7:H4823)</f>
        <v>26</v>
      </c>
    </row>
    <row r="4824" spans="4:11" x14ac:dyDescent="0.3">
      <c r="D4824">
        <v>4818</v>
      </c>
      <c r="E4824">
        <v>24</v>
      </c>
      <c r="F4824" s="4">
        <f>DATE(2022,1,8+INT(ROWS($1:76)/5))</f>
        <v>44584</v>
      </c>
      <c r="G4824" s="1" t="s">
        <v>167</v>
      </c>
      <c r="H4824">
        <v>-7</v>
      </c>
      <c r="I4824" s="5">
        <f>IF(G4824="nákup",VLOOKUP(E4824,Tabuľka6[#All],13,FALSE),IF(G4824="predaj",VLOOKUP(E4824,Tabuľka6[#All],12,FALSE),"zadany neplatny typ transakie"))</f>
        <v>18.98</v>
      </c>
      <c r="J4824">
        <f t="shared" si="75"/>
        <v>132.86000000000001</v>
      </c>
      <c r="K4824">
        <f>SUMIF($E$7:E4824,E4824,$H$7:H4824)</f>
        <v>75</v>
      </c>
    </row>
    <row r="4825" spans="4:11" x14ac:dyDescent="0.3">
      <c r="D4825">
        <v>4819</v>
      </c>
      <c r="E4825">
        <v>23</v>
      </c>
      <c r="F4825" s="4">
        <f>DATE(2022,1,8+INT(ROWS($1:77)/5))</f>
        <v>44584</v>
      </c>
      <c r="G4825" s="1" t="s">
        <v>166</v>
      </c>
      <c r="H4825">
        <v>50</v>
      </c>
      <c r="I4825" s="5">
        <f>IF(G4825="nákup",VLOOKUP(E4825,Tabuľka6[#All],13,FALSE),IF(G4825="predaj",VLOOKUP(E4825,Tabuľka6[#All],12,FALSE),"zadany neplatny typ transakie"))</f>
        <v>9.65</v>
      </c>
      <c r="J4825">
        <f t="shared" si="75"/>
        <v>482.5</v>
      </c>
      <c r="K4825">
        <f>SUMIF($E$7:E4825,E4825,$H$7:H4825)</f>
        <v>136</v>
      </c>
    </row>
    <row r="4826" spans="4:11" x14ac:dyDescent="0.3">
      <c r="D4826">
        <v>4820</v>
      </c>
      <c r="E4826">
        <v>9</v>
      </c>
      <c r="F4826" s="4">
        <f>DATE(2022,1,8+INT(ROWS($1:78)/5))</f>
        <v>44584</v>
      </c>
      <c r="G4826" s="1" t="s">
        <v>166</v>
      </c>
      <c r="H4826">
        <v>50</v>
      </c>
      <c r="I4826" s="5">
        <f>IF(G4826="nákup",VLOOKUP(E4826,Tabuľka6[#All],13,FALSE),IF(G4826="predaj",VLOOKUP(E4826,Tabuľka6[#All],12,FALSE),"zadany neplatny typ transakie"))</f>
        <v>25.99</v>
      </c>
      <c r="J4826">
        <f t="shared" si="75"/>
        <v>1299.5</v>
      </c>
      <c r="K4826">
        <f>SUMIF($E$7:E4826,E4826,$H$7:H4826)</f>
        <v>150</v>
      </c>
    </row>
    <row r="4827" spans="4:11" x14ac:dyDescent="0.3">
      <c r="D4827">
        <v>4821</v>
      </c>
      <c r="E4827">
        <v>5</v>
      </c>
      <c r="F4827" s="4">
        <f>DATE(2022,1,8+INT(ROWS($1:79)/5))</f>
        <v>44584</v>
      </c>
      <c r="G4827" s="1" t="s">
        <v>167</v>
      </c>
      <c r="H4827">
        <v>-1</v>
      </c>
      <c r="I4827" s="5">
        <f>IF(G4827="nákup",VLOOKUP(E4827,Tabuľka6[#All],13,FALSE),IF(G4827="predaj",VLOOKUP(E4827,Tabuľka6[#All],12,FALSE),"zadany neplatny typ transakie"))</f>
        <v>15.56</v>
      </c>
      <c r="J4827">
        <f t="shared" si="75"/>
        <v>15.56</v>
      </c>
      <c r="K4827">
        <f>SUMIF($E$7:E4827,E4827,$H$7:H4827)</f>
        <v>92</v>
      </c>
    </row>
    <row r="4828" spans="4:11" x14ac:dyDescent="0.3">
      <c r="D4828">
        <v>4822</v>
      </c>
      <c r="E4828">
        <v>5</v>
      </c>
      <c r="F4828" s="4">
        <f>DATE(2022,1,8+INT(ROWS($1:80)/5))</f>
        <v>44585</v>
      </c>
      <c r="G4828" s="1" t="s">
        <v>167</v>
      </c>
      <c r="H4828">
        <v>-5</v>
      </c>
      <c r="I4828" s="5">
        <f>IF(G4828="nákup",VLOOKUP(E4828,Tabuľka6[#All],13,FALSE),IF(G4828="predaj",VLOOKUP(E4828,Tabuľka6[#All],12,FALSE),"zadany neplatny typ transakie"))</f>
        <v>15.56</v>
      </c>
      <c r="J4828">
        <f t="shared" si="75"/>
        <v>77.8</v>
      </c>
      <c r="K4828">
        <f>SUMIF($E$7:E4828,E4828,$H$7:H4828)</f>
        <v>87</v>
      </c>
    </row>
    <row r="4829" spans="4:11" x14ac:dyDescent="0.3">
      <c r="D4829">
        <v>4823</v>
      </c>
      <c r="E4829">
        <v>22</v>
      </c>
      <c r="F4829" s="4">
        <f>DATE(2022,1,8+INT(ROWS($1:81)/5))</f>
        <v>44585</v>
      </c>
      <c r="G4829" s="1" t="s">
        <v>167</v>
      </c>
      <c r="H4829">
        <v>-3</v>
      </c>
      <c r="I4829" s="5">
        <f>IF(G4829="nákup",VLOOKUP(E4829,Tabuľka6[#All],13,FALSE),IF(G4829="predaj",VLOOKUP(E4829,Tabuľka6[#All],12,FALSE),"zadany neplatny typ transakie"))</f>
        <v>22.58</v>
      </c>
      <c r="J4829">
        <f t="shared" si="75"/>
        <v>67.739999999999995</v>
      </c>
      <c r="K4829">
        <f>SUMIF($E$7:E4829,E4829,$H$7:H4829)</f>
        <v>23</v>
      </c>
    </row>
    <row r="4830" spans="4:11" x14ac:dyDescent="0.3">
      <c r="D4830">
        <v>4824</v>
      </c>
      <c r="E4830">
        <v>10</v>
      </c>
      <c r="F4830" s="4">
        <f>DATE(2022,1,8+INT(ROWS($1:82)/5))</f>
        <v>44585</v>
      </c>
      <c r="G4830" s="1" t="s">
        <v>167</v>
      </c>
      <c r="H4830">
        <v>-8</v>
      </c>
      <c r="I4830" s="5">
        <f>IF(G4830="nákup",VLOOKUP(E4830,Tabuľka6[#All],13,FALSE),IF(G4830="predaj",VLOOKUP(E4830,Tabuľka6[#All],12,FALSE),"zadany neplatny typ transakie"))</f>
        <v>18.5</v>
      </c>
      <c r="J4830">
        <f t="shared" si="75"/>
        <v>148</v>
      </c>
      <c r="K4830">
        <f>SUMIF($E$7:E4830,E4830,$H$7:H4830)</f>
        <v>97</v>
      </c>
    </row>
    <row r="4831" spans="4:11" x14ac:dyDescent="0.3">
      <c r="D4831">
        <v>4825</v>
      </c>
      <c r="E4831">
        <v>27</v>
      </c>
      <c r="F4831" s="4">
        <f>DATE(2022,1,8+INT(ROWS($1:83)/5))</f>
        <v>44585</v>
      </c>
      <c r="G4831" s="1" t="s">
        <v>167</v>
      </c>
      <c r="H4831">
        <v>50</v>
      </c>
      <c r="I4831" s="5">
        <f>IF(G4831="nákup",VLOOKUP(E4831,Tabuľka6[#All],13,FALSE),IF(G4831="predaj",VLOOKUP(E4831,Tabuľka6[#All],12,FALSE),"zadany neplatny typ transakie"))</f>
        <v>16.36</v>
      </c>
      <c r="J4831">
        <f t="shared" si="75"/>
        <v>818</v>
      </c>
      <c r="K4831">
        <f>SUMIF($E$7:E4831,E4831,$H$7:H4831)</f>
        <v>151</v>
      </c>
    </row>
    <row r="4832" spans="4:11" x14ac:dyDescent="0.3">
      <c r="D4832">
        <v>4826</v>
      </c>
      <c r="E4832">
        <v>5</v>
      </c>
      <c r="F4832" s="4">
        <f>DATE(2022,1,8+INT(ROWS($1:84)/5))</f>
        <v>44585</v>
      </c>
      <c r="G4832" s="1" t="s">
        <v>167</v>
      </c>
      <c r="H4832">
        <v>-5</v>
      </c>
      <c r="I4832" s="5">
        <f>IF(G4832="nákup",VLOOKUP(E4832,Tabuľka6[#All],13,FALSE),IF(G4832="predaj",VLOOKUP(E4832,Tabuľka6[#All],12,FALSE),"zadany neplatny typ transakie"))</f>
        <v>15.56</v>
      </c>
      <c r="J4832">
        <f t="shared" si="75"/>
        <v>77.8</v>
      </c>
      <c r="K4832">
        <f>SUMIF($E$7:E4832,E4832,$H$7:H4832)</f>
        <v>82</v>
      </c>
    </row>
    <row r="4833" spans="4:11" x14ac:dyDescent="0.3">
      <c r="D4833">
        <v>4827</v>
      </c>
      <c r="E4833">
        <v>9</v>
      </c>
      <c r="F4833" s="4">
        <f>DATE(2022,1,8+INT(ROWS($1:85)/5))</f>
        <v>44586</v>
      </c>
      <c r="G4833" s="1" t="s">
        <v>167</v>
      </c>
      <c r="H4833">
        <v>-10</v>
      </c>
      <c r="I4833" s="5">
        <f>IF(G4833="nákup",VLOOKUP(E4833,Tabuľka6[#All],13,FALSE),IF(G4833="predaj",VLOOKUP(E4833,Tabuľka6[#All],12,FALSE),"zadany neplatny typ transakie"))</f>
        <v>41</v>
      </c>
      <c r="J4833">
        <f t="shared" si="75"/>
        <v>410</v>
      </c>
      <c r="K4833">
        <f>SUMIF($E$7:E4833,E4833,$H$7:H4833)</f>
        <v>140</v>
      </c>
    </row>
    <row r="4834" spans="4:11" x14ac:dyDescent="0.3">
      <c r="D4834">
        <v>4828</v>
      </c>
      <c r="E4834">
        <v>10</v>
      </c>
      <c r="F4834" s="4">
        <f>DATE(2022,1,8+INT(ROWS($1:86)/5))</f>
        <v>44586</v>
      </c>
      <c r="G4834" s="1" t="s">
        <v>167</v>
      </c>
      <c r="H4834">
        <v>-6</v>
      </c>
      <c r="I4834" s="5">
        <f>IF(G4834="nákup",VLOOKUP(E4834,Tabuľka6[#All],13,FALSE),IF(G4834="predaj",VLOOKUP(E4834,Tabuľka6[#All],12,FALSE),"zadany neplatny typ transakie"))</f>
        <v>18.5</v>
      </c>
      <c r="J4834">
        <f t="shared" si="75"/>
        <v>111</v>
      </c>
      <c r="K4834">
        <f>SUMIF($E$7:E4834,E4834,$H$7:H4834)</f>
        <v>91</v>
      </c>
    </row>
    <row r="4835" spans="4:11" x14ac:dyDescent="0.3">
      <c r="D4835">
        <v>4829</v>
      </c>
      <c r="E4835">
        <v>14</v>
      </c>
      <c r="F4835" s="4">
        <f>DATE(2022,1,8+INT(ROWS($1:87)/5))</f>
        <v>44586</v>
      </c>
      <c r="G4835" s="1" t="s">
        <v>167</v>
      </c>
      <c r="H4835">
        <v>-6</v>
      </c>
      <c r="I4835" s="5">
        <f>IF(G4835="nákup",VLOOKUP(E4835,Tabuľka6[#All],13,FALSE),IF(G4835="predaj",VLOOKUP(E4835,Tabuľka6[#All],12,FALSE),"zadany neplatny typ transakie"))</f>
        <v>7.8</v>
      </c>
      <c r="J4835">
        <f t="shared" si="75"/>
        <v>46.8</v>
      </c>
      <c r="K4835">
        <f>SUMIF($E$7:E4835,E4835,$H$7:H4835)</f>
        <v>95</v>
      </c>
    </row>
    <row r="4836" spans="4:11" x14ac:dyDescent="0.3">
      <c r="D4836">
        <v>4830</v>
      </c>
      <c r="E4836">
        <v>24</v>
      </c>
      <c r="F4836" s="4">
        <f>DATE(2022,1,8+INT(ROWS($1:88)/5))</f>
        <v>44586</v>
      </c>
      <c r="G4836" s="1" t="s">
        <v>167</v>
      </c>
      <c r="H4836">
        <v>-10</v>
      </c>
      <c r="I4836" s="5">
        <f>IF(G4836="nákup",VLOOKUP(E4836,Tabuľka6[#All],13,FALSE),IF(G4836="predaj",VLOOKUP(E4836,Tabuľka6[#All],12,FALSE),"zadany neplatny typ transakie"))</f>
        <v>18.98</v>
      </c>
      <c r="J4836">
        <f t="shared" si="75"/>
        <v>189.8</v>
      </c>
      <c r="K4836">
        <f>SUMIF($E$7:E4836,E4836,$H$7:H4836)</f>
        <v>65</v>
      </c>
    </row>
    <row r="4837" spans="4:11" x14ac:dyDescent="0.3">
      <c r="D4837">
        <v>4831</v>
      </c>
      <c r="E4837">
        <v>19</v>
      </c>
      <c r="F4837" s="4">
        <f>DATE(2022,1,8+INT(ROWS($1:89)/5))</f>
        <v>44586</v>
      </c>
      <c r="G4837" s="1" t="s">
        <v>167</v>
      </c>
      <c r="H4837">
        <v>-4</v>
      </c>
      <c r="I4837" s="5">
        <f>IF(G4837="nákup",VLOOKUP(E4837,Tabuľka6[#All],13,FALSE),IF(G4837="predaj",VLOOKUP(E4837,Tabuľka6[#All],12,FALSE),"zadany neplatny typ transakie"))</f>
        <v>14.17</v>
      </c>
      <c r="J4837">
        <f t="shared" si="75"/>
        <v>56.68</v>
      </c>
      <c r="K4837">
        <f>SUMIF($E$7:E4837,E4837,$H$7:H4837)</f>
        <v>11</v>
      </c>
    </row>
    <row r="4838" spans="4:11" x14ac:dyDescent="0.3">
      <c r="D4838">
        <v>4832</v>
      </c>
      <c r="E4838">
        <v>30</v>
      </c>
      <c r="F4838" s="4">
        <f>DATE(2022,1,8+INT(ROWS($1:90)/5))</f>
        <v>44587</v>
      </c>
      <c r="G4838" s="1" t="s">
        <v>167</v>
      </c>
      <c r="H4838">
        <v>-5</v>
      </c>
      <c r="I4838" s="5">
        <f>IF(G4838="nákup",VLOOKUP(E4838,Tabuľka6[#All],13,FALSE),IF(G4838="predaj",VLOOKUP(E4838,Tabuľka6[#All],12,FALSE),"zadany neplatny typ transakie"))</f>
        <v>11.5</v>
      </c>
      <c r="J4838">
        <f t="shared" si="75"/>
        <v>57.5</v>
      </c>
      <c r="K4838">
        <f>SUMIF($E$7:E4838,E4838,$H$7:H4838)</f>
        <v>2</v>
      </c>
    </row>
    <row r="4839" spans="4:11" x14ac:dyDescent="0.3">
      <c r="D4839">
        <v>4833</v>
      </c>
      <c r="E4839">
        <v>16</v>
      </c>
      <c r="F4839" s="4">
        <f>DATE(2022,1,8+INT(ROWS($1:91)/5))</f>
        <v>44587</v>
      </c>
      <c r="G4839" s="1" t="s">
        <v>167</v>
      </c>
      <c r="H4839">
        <v>-5</v>
      </c>
      <c r="I4839" s="5">
        <f>IF(G4839="nákup",VLOOKUP(E4839,Tabuľka6[#All],13,FALSE),IF(G4839="predaj",VLOOKUP(E4839,Tabuľka6[#All],12,FALSE),"zadany neplatny typ transakie"))</f>
        <v>14.49</v>
      </c>
      <c r="J4839">
        <f t="shared" si="75"/>
        <v>72.45</v>
      </c>
      <c r="K4839">
        <f>SUMIF($E$7:E4839,E4839,$H$7:H4839)</f>
        <v>103</v>
      </c>
    </row>
    <row r="4840" spans="4:11" x14ac:dyDescent="0.3">
      <c r="D4840">
        <v>4834</v>
      </c>
      <c r="E4840">
        <v>24</v>
      </c>
      <c r="F4840" s="4">
        <f>DATE(2022,1,8+INT(ROWS($1:92)/5))</f>
        <v>44587</v>
      </c>
      <c r="G4840" s="1" t="s">
        <v>166</v>
      </c>
      <c r="H4840">
        <v>39</v>
      </c>
      <c r="I4840" s="5" t="str">
        <f>IF(G4840="nákup",VLOOKUP(E4840,Tabuľka6[#All],13,FALSE),IF(G4840="predaj",VLOOKUP(E4840,Tabuľka6[#All],12,FALSE),"zadany neplatny typ transakie"))</f>
        <v>8,78</v>
      </c>
      <c r="J4840">
        <f t="shared" si="75"/>
        <v>342.41999999999996</v>
      </c>
      <c r="K4840">
        <f>SUMIF($E$7:E4840,E4840,$H$7:H4840)</f>
        <v>104</v>
      </c>
    </row>
    <row r="4841" spans="4:11" x14ac:dyDescent="0.3">
      <c r="D4841">
        <v>4835</v>
      </c>
      <c r="E4841">
        <v>15</v>
      </c>
      <c r="F4841" s="4">
        <f>DATE(2022,1,8+INT(ROWS($1:93)/5))</f>
        <v>44587</v>
      </c>
      <c r="G4841" s="1" t="s">
        <v>166</v>
      </c>
      <c r="H4841">
        <v>21</v>
      </c>
      <c r="I4841" s="5">
        <f>IF(G4841="nákup",VLOOKUP(E4841,Tabuľka6[#All],13,FALSE),IF(G4841="predaj",VLOOKUP(E4841,Tabuľka6[#All],12,FALSE),"zadany neplatny typ transakie"))</f>
        <v>4.5</v>
      </c>
      <c r="J4841">
        <f t="shared" si="75"/>
        <v>94.5</v>
      </c>
      <c r="K4841">
        <f>SUMIF($E$7:E4841,E4841,$H$7:H4841)</f>
        <v>70</v>
      </c>
    </row>
    <row r="4842" spans="4:11" x14ac:dyDescent="0.3">
      <c r="D4842">
        <v>4836</v>
      </c>
      <c r="E4842">
        <v>7</v>
      </c>
      <c r="F4842" s="4">
        <f>DATE(2022,1,8+INT(ROWS($1:94)/5))</f>
        <v>44587</v>
      </c>
      <c r="G4842" s="1" t="s">
        <v>166</v>
      </c>
      <c r="H4842">
        <v>33</v>
      </c>
      <c r="I4842" s="5">
        <f>IF(G4842="nákup",VLOOKUP(E4842,Tabuľka6[#All],13,FALSE),IF(G4842="predaj",VLOOKUP(E4842,Tabuľka6[#All],12,FALSE),"zadany neplatny typ transakie"))</f>
        <v>8.56</v>
      </c>
      <c r="J4842">
        <f t="shared" si="75"/>
        <v>282.48</v>
      </c>
      <c r="K4842">
        <f>SUMIF($E$7:E4842,E4842,$H$7:H4842)</f>
        <v>140</v>
      </c>
    </row>
    <row r="4843" spans="4:11" x14ac:dyDescent="0.3">
      <c r="D4843">
        <v>4837</v>
      </c>
      <c r="E4843">
        <v>26</v>
      </c>
      <c r="F4843" s="4">
        <f>DATE(2022,1,8+INT(ROWS($1:95)/5))</f>
        <v>44588</v>
      </c>
      <c r="G4843" s="1" t="s">
        <v>166</v>
      </c>
      <c r="H4843">
        <v>26</v>
      </c>
      <c r="I4843" s="5">
        <f>IF(G4843="nákup",VLOOKUP(E4843,Tabuľka6[#All],13,FALSE),IF(G4843="predaj",VLOOKUP(E4843,Tabuľka6[#All],12,FALSE),"zadany neplatny typ transakie"))</f>
        <v>8.89</v>
      </c>
      <c r="J4843">
        <f t="shared" si="75"/>
        <v>231.14000000000001</v>
      </c>
      <c r="K4843">
        <f>SUMIF($E$7:E4843,E4843,$H$7:H4843)</f>
        <v>66</v>
      </c>
    </row>
    <row r="4844" spans="4:11" x14ac:dyDescent="0.3">
      <c r="D4844">
        <v>4838</v>
      </c>
      <c r="E4844">
        <v>25</v>
      </c>
      <c r="F4844" s="4">
        <f>DATE(2022,1,8+INT(ROWS($1:96)/5))</f>
        <v>44588</v>
      </c>
      <c r="G4844" s="1" t="s">
        <v>166</v>
      </c>
      <c r="H4844">
        <v>30</v>
      </c>
      <c r="I4844" s="5" t="str">
        <f>IF(G4844="nákup",VLOOKUP(E4844,Tabuľka6[#All],13,FALSE),IF(G4844="predaj",VLOOKUP(E4844,Tabuľka6[#All],12,FALSE),"zadany neplatny typ transakie"))</f>
        <v>6,65</v>
      </c>
      <c r="J4844">
        <f t="shared" si="75"/>
        <v>199.5</v>
      </c>
      <c r="K4844">
        <f>SUMIF($E$7:E4844,E4844,$H$7:H4844)</f>
        <v>92</v>
      </c>
    </row>
    <row r="4845" spans="4:11" x14ac:dyDescent="0.3">
      <c r="D4845">
        <v>4839</v>
      </c>
      <c r="E4845">
        <v>18</v>
      </c>
      <c r="F4845" s="4">
        <f>DATE(2022,1,8+INT(ROWS($1:97)/5))</f>
        <v>44588</v>
      </c>
      <c r="G4845" s="1" t="s">
        <v>166</v>
      </c>
      <c r="H4845">
        <v>47</v>
      </c>
      <c r="I4845" s="5">
        <f>IF(G4845="nákup",VLOOKUP(E4845,Tabuľka6[#All],13,FALSE),IF(G4845="predaj",VLOOKUP(E4845,Tabuľka6[#All],12,FALSE),"zadany neplatny typ transakie"))</f>
        <v>6.89</v>
      </c>
      <c r="J4845">
        <f t="shared" si="75"/>
        <v>323.83</v>
      </c>
      <c r="K4845">
        <f>SUMIF($E$7:E4845,E4845,$H$7:H4845)</f>
        <v>73</v>
      </c>
    </row>
    <row r="4846" spans="4:11" x14ac:dyDescent="0.3">
      <c r="D4846">
        <v>4840</v>
      </c>
      <c r="E4846">
        <v>8</v>
      </c>
      <c r="F4846" s="4">
        <f>DATE(2022,1,8+INT(ROWS($1:98)/5))</f>
        <v>44588</v>
      </c>
      <c r="G4846" s="1" t="s">
        <v>166</v>
      </c>
      <c r="H4846">
        <v>33</v>
      </c>
      <c r="I4846" s="5">
        <f>IF(G4846="nákup",VLOOKUP(E4846,Tabuľka6[#All],13,FALSE),IF(G4846="predaj",VLOOKUP(E4846,Tabuľka6[#All],12,FALSE),"zadany neplatny typ transakie"))</f>
        <v>10.99</v>
      </c>
      <c r="J4846">
        <f t="shared" si="75"/>
        <v>362.67</v>
      </c>
      <c r="K4846">
        <f>SUMIF($E$7:E4846,E4846,$H$7:H4846)</f>
        <v>131</v>
      </c>
    </row>
    <row r="4847" spans="4:11" x14ac:dyDescent="0.3">
      <c r="D4847">
        <v>4841</v>
      </c>
      <c r="E4847">
        <v>29</v>
      </c>
      <c r="F4847" s="4">
        <f>DATE(2022,1,8+INT(ROWS($1:99)/5))</f>
        <v>44588</v>
      </c>
      <c r="G4847" s="1" t="s">
        <v>166</v>
      </c>
      <c r="H4847">
        <v>23</v>
      </c>
      <c r="I4847" s="5" t="str">
        <f>IF(G4847="nákup",VLOOKUP(E4847,Tabuľka6[#All],13,FALSE),IF(G4847="predaj",VLOOKUP(E4847,Tabuľka6[#All],12,FALSE),"zadany neplatny typ transakie"))</f>
        <v>14,98</v>
      </c>
      <c r="J4847">
        <f t="shared" si="75"/>
        <v>344.54</v>
      </c>
      <c r="K4847">
        <f>SUMIF($E$7:E4847,E4847,$H$7:H4847)</f>
        <v>226</v>
      </c>
    </row>
    <row r="4848" spans="4:11" x14ac:dyDescent="0.3">
      <c r="D4848">
        <v>4842</v>
      </c>
      <c r="E4848">
        <v>10</v>
      </c>
      <c r="F4848" s="4">
        <f>DATE(2022,1,8+INT(ROWS($1:100)/5))</f>
        <v>44589</v>
      </c>
      <c r="G4848" s="1" t="s">
        <v>166</v>
      </c>
      <c r="H4848">
        <v>39</v>
      </c>
      <c r="I4848" s="5">
        <f>IF(G4848="nákup",VLOOKUP(E4848,Tabuľka6[#All],13,FALSE),IF(G4848="predaj",VLOOKUP(E4848,Tabuľka6[#All],12,FALSE),"zadany neplatny typ transakie"))</f>
        <v>11.89</v>
      </c>
      <c r="J4848">
        <f t="shared" si="75"/>
        <v>463.71000000000004</v>
      </c>
      <c r="K4848">
        <f>SUMIF($E$7:E4848,E4848,$H$7:H4848)</f>
        <v>130</v>
      </c>
    </row>
    <row r="4849" spans="4:11" x14ac:dyDescent="0.3">
      <c r="D4849">
        <v>4843</v>
      </c>
      <c r="E4849">
        <v>25</v>
      </c>
      <c r="F4849" s="4">
        <f>DATE(2022,1,8+INT(ROWS($1:101)/5))</f>
        <v>44589</v>
      </c>
      <c r="G4849" s="1" t="s">
        <v>166</v>
      </c>
      <c r="H4849">
        <v>29</v>
      </c>
      <c r="I4849" s="5" t="str">
        <f>IF(G4849="nákup",VLOOKUP(E4849,Tabuľka6[#All],13,FALSE),IF(G4849="predaj",VLOOKUP(E4849,Tabuľka6[#All],12,FALSE),"zadany neplatny typ transakie"))</f>
        <v>6,65</v>
      </c>
      <c r="J4849">
        <f t="shared" si="75"/>
        <v>192.85000000000002</v>
      </c>
      <c r="K4849">
        <f>SUMIF($E$7:E4849,E4849,$H$7:H4849)</f>
        <v>121</v>
      </c>
    </row>
    <row r="4850" spans="4:11" x14ac:dyDescent="0.3">
      <c r="D4850">
        <v>4844</v>
      </c>
      <c r="E4850">
        <v>10</v>
      </c>
      <c r="F4850" s="4">
        <f>DATE(2022,1,8+INT(ROWS($1:102)/5))</f>
        <v>44589</v>
      </c>
      <c r="G4850" s="1" t="s">
        <v>167</v>
      </c>
      <c r="H4850">
        <v>-3</v>
      </c>
      <c r="I4850" s="5">
        <f>IF(G4850="nákup",VLOOKUP(E4850,Tabuľka6[#All],13,FALSE),IF(G4850="predaj",VLOOKUP(E4850,Tabuľka6[#All],12,FALSE),"zadany neplatny typ transakie"))</f>
        <v>18.5</v>
      </c>
      <c r="J4850">
        <f t="shared" si="75"/>
        <v>55.5</v>
      </c>
      <c r="K4850">
        <f>SUMIF($E$7:E4850,E4850,$H$7:H4850)</f>
        <v>127</v>
      </c>
    </row>
    <row r="4851" spans="4:11" x14ac:dyDescent="0.3">
      <c r="D4851">
        <v>4845</v>
      </c>
      <c r="E4851">
        <v>18</v>
      </c>
      <c r="F4851" s="4">
        <f>DATE(2022,1,8+INT(ROWS($1:103)/5))</f>
        <v>44589</v>
      </c>
      <c r="G4851" s="1" t="s">
        <v>167</v>
      </c>
      <c r="H4851">
        <v>-10</v>
      </c>
      <c r="I4851" s="5">
        <f>IF(G4851="nákup",VLOOKUP(E4851,Tabuľka6[#All],13,FALSE),IF(G4851="predaj",VLOOKUP(E4851,Tabuľka6[#All],12,FALSE),"zadany neplatny typ transakie"))</f>
        <v>13.99</v>
      </c>
      <c r="J4851">
        <f t="shared" si="75"/>
        <v>139.9</v>
      </c>
      <c r="K4851">
        <f>SUMIF($E$7:E4851,E4851,$H$7:H4851)</f>
        <v>63</v>
      </c>
    </row>
    <row r="4852" spans="4:11" x14ac:dyDescent="0.3">
      <c r="D4852">
        <v>4846</v>
      </c>
      <c r="E4852">
        <v>2</v>
      </c>
      <c r="F4852" s="4">
        <f>DATE(2022,1,8+INT(ROWS($1:104)/5))</f>
        <v>44589</v>
      </c>
      <c r="G4852" s="1" t="s">
        <v>167</v>
      </c>
      <c r="H4852">
        <v>-5</v>
      </c>
      <c r="I4852" s="5">
        <f>IF(G4852="nákup",VLOOKUP(E4852,Tabuľka6[#All],13,FALSE),IF(G4852="predaj",VLOOKUP(E4852,Tabuľka6[#All],12,FALSE),"zadany neplatny typ transakie"))</f>
        <v>16.11</v>
      </c>
      <c r="J4852">
        <f t="shared" si="75"/>
        <v>80.55</v>
      </c>
      <c r="K4852">
        <f>SUMIF($E$7:E4852,E4852,$H$7:H4852)</f>
        <v>38</v>
      </c>
    </row>
    <row r="4853" spans="4:11" x14ac:dyDescent="0.3">
      <c r="D4853">
        <v>4847</v>
      </c>
      <c r="E4853">
        <v>1</v>
      </c>
      <c r="F4853" s="4">
        <f>DATE(2022,1,8+INT(ROWS($1:105)/5))</f>
        <v>44590</v>
      </c>
      <c r="G4853" s="1" t="s">
        <v>167</v>
      </c>
      <c r="H4853">
        <v>-3</v>
      </c>
      <c r="I4853" s="5">
        <f>IF(G4853="nákup",VLOOKUP(E4853,Tabuľka6[#All],13,FALSE),IF(G4853="predaj",VLOOKUP(E4853,Tabuľka6[#All],12,FALSE),"zadany neplatny typ transakie"))</f>
        <v>11.9</v>
      </c>
      <c r="J4853">
        <f t="shared" si="75"/>
        <v>35.700000000000003</v>
      </c>
      <c r="K4853">
        <f>SUMIF($E$7:E4853,E4853,$H$7:H4853)</f>
        <v>3</v>
      </c>
    </row>
    <row r="4854" spans="4:11" x14ac:dyDescent="0.3">
      <c r="D4854">
        <v>4848</v>
      </c>
      <c r="E4854">
        <v>27</v>
      </c>
      <c r="F4854" s="4">
        <f>DATE(2022,1,8+INT(ROWS($1:106)/5))</f>
        <v>44590</v>
      </c>
      <c r="G4854" s="1" t="s">
        <v>167</v>
      </c>
      <c r="H4854">
        <v>-10</v>
      </c>
      <c r="I4854" s="5">
        <f>IF(G4854="nákup",VLOOKUP(E4854,Tabuľka6[#All],13,FALSE),IF(G4854="predaj",VLOOKUP(E4854,Tabuľka6[#All],12,FALSE),"zadany neplatny typ transakie"))</f>
        <v>16.36</v>
      </c>
      <c r="J4854">
        <f t="shared" si="75"/>
        <v>163.6</v>
      </c>
      <c r="K4854">
        <f>SUMIF($E$7:E4854,E4854,$H$7:H4854)</f>
        <v>141</v>
      </c>
    </row>
    <row r="4855" spans="4:11" x14ac:dyDescent="0.3">
      <c r="D4855">
        <v>4849</v>
      </c>
      <c r="E4855">
        <v>15</v>
      </c>
      <c r="F4855" s="4">
        <f>DATE(2022,1,8+INT(ROWS($1:107)/5))</f>
        <v>44590</v>
      </c>
      <c r="G4855" s="1" t="s">
        <v>167</v>
      </c>
      <c r="H4855">
        <v>-10</v>
      </c>
      <c r="I4855" s="5">
        <f>IF(G4855="nákup",VLOOKUP(E4855,Tabuľka6[#All],13,FALSE),IF(G4855="predaj",VLOOKUP(E4855,Tabuľka6[#All],12,FALSE),"zadany neplatny typ transakie"))</f>
        <v>9.65</v>
      </c>
      <c r="J4855">
        <f t="shared" si="75"/>
        <v>96.5</v>
      </c>
      <c r="K4855">
        <f>SUMIF($E$7:E4855,E4855,$H$7:H4855)</f>
        <v>60</v>
      </c>
    </row>
    <row r="4856" spans="4:11" x14ac:dyDescent="0.3">
      <c r="D4856">
        <v>4850</v>
      </c>
      <c r="E4856">
        <v>11</v>
      </c>
      <c r="F4856" s="4">
        <f>DATE(2022,1,8+INT(ROWS($1:108)/5))</f>
        <v>44590</v>
      </c>
      <c r="G4856" s="1" t="s">
        <v>167</v>
      </c>
      <c r="H4856">
        <v>-7</v>
      </c>
      <c r="I4856" s="5">
        <f>IF(G4856="nákup",VLOOKUP(E4856,Tabuľka6[#All],13,FALSE),IF(G4856="predaj",VLOOKUP(E4856,Tabuľka6[#All],12,FALSE),"zadany neplatny typ transakie"))</f>
        <v>5</v>
      </c>
      <c r="J4856">
        <f t="shared" si="75"/>
        <v>35</v>
      </c>
      <c r="K4856">
        <f>SUMIF($E$7:E4856,E4856,$H$7:H4856)</f>
        <v>125</v>
      </c>
    </row>
    <row r="4857" spans="4:11" x14ac:dyDescent="0.3">
      <c r="D4857">
        <v>4851</v>
      </c>
      <c r="E4857">
        <v>12</v>
      </c>
      <c r="F4857" s="4">
        <f>DATE(2022,1,8+INT(ROWS($1:109)/5))</f>
        <v>44590</v>
      </c>
      <c r="G4857" s="1" t="s">
        <v>167</v>
      </c>
      <c r="H4857">
        <v>-9</v>
      </c>
      <c r="I4857" s="5">
        <f>IF(G4857="nákup",VLOOKUP(E4857,Tabuľka6[#All],13,FALSE),IF(G4857="predaj",VLOOKUP(E4857,Tabuľka6[#All],12,FALSE),"zadany neplatny typ transakie"))</f>
        <v>13.25</v>
      </c>
      <c r="J4857">
        <f t="shared" si="75"/>
        <v>119.25</v>
      </c>
      <c r="K4857">
        <f>SUMIF($E$7:E4857,E4857,$H$7:H4857)</f>
        <v>36</v>
      </c>
    </row>
    <row r="4858" spans="4:11" x14ac:dyDescent="0.3">
      <c r="D4858">
        <v>4852</v>
      </c>
      <c r="E4858">
        <v>2</v>
      </c>
      <c r="F4858" s="4">
        <f>DATE(2022,1,8+INT(ROWS($1:110)/5))</f>
        <v>44591</v>
      </c>
      <c r="G4858" s="1" t="s">
        <v>167</v>
      </c>
      <c r="H4858">
        <v>-4</v>
      </c>
      <c r="I4858" s="5">
        <f>IF(G4858="nákup",VLOOKUP(E4858,Tabuľka6[#All],13,FALSE),IF(G4858="predaj",VLOOKUP(E4858,Tabuľka6[#All],12,FALSE),"zadany neplatny typ transakie"))</f>
        <v>16.11</v>
      </c>
      <c r="J4858">
        <f t="shared" si="75"/>
        <v>64.44</v>
      </c>
      <c r="K4858">
        <f>SUMIF($E$7:E4858,E4858,$H$7:H4858)</f>
        <v>34</v>
      </c>
    </row>
    <row r="4859" spans="4:11" x14ac:dyDescent="0.3">
      <c r="D4859">
        <v>4853</v>
      </c>
      <c r="E4859">
        <v>24</v>
      </c>
      <c r="F4859" s="4">
        <f>DATE(2022,1,8+INT(ROWS($1:111)/5))</f>
        <v>44591</v>
      </c>
      <c r="G4859" s="1" t="s">
        <v>167</v>
      </c>
      <c r="H4859">
        <v>-8</v>
      </c>
      <c r="I4859" s="5">
        <f>IF(G4859="nákup",VLOOKUP(E4859,Tabuľka6[#All],13,FALSE),IF(G4859="predaj",VLOOKUP(E4859,Tabuľka6[#All],12,FALSE),"zadany neplatny typ transakie"))</f>
        <v>18.98</v>
      </c>
      <c r="J4859">
        <f t="shared" si="75"/>
        <v>151.84</v>
      </c>
      <c r="K4859">
        <f>SUMIF($E$7:E4859,E4859,$H$7:H4859)</f>
        <v>96</v>
      </c>
    </row>
    <row r="4860" spans="4:11" x14ac:dyDescent="0.3">
      <c r="D4860">
        <v>4854</v>
      </c>
      <c r="E4860">
        <v>27</v>
      </c>
      <c r="F4860" s="4">
        <f>DATE(2022,1,8+INT(ROWS($1:112)/5))</f>
        <v>44591</v>
      </c>
      <c r="G4860" s="1" t="s">
        <v>167</v>
      </c>
      <c r="H4860">
        <v>-9</v>
      </c>
      <c r="I4860" s="5">
        <f>IF(G4860="nákup",VLOOKUP(E4860,Tabuľka6[#All],13,FALSE),IF(G4860="predaj",VLOOKUP(E4860,Tabuľka6[#All],12,FALSE),"zadany neplatny typ transakie"))</f>
        <v>16.36</v>
      </c>
      <c r="J4860">
        <f t="shared" si="75"/>
        <v>147.24</v>
      </c>
      <c r="K4860">
        <f>SUMIF($E$7:E4860,E4860,$H$7:H4860)</f>
        <v>132</v>
      </c>
    </row>
    <row r="4861" spans="4:11" x14ac:dyDescent="0.3">
      <c r="D4861">
        <v>4855</v>
      </c>
      <c r="E4861">
        <v>6</v>
      </c>
      <c r="F4861" s="4">
        <f>DATE(2022,1,8+INT(ROWS($1:113)/5))</f>
        <v>44591</v>
      </c>
      <c r="G4861" s="1" t="s">
        <v>167</v>
      </c>
      <c r="H4861">
        <v>-5</v>
      </c>
      <c r="I4861" s="5">
        <f>IF(G4861="nákup",VLOOKUP(E4861,Tabuľka6[#All],13,FALSE),IF(G4861="predaj",VLOOKUP(E4861,Tabuľka6[#All],12,FALSE),"zadany neplatny typ transakie"))</f>
        <v>13.24</v>
      </c>
      <c r="J4861">
        <f t="shared" si="75"/>
        <v>66.2</v>
      </c>
      <c r="K4861">
        <f>SUMIF($E$7:E4861,E4861,$H$7:H4861)</f>
        <v>87</v>
      </c>
    </row>
    <row r="4862" spans="4:11" x14ac:dyDescent="0.3">
      <c r="D4862">
        <v>4856</v>
      </c>
      <c r="E4862">
        <v>22</v>
      </c>
      <c r="F4862" s="4">
        <f>DATE(2022,1,8+INT(ROWS($1:114)/5))</f>
        <v>44591</v>
      </c>
      <c r="G4862" s="1" t="s">
        <v>166</v>
      </c>
      <c r="H4862">
        <v>21</v>
      </c>
      <c r="I4862" s="5">
        <f>IF(G4862="nákup",VLOOKUP(E4862,Tabuľka6[#All],13,FALSE),IF(G4862="predaj",VLOOKUP(E4862,Tabuľka6[#All],12,FALSE),"zadany neplatny typ transakie"))</f>
        <v>12.56</v>
      </c>
      <c r="J4862">
        <f t="shared" si="75"/>
        <v>263.76</v>
      </c>
      <c r="K4862">
        <f>SUMIF($E$7:E4862,E4862,$H$7:H4862)</f>
        <v>44</v>
      </c>
    </row>
    <row r="4863" spans="4:11" x14ac:dyDescent="0.3">
      <c r="D4863">
        <v>4857</v>
      </c>
      <c r="E4863">
        <v>5</v>
      </c>
      <c r="F4863" s="4">
        <f>DATE(2022,1,8+INT(ROWS($1:115)/5))</f>
        <v>44592</v>
      </c>
      <c r="G4863" s="1" t="s">
        <v>166</v>
      </c>
      <c r="H4863">
        <v>44</v>
      </c>
      <c r="I4863" s="5">
        <f>IF(G4863="nákup",VLOOKUP(E4863,Tabuľka6[#All],13,FALSE),IF(G4863="predaj",VLOOKUP(E4863,Tabuľka6[#All],12,FALSE),"zadany neplatny typ transakie"))</f>
        <v>8.2899999999999991</v>
      </c>
      <c r="J4863">
        <f t="shared" si="75"/>
        <v>364.76</v>
      </c>
      <c r="K4863">
        <f>SUMIF($E$7:E4863,E4863,$H$7:H4863)</f>
        <v>126</v>
      </c>
    </row>
    <row r="4864" spans="4:11" x14ac:dyDescent="0.3">
      <c r="D4864">
        <v>4858</v>
      </c>
      <c r="E4864">
        <v>10</v>
      </c>
      <c r="F4864" s="4">
        <f>DATE(2022,1,8+INT(ROWS($1:116)/5))</f>
        <v>44592</v>
      </c>
      <c r="G4864" s="1" t="s">
        <v>166</v>
      </c>
      <c r="H4864">
        <v>26</v>
      </c>
      <c r="I4864" s="5">
        <f>IF(G4864="nákup",VLOOKUP(E4864,Tabuľka6[#All],13,FALSE),IF(G4864="predaj",VLOOKUP(E4864,Tabuľka6[#All],12,FALSE),"zadany neplatny typ transakie"))</f>
        <v>11.89</v>
      </c>
      <c r="J4864">
        <f t="shared" si="75"/>
        <v>309.14</v>
      </c>
      <c r="K4864">
        <f>SUMIF($E$7:E4864,E4864,$H$7:H4864)</f>
        <v>153</v>
      </c>
    </row>
    <row r="4865" spans="4:11" x14ac:dyDescent="0.3">
      <c r="D4865">
        <v>4859</v>
      </c>
      <c r="E4865">
        <v>29</v>
      </c>
      <c r="F4865" s="4">
        <f>DATE(2022,1,8+INT(ROWS($1:117)/5))</f>
        <v>44592</v>
      </c>
      <c r="G4865" s="1" t="s">
        <v>166</v>
      </c>
      <c r="H4865">
        <v>24</v>
      </c>
      <c r="I4865" s="5" t="str">
        <f>IF(G4865="nákup",VLOOKUP(E4865,Tabuľka6[#All],13,FALSE),IF(G4865="predaj",VLOOKUP(E4865,Tabuľka6[#All],12,FALSE),"zadany neplatny typ transakie"))</f>
        <v>14,98</v>
      </c>
      <c r="J4865">
        <f t="shared" si="75"/>
        <v>359.52</v>
      </c>
      <c r="K4865">
        <f>SUMIF($E$7:E4865,E4865,$H$7:H4865)</f>
        <v>250</v>
      </c>
    </row>
    <row r="4866" spans="4:11" x14ac:dyDescent="0.3">
      <c r="D4866">
        <v>4860</v>
      </c>
      <c r="E4866">
        <v>12</v>
      </c>
      <c r="F4866" s="4">
        <f>DATE(2022,1,8+INT(ROWS($1:118)/5))</f>
        <v>44592</v>
      </c>
      <c r="G4866" s="1" t="s">
        <v>166</v>
      </c>
      <c r="H4866">
        <v>43</v>
      </c>
      <c r="I4866" s="5">
        <f>IF(G4866="nákup",VLOOKUP(E4866,Tabuľka6[#All],13,FALSE),IF(G4866="predaj",VLOOKUP(E4866,Tabuľka6[#All],12,FALSE),"zadany neplatny typ transakie"))</f>
        <v>7.69</v>
      </c>
      <c r="J4866">
        <f t="shared" si="75"/>
        <v>330.67</v>
      </c>
      <c r="K4866">
        <f>SUMIF($E$7:E4866,E4866,$H$7:H4866)</f>
        <v>79</v>
      </c>
    </row>
    <row r="4867" spans="4:11" x14ac:dyDescent="0.3">
      <c r="D4867">
        <v>4861</v>
      </c>
      <c r="E4867">
        <v>27</v>
      </c>
      <c r="F4867" s="4">
        <f>DATE(2022,1,8+INT(ROWS($1:119)/5))</f>
        <v>44592</v>
      </c>
      <c r="G4867" s="1" t="s">
        <v>166</v>
      </c>
      <c r="H4867">
        <v>29</v>
      </c>
      <c r="I4867" s="5">
        <f>IF(G4867="nákup",VLOOKUP(E4867,Tabuľka6[#All],13,FALSE),IF(G4867="predaj",VLOOKUP(E4867,Tabuľka6[#All],12,FALSE),"zadany neplatny typ transakie"))</f>
        <v>8.89</v>
      </c>
      <c r="J4867">
        <f t="shared" si="75"/>
        <v>257.81</v>
      </c>
      <c r="K4867">
        <f>SUMIF($E$7:E4867,E4867,$H$7:H4867)</f>
        <v>161</v>
      </c>
    </row>
    <row r="4868" spans="4:11" x14ac:dyDescent="0.3">
      <c r="D4868">
        <v>4862</v>
      </c>
      <c r="E4868">
        <v>24</v>
      </c>
      <c r="F4868" s="4">
        <f>DATE(2022,1,8+INT(ROWS($1:120)/5))</f>
        <v>44593</v>
      </c>
      <c r="G4868" s="1" t="s">
        <v>166</v>
      </c>
      <c r="H4868">
        <v>47</v>
      </c>
      <c r="I4868" s="5" t="str">
        <f>IF(G4868="nákup",VLOOKUP(E4868,Tabuľka6[#All],13,FALSE),IF(G4868="predaj",VLOOKUP(E4868,Tabuľka6[#All],12,FALSE),"zadany neplatny typ transakie"))</f>
        <v>8,78</v>
      </c>
      <c r="J4868">
        <f t="shared" si="75"/>
        <v>412.65999999999997</v>
      </c>
      <c r="K4868">
        <f>SUMIF($E$7:E4868,E4868,$H$7:H4868)</f>
        <v>143</v>
      </c>
    </row>
    <row r="4869" spans="4:11" x14ac:dyDescent="0.3">
      <c r="D4869">
        <v>4863</v>
      </c>
      <c r="E4869">
        <v>9</v>
      </c>
      <c r="F4869" s="4">
        <f>DATE(2022,1,8+INT(ROWS($1:121)/5))</f>
        <v>44593</v>
      </c>
      <c r="G4869" s="1" t="s">
        <v>166</v>
      </c>
      <c r="H4869">
        <v>45</v>
      </c>
      <c r="I4869" s="5">
        <f>IF(G4869="nákup",VLOOKUP(E4869,Tabuľka6[#All],13,FALSE),IF(G4869="predaj",VLOOKUP(E4869,Tabuľka6[#All],12,FALSE),"zadany neplatny typ transakie"))</f>
        <v>25.99</v>
      </c>
      <c r="J4869">
        <f t="shared" si="75"/>
        <v>1169.55</v>
      </c>
      <c r="K4869">
        <f>SUMIF($E$7:E4869,E4869,$H$7:H4869)</f>
        <v>185</v>
      </c>
    </row>
    <row r="4870" spans="4:11" x14ac:dyDescent="0.3">
      <c r="D4870">
        <v>4864</v>
      </c>
      <c r="E4870">
        <v>11</v>
      </c>
      <c r="F4870" s="4">
        <f>DATE(2022,1,8+INT(ROWS($1:122)/5))</f>
        <v>44593</v>
      </c>
      <c r="G4870" s="1" t="s">
        <v>166</v>
      </c>
      <c r="H4870">
        <v>23</v>
      </c>
      <c r="I4870" s="5">
        <f>IF(G4870="nákup",VLOOKUP(E4870,Tabuľka6[#All],13,FALSE),IF(G4870="predaj",VLOOKUP(E4870,Tabuľka6[#All],12,FALSE),"zadany neplatny typ transakie"))</f>
        <v>3.26</v>
      </c>
      <c r="J4870">
        <f t="shared" si="75"/>
        <v>74.97999999999999</v>
      </c>
      <c r="K4870">
        <f>SUMIF($E$7:E4870,E4870,$H$7:H4870)</f>
        <v>148</v>
      </c>
    </row>
    <row r="4871" spans="4:11" x14ac:dyDescent="0.3">
      <c r="D4871">
        <v>4865</v>
      </c>
      <c r="E4871">
        <v>2</v>
      </c>
      <c r="F4871" s="4">
        <f>DATE(2022,1,8+INT(ROWS($1:123)/5))</f>
        <v>44593</v>
      </c>
      <c r="G4871" s="1" t="s">
        <v>166</v>
      </c>
      <c r="H4871">
        <v>30</v>
      </c>
      <c r="I4871" s="5">
        <f>IF(G4871="nákup",VLOOKUP(E4871,Tabuľka6[#All],13,FALSE),IF(G4871="predaj",VLOOKUP(E4871,Tabuľka6[#All],12,FALSE),"zadany neplatny typ transakie"))</f>
        <v>10.25</v>
      </c>
      <c r="J4871">
        <f t="shared" si="75"/>
        <v>307.5</v>
      </c>
      <c r="K4871">
        <f>SUMIF($E$7:E4871,E4871,$H$7:H4871)</f>
        <v>64</v>
      </c>
    </row>
    <row r="4872" spans="4:11" x14ac:dyDescent="0.3">
      <c r="D4872">
        <v>4866</v>
      </c>
      <c r="E4872">
        <v>6</v>
      </c>
      <c r="F4872" s="4">
        <f>DATE(2022,1,8+INT(ROWS($1:124)/5))</f>
        <v>44593</v>
      </c>
      <c r="G4872" s="1" t="s">
        <v>167</v>
      </c>
      <c r="H4872">
        <v>-9</v>
      </c>
      <c r="I4872" s="5">
        <f>IF(G4872="nákup",VLOOKUP(E4872,Tabuľka6[#All],13,FALSE),IF(G4872="predaj",VLOOKUP(E4872,Tabuľka6[#All],12,FALSE),"zadany neplatny typ transakie"))</f>
        <v>13.24</v>
      </c>
      <c r="J4872">
        <f t="shared" ref="J4872:J4935" si="76">ABS(H4872*I4872)</f>
        <v>119.16</v>
      </c>
      <c r="K4872">
        <f>SUMIF($E$7:E4872,E4872,$H$7:H4872)</f>
        <v>78</v>
      </c>
    </row>
    <row r="4873" spans="4:11" x14ac:dyDescent="0.3">
      <c r="D4873">
        <v>4867</v>
      </c>
      <c r="E4873">
        <v>17</v>
      </c>
      <c r="F4873" s="4">
        <f>DATE(2022,1,8+INT(ROWS($1:125)/5))</f>
        <v>44594</v>
      </c>
      <c r="G4873" s="1" t="s">
        <v>167</v>
      </c>
      <c r="H4873">
        <v>-7</v>
      </c>
      <c r="I4873" s="5">
        <f>IF(G4873="nákup",VLOOKUP(E4873,Tabuľka6[#All],13,FALSE),IF(G4873="predaj",VLOOKUP(E4873,Tabuľka6[#All],12,FALSE),"zadany neplatny typ transakie"))</f>
        <v>14.46</v>
      </c>
      <c r="J4873">
        <f t="shared" si="76"/>
        <v>101.22</v>
      </c>
      <c r="K4873">
        <f>SUMIF($E$7:E4873,E4873,$H$7:H4873)</f>
        <v>62</v>
      </c>
    </row>
    <row r="4874" spans="4:11" x14ac:dyDescent="0.3">
      <c r="D4874">
        <v>4868</v>
      </c>
      <c r="E4874">
        <v>11</v>
      </c>
      <c r="F4874" s="4">
        <f>DATE(2022,1,8+INT(ROWS($1:126)/5))</f>
        <v>44594</v>
      </c>
      <c r="G4874" s="1" t="s">
        <v>167</v>
      </c>
      <c r="H4874">
        <v>-9</v>
      </c>
      <c r="I4874" s="5">
        <f>IF(G4874="nákup",VLOOKUP(E4874,Tabuľka6[#All],13,FALSE),IF(G4874="predaj",VLOOKUP(E4874,Tabuľka6[#All],12,FALSE),"zadany neplatny typ transakie"))</f>
        <v>5</v>
      </c>
      <c r="J4874">
        <f t="shared" si="76"/>
        <v>45</v>
      </c>
      <c r="K4874">
        <f>SUMIF($E$7:E4874,E4874,$H$7:H4874)</f>
        <v>139</v>
      </c>
    </row>
    <row r="4875" spans="4:11" x14ac:dyDescent="0.3">
      <c r="D4875">
        <v>4869</v>
      </c>
      <c r="E4875">
        <v>16</v>
      </c>
      <c r="F4875" s="4">
        <f>DATE(2022,1,8+INT(ROWS($1:127)/5))</f>
        <v>44594</v>
      </c>
      <c r="G4875" s="1" t="s">
        <v>167</v>
      </c>
      <c r="H4875">
        <v>-4</v>
      </c>
      <c r="I4875" s="5">
        <f>IF(G4875="nákup",VLOOKUP(E4875,Tabuľka6[#All],13,FALSE),IF(G4875="predaj",VLOOKUP(E4875,Tabuľka6[#All],12,FALSE),"zadany neplatny typ transakie"))</f>
        <v>14.49</v>
      </c>
      <c r="J4875">
        <f t="shared" si="76"/>
        <v>57.96</v>
      </c>
      <c r="K4875">
        <f>SUMIF($E$7:E4875,E4875,$H$7:H4875)</f>
        <v>99</v>
      </c>
    </row>
    <row r="4876" spans="4:11" x14ac:dyDescent="0.3">
      <c r="D4876">
        <v>4870</v>
      </c>
      <c r="E4876">
        <v>11</v>
      </c>
      <c r="F4876" s="4">
        <f>DATE(2022,1,8+INT(ROWS($1:128)/5))</f>
        <v>44594</v>
      </c>
      <c r="G4876" s="1" t="s">
        <v>167</v>
      </c>
      <c r="H4876">
        <v>-1</v>
      </c>
      <c r="I4876" s="5">
        <f>IF(G4876="nákup",VLOOKUP(E4876,Tabuľka6[#All],13,FALSE),IF(G4876="predaj",VLOOKUP(E4876,Tabuľka6[#All],12,FALSE),"zadany neplatny typ transakie"))</f>
        <v>5</v>
      </c>
      <c r="J4876">
        <f t="shared" si="76"/>
        <v>5</v>
      </c>
      <c r="K4876">
        <f>SUMIF($E$7:E4876,E4876,$H$7:H4876)</f>
        <v>138</v>
      </c>
    </row>
    <row r="4877" spans="4:11" x14ac:dyDescent="0.3">
      <c r="D4877">
        <v>4871</v>
      </c>
      <c r="E4877">
        <v>5</v>
      </c>
      <c r="F4877" s="4">
        <f>DATE(2022,1,8+INT(ROWS($1:129)/5))</f>
        <v>44594</v>
      </c>
      <c r="G4877" s="1" t="s">
        <v>167</v>
      </c>
      <c r="H4877">
        <v>-2</v>
      </c>
      <c r="I4877" s="5">
        <f>IF(G4877="nákup",VLOOKUP(E4877,Tabuľka6[#All],13,FALSE),IF(G4877="predaj",VLOOKUP(E4877,Tabuľka6[#All],12,FALSE),"zadany neplatny typ transakie"))</f>
        <v>15.56</v>
      </c>
      <c r="J4877">
        <f t="shared" si="76"/>
        <v>31.12</v>
      </c>
      <c r="K4877">
        <f>SUMIF($E$7:E4877,E4877,$H$7:H4877)</f>
        <v>124</v>
      </c>
    </row>
    <row r="4878" spans="4:11" x14ac:dyDescent="0.3">
      <c r="D4878">
        <v>4872</v>
      </c>
      <c r="E4878">
        <v>9</v>
      </c>
      <c r="F4878" s="4">
        <f>DATE(2022,1,8+INT(ROWS($1:130)/5))</f>
        <v>44595</v>
      </c>
      <c r="G4878" s="1" t="s">
        <v>167</v>
      </c>
      <c r="H4878">
        <v>-8</v>
      </c>
      <c r="I4878" s="5">
        <f>IF(G4878="nákup",VLOOKUP(E4878,Tabuľka6[#All],13,FALSE),IF(G4878="predaj",VLOOKUP(E4878,Tabuľka6[#All],12,FALSE),"zadany neplatny typ transakie"))</f>
        <v>41</v>
      </c>
      <c r="J4878">
        <f t="shared" si="76"/>
        <v>328</v>
      </c>
      <c r="K4878">
        <f>SUMIF($E$7:E4878,E4878,$H$7:H4878)</f>
        <v>177</v>
      </c>
    </row>
    <row r="4879" spans="4:11" x14ac:dyDescent="0.3">
      <c r="D4879">
        <v>4873</v>
      </c>
      <c r="E4879">
        <v>27</v>
      </c>
      <c r="F4879" s="4">
        <f>DATE(2022,1,8+INT(ROWS($1:131)/5))</f>
        <v>44595</v>
      </c>
      <c r="G4879" s="1" t="s">
        <v>167</v>
      </c>
      <c r="H4879">
        <v>-8</v>
      </c>
      <c r="I4879" s="5">
        <f>IF(G4879="nákup",VLOOKUP(E4879,Tabuľka6[#All],13,FALSE),IF(G4879="predaj",VLOOKUP(E4879,Tabuľka6[#All],12,FALSE),"zadany neplatny typ transakie"))</f>
        <v>16.36</v>
      </c>
      <c r="J4879">
        <f t="shared" si="76"/>
        <v>130.88</v>
      </c>
      <c r="K4879">
        <f>SUMIF($E$7:E4879,E4879,$H$7:H4879)</f>
        <v>153</v>
      </c>
    </row>
    <row r="4880" spans="4:11" x14ac:dyDescent="0.3">
      <c r="D4880">
        <v>4874</v>
      </c>
      <c r="E4880">
        <v>16</v>
      </c>
      <c r="F4880" s="4">
        <f>DATE(2022,1,8+INT(ROWS($1:132)/5))</f>
        <v>44595</v>
      </c>
      <c r="G4880" s="1" t="s">
        <v>167</v>
      </c>
      <c r="H4880">
        <v>-9</v>
      </c>
      <c r="I4880" s="5">
        <f>IF(G4880="nákup",VLOOKUP(E4880,Tabuľka6[#All],13,FALSE),IF(G4880="predaj",VLOOKUP(E4880,Tabuľka6[#All],12,FALSE),"zadany neplatny typ transakie"))</f>
        <v>14.49</v>
      </c>
      <c r="J4880">
        <f t="shared" si="76"/>
        <v>130.41</v>
      </c>
      <c r="K4880">
        <f>SUMIF($E$7:E4880,E4880,$H$7:H4880)</f>
        <v>90</v>
      </c>
    </row>
    <row r="4881" spans="4:11" x14ac:dyDescent="0.3">
      <c r="D4881">
        <v>4875</v>
      </c>
      <c r="E4881">
        <v>6</v>
      </c>
      <c r="F4881" s="4">
        <f>DATE(2022,1,8+INT(ROWS($1:133)/5))</f>
        <v>44595</v>
      </c>
      <c r="G4881" s="1" t="s">
        <v>167</v>
      </c>
      <c r="H4881">
        <v>-3</v>
      </c>
      <c r="I4881" s="5">
        <f>IF(G4881="nákup",VLOOKUP(E4881,Tabuľka6[#All],13,FALSE),IF(G4881="predaj",VLOOKUP(E4881,Tabuľka6[#All],12,FALSE),"zadany neplatny typ transakie"))</f>
        <v>13.24</v>
      </c>
      <c r="J4881">
        <f t="shared" si="76"/>
        <v>39.72</v>
      </c>
      <c r="K4881">
        <f>SUMIF($E$7:E4881,E4881,$H$7:H4881)</f>
        <v>75</v>
      </c>
    </row>
    <row r="4882" spans="4:11" x14ac:dyDescent="0.3">
      <c r="D4882">
        <v>4876</v>
      </c>
      <c r="E4882">
        <v>20</v>
      </c>
      <c r="F4882" s="4">
        <f>DATE(2022,1,8+INT(ROWS($1:134)/5))</f>
        <v>44595</v>
      </c>
      <c r="G4882" s="1" t="s">
        <v>167</v>
      </c>
      <c r="H4882">
        <v>-7</v>
      </c>
      <c r="I4882" s="5">
        <f>IF(G4882="nákup",VLOOKUP(E4882,Tabuľka6[#All],13,FALSE),IF(G4882="predaj",VLOOKUP(E4882,Tabuľka6[#All],12,FALSE),"zadany neplatny typ transakie"))</f>
        <v>10.050000000000001</v>
      </c>
      <c r="J4882">
        <f t="shared" si="76"/>
        <v>70.350000000000009</v>
      </c>
      <c r="K4882">
        <f>SUMIF($E$7:E4882,E4882,$H$7:H4882)</f>
        <v>7</v>
      </c>
    </row>
    <row r="4883" spans="4:11" x14ac:dyDescent="0.3">
      <c r="D4883">
        <v>4877</v>
      </c>
      <c r="E4883">
        <v>8</v>
      </c>
      <c r="F4883" s="4">
        <f>DATE(2022,1,8+INT(ROWS($1:135)/5))</f>
        <v>44596</v>
      </c>
      <c r="G4883" s="1" t="s">
        <v>167</v>
      </c>
      <c r="H4883">
        <v>-8</v>
      </c>
      <c r="I4883" s="5">
        <f>IF(G4883="nákup",VLOOKUP(E4883,Tabuľka6[#All],13,FALSE),IF(G4883="predaj",VLOOKUP(E4883,Tabuľka6[#All],12,FALSE),"zadany neplatny typ transakie"))</f>
        <v>17.89</v>
      </c>
      <c r="J4883">
        <f t="shared" si="76"/>
        <v>143.12</v>
      </c>
      <c r="K4883">
        <f>SUMIF($E$7:E4883,E4883,$H$7:H4883)</f>
        <v>123</v>
      </c>
    </row>
    <row r="4884" spans="4:11" x14ac:dyDescent="0.3">
      <c r="D4884">
        <v>4878</v>
      </c>
      <c r="E4884">
        <v>25</v>
      </c>
      <c r="F4884" s="4">
        <f>DATE(2022,1,8+INT(ROWS($1:136)/5))</f>
        <v>44596</v>
      </c>
      <c r="G4884" s="1" t="s">
        <v>167</v>
      </c>
      <c r="H4884">
        <v>-5</v>
      </c>
      <c r="I4884" s="5">
        <f>IF(G4884="nákup",VLOOKUP(E4884,Tabuľka6[#All],13,FALSE),IF(G4884="predaj",VLOOKUP(E4884,Tabuľka6[#All],12,FALSE),"zadany neplatny typ transakie"))</f>
        <v>14.95</v>
      </c>
      <c r="J4884">
        <f t="shared" si="76"/>
        <v>74.75</v>
      </c>
      <c r="K4884">
        <f>SUMIF($E$7:E4884,E4884,$H$7:H4884)</f>
        <v>116</v>
      </c>
    </row>
    <row r="4885" spans="4:11" x14ac:dyDescent="0.3">
      <c r="D4885">
        <v>4879</v>
      </c>
      <c r="E4885">
        <v>13</v>
      </c>
      <c r="F4885" s="4">
        <f>DATE(2022,1,8+INT(ROWS($1:137)/5))</f>
        <v>44596</v>
      </c>
      <c r="G4885" s="1" t="s">
        <v>167</v>
      </c>
      <c r="H4885">
        <v>-3</v>
      </c>
      <c r="I4885" s="5">
        <f>IF(G4885="nákup",VLOOKUP(E4885,Tabuľka6[#All],13,FALSE),IF(G4885="predaj",VLOOKUP(E4885,Tabuľka6[#All],12,FALSE),"zadany neplatny typ transakie"))</f>
        <v>14.95</v>
      </c>
      <c r="J4885">
        <f t="shared" si="76"/>
        <v>44.849999999999994</v>
      </c>
      <c r="K4885">
        <f>SUMIF($E$7:E4885,E4885,$H$7:H4885)</f>
        <v>109</v>
      </c>
    </row>
    <row r="4886" spans="4:11" x14ac:dyDescent="0.3">
      <c r="D4886">
        <v>4880</v>
      </c>
      <c r="E4886">
        <v>8</v>
      </c>
      <c r="F4886" s="4">
        <f>DATE(2022,1,8+INT(ROWS($1:138)/5))</f>
        <v>44596</v>
      </c>
      <c r="G4886" s="1" t="s">
        <v>167</v>
      </c>
      <c r="H4886">
        <v>-3</v>
      </c>
      <c r="I4886" s="5">
        <f>IF(G4886="nákup",VLOOKUP(E4886,Tabuľka6[#All],13,FALSE),IF(G4886="predaj",VLOOKUP(E4886,Tabuľka6[#All],12,FALSE),"zadany neplatny typ transakie"))</f>
        <v>17.89</v>
      </c>
      <c r="J4886">
        <f t="shared" si="76"/>
        <v>53.67</v>
      </c>
      <c r="K4886">
        <f>SUMIF($E$7:E4886,E4886,$H$7:H4886)</f>
        <v>120</v>
      </c>
    </row>
    <row r="4887" spans="4:11" x14ac:dyDescent="0.3">
      <c r="D4887">
        <v>4881</v>
      </c>
      <c r="E4887">
        <v>26</v>
      </c>
      <c r="F4887" s="4">
        <f>DATE(2022,1,8+INT(ROWS($1:139)/5))</f>
        <v>44596</v>
      </c>
      <c r="G4887" s="1" t="s">
        <v>167</v>
      </c>
      <c r="H4887">
        <v>-3</v>
      </c>
      <c r="I4887" s="5">
        <f>IF(G4887="nákup",VLOOKUP(E4887,Tabuľka6[#All],13,FALSE),IF(G4887="predaj",VLOOKUP(E4887,Tabuľka6[#All],12,FALSE),"zadany neplatny typ transakie"))</f>
        <v>12.85</v>
      </c>
      <c r="J4887">
        <f t="shared" si="76"/>
        <v>38.549999999999997</v>
      </c>
      <c r="K4887">
        <f>SUMIF($E$7:E4887,E4887,$H$7:H4887)</f>
        <v>63</v>
      </c>
    </row>
    <row r="4888" spans="4:11" x14ac:dyDescent="0.3">
      <c r="D4888">
        <v>4882</v>
      </c>
      <c r="E4888">
        <v>8</v>
      </c>
      <c r="F4888" s="4">
        <f>DATE(2022,1,8+INT(ROWS($1:140)/5))</f>
        <v>44597</v>
      </c>
      <c r="G4888" s="1" t="s">
        <v>167</v>
      </c>
      <c r="H4888">
        <v>-3</v>
      </c>
      <c r="I4888" s="5">
        <f>IF(G4888="nákup",VLOOKUP(E4888,Tabuľka6[#All],13,FALSE),IF(G4888="predaj",VLOOKUP(E4888,Tabuľka6[#All],12,FALSE),"zadany neplatny typ transakie"))</f>
        <v>17.89</v>
      </c>
      <c r="J4888">
        <f t="shared" si="76"/>
        <v>53.67</v>
      </c>
      <c r="K4888">
        <f>SUMIF($E$7:E4888,E4888,$H$7:H4888)</f>
        <v>117</v>
      </c>
    </row>
    <row r="4889" spans="4:11" x14ac:dyDescent="0.3">
      <c r="D4889">
        <v>4883</v>
      </c>
      <c r="E4889">
        <v>29</v>
      </c>
      <c r="F4889" s="4">
        <f>DATE(2022,1,8+INT(ROWS($1:141)/5))</f>
        <v>44597</v>
      </c>
      <c r="G4889" s="1" t="s">
        <v>167</v>
      </c>
      <c r="H4889">
        <v>-5</v>
      </c>
      <c r="I4889" s="5">
        <f>IF(G4889="nákup",VLOOKUP(E4889,Tabuľka6[#All],13,FALSE),IF(G4889="predaj",VLOOKUP(E4889,Tabuľka6[#All],12,FALSE),"zadany neplatny typ transakie"))</f>
        <v>24.99</v>
      </c>
      <c r="J4889">
        <f t="shared" si="76"/>
        <v>124.94999999999999</v>
      </c>
      <c r="K4889">
        <f>SUMIF($E$7:E4889,E4889,$H$7:H4889)</f>
        <v>245</v>
      </c>
    </row>
    <row r="4890" spans="4:11" x14ac:dyDescent="0.3">
      <c r="D4890">
        <v>4884</v>
      </c>
      <c r="E4890">
        <v>2</v>
      </c>
      <c r="F4890" s="4">
        <f>DATE(2022,1,8+INT(ROWS($1:142)/5))</f>
        <v>44597</v>
      </c>
      <c r="G4890" s="1" t="s">
        <v>167</v>
      </c>
      <c r="H4890">
        <v>-6</v>
      </c>
      <c r="I4890" s="5">
        <f>IF(G4890="nákup",VLOOKUP(E4890,Tabuľka6[#All],13,FALSE),IF(G4890="predaj",VLOOKUP(E4890,Tabuľka6[#All],12,FALSE),"zadany neplatny typ transakie"))</f>
        <v>16.11</v>
      </c>
      <c r="J4890">
        <f t="shared" si="76"/>
        <v>96.66</v>
      </c>
      <c r="K4890">
        <f>SUMIF($E$7:E4890,E4890,$H$7:H4890)</f>
        <v>58</v>
      </c>
    </row>
    <row r="4891" spans="4:11" x14ac:dyDescent="0.3">
      <c r="D4891">
        <v>4885</v>
      </c>
      <c r="E4891">
        <v>5</v>
      </c>
      <c r="F4891" s="4">
        <f>DATE(2022,1,8+INT(ROWS($1:143)/5))</f>
        <v>44597</v>
      </c>
      <c r="G4891" s="1" t="s">
        <v>167</v>
      </c>
      <c r="H4891">
        <v>-8</v>
      </c>
      <c r="I4891" s="5">
        <f>IF(G4891="nákup",VLOOKUP(E4891,Tabuľka6[#All],13,FALSE),IF(G4891="predaj",VLOOKUP(E4891,Tabuľka6[#All],12,FALSE),"zadany neplatny typ transakie"))</f>
        <v>15.56</v>
      </c>
      <c r="J4891">
        <f t="shared" si="76"/>
        <v>124.48</v>
      </c>
      <c r="K4891">
        <f>SUMIF($E$7:E4891,E4891,$H$7:H4891)</f>
        <v>116</v>
      </c>
    </row>
    <row r="4892" spans="4:11" x14ac:dyDescent="0.3">
      <c r="D4892">
        <v>4886</v>
      </c>
      <c r="E4892">
        <v>24</v>
      </c>
      <c r="F4892" s="4">
        <f>DATE(2022,1,8+INT(ROWS($1:144)/5))</f>
        <v>44597</v>
      </c>
      <c r="G4892" s="1" t="s">
        <v>167</v>
      </c>
      <c r="H4892">
        <v>-3</v>
      </c>
      <c r="I4892" s="5">
        <f>IF(G4892="nákup",VLOOKUP(E4892,Tabuľka6[#All],13,FALSE),IF(G4892="predaj",VLOOKUP(E4892,Tabuľka6[#All],12,FALSE),"zadany neplatny typ transakie"))</f>
        <v>18.98</v>
      </c>
      <c r="J4892">
        <f t="shared" si="76"/>
        <v>56.94</v>
      </c>
      <c r="K4892">
        <f>SUMIF($E$7:E4892,E4892,$H$7:H4892)</f>
        <v>140</v>
      </c>
    </row>
    <row r="4893" spans="4:11" x14ac:dyDescent="0.3">
      <c r="D4893">
        <v>4887</v>
      </c>
      <c r="E4893">
        <v>11</v>
      </c>
      <c r="F4893" s="4">
        <f>DATE(2022,1,8+INT(ROWS($1:145)/5))</f>
        <v>44598</v>
      </c>
      <c r="G4893" s="1" t="s">
        <v>167</v>
      </c>
      <c r="H4893">
        <v>-6</v>
      </c>
      <c r="I4893" s="5">
        <f>IF(G4893="nákup",VLOOKUP(E4893,Tabuľka6[#All],13,FALSE),IF(G4893="predaj",VLOOKUP(E4893,Tabuľka6[#All],12,FALSE),"zadany neplatny typ transakie"))</f>
        <v>5</v>
      </c>
      <c r="J4893">
        <f t="shared" si="76"/>
        <v>30</v>
      </c>
      <c r="K4893">
        <f>SUMIF($E$7:E4893,E4893,$H$7:H4893)</f>
        <v>132</v>
      </c>
    </row>
    <row r="4894" spans="4:11" x14ac:dyDescent="0.3">
      <c r="D4894">
        <v>4888</v>
      </c>
      <c r="E4894">
        <v>18</v>
      </c>
      <c r="F4894" s="4">
        <f>DATE(2022,1,8+INT(ROWS($1:146)/5))</f>
        <v>44598</v>
      </c>
      <c r="G4894" s="1" t="s">
        <v>167</v>
      </c>
      <c r="H4894">
        <v>-7</v>
      </c>
      <c r="I4894" s="5">
        <f>IF(G4894="nákup",VLOOKUP(E4894,Tabuľka6[#All],13,FALSE),IF(G4894="predaj",VLOOKUP(E4894,Tabuľka6[#All],12,FALSE),"zadany neplatny typ transakie"))</f>
        <v>13.99</v>
      </c>
      <c r="J4894">
        <f t="shared" si="76"/>
        <v>97.93</v>
      </c>
      <c r="K4894">
        <f>SUMIF($E$7:E4894,E4894,$H$7:H4894)</f>
        <v>56</v>
      </c>
    </row>
    <row r="4895" spans="4:11" x14ac:dyDescent="0.3">
      <c r="D4895">
        <v>4889</v>
      </c>
      <c r="E4895">
        <v>26</v>
      </c>
      <c r="F4895" s="4">
        <f>DATE(2022,1,8+INT(ROWS($1:147)/5))</f>
        <v>44598</v>
      </c>
      <c r="G4895" s="1" t="s">
        <v>167</v>
      </c>
      <c r="H4895">
        <v>-5</v>
      </c>
      <c r="I4895" s="5">
        <f>IF(G4895="nákup",VLOOKUP(E4895,Tabuľka6[#All],13,FALSE),IF(G4895="predaj",VLOOKUP(E4895,Tabuľka6[#All],12,FALSE),"zadany neplatny typ transakie"))</f>
        <v>12.85</v>
      </c>
      <c r="J4895">
        <f t="shared" si="76"/>
        <v>64.25</v>
      </c>
      <c r="K4895">
        <f>SUMIF($E$7:E4895,E4895,$H$7:H4895)</f>
        <v>58</v>
      </c>
    </row>
    <row r="4896" spans="4:11" x14ac:dyDescent="0.3">
      <c r="D4896">
        <v>4890</v>
      </c>
      <c r="E4896">
        <v>2</v>
      </c>
      <c r="F4896" s="4">
        <f>DATE(2022,1,8+INT(ROWS($1:148)/5))</f>
        <v>44598</v>
      </c>
      <c r="G4896" s="1" t="s">
        <v>167</v>
      </c>
      <c r="H4896">
        <v>-1</v>
      </c>
      <c r="I4896" s="5">
        <f>IF(G4896="nákup",VLOOKUP(E4896,Tabuľka6[#All],13,FALSE),IF(G4896="predaj",VLOOKUP(E4896,Tabuľka6[#All],12,FALSE),"zadany neplatny typ transakie"))</f>
        <v>16.11</v>
      </c>
      <c r="J4896">
        <f t="shared" si="76"/>
        <v>16.11</v>
      </c>
      <c r="K4896">
        <f>SUMIF($E$7:E4896,E4896,$H$7:H4896)</f>
        <v>57</v>
      </c>
    </row>
    <row r="4897" spans="4:11" x14ac:dyDescent="0.3">
      <c r="D4897">
        <v>4891</v>
      </c>
      <c r="E4897">
        <v>13</v>
      </c>
      <c r="F4897" s="4">
        <f>DATE(2022,1,8+INT(ROWS($1:149)/5))</f>
        <v>44598</v>
      </c>
      <c r="G4897" s="1" t="s">
        <v>167</v>
      </c>
      <c r="H4897">
        <v>-1</v>
      </c>
      <c r="I4897" s="5">
        <f>IF(G4897="nákup",VLOOKUP(E4897,Tabuľka6[#All],13,FALSE),IF(G4897="predaj",VLOOKUP(E4897,Tabuľka6[#All],12,FALSE),"zadany neplatny typ transakie"))</f>
        <v>14.95</v>
      </c>
      <c r="J4897">
        <f t="shared" si="76"/>
        <v>14.95</v>
      </c>
      <c r="K4897">
        <f>SUMIF($E$7:E4897,E4897,$H$7:H4897)</f>
        <v>108</v>
      </c>
    </row>
    <row r="4898" spans="4:11" x14ac:dyDescent="0.3">
      <c r="D4898">
        <v>4892</v>
      </c>
      <c r="E4898">
        <v>25</v>
      </c>
      <c r="F4898" s="4">
        <f>DATE(2022,1,8+INT(ROWS($1:150)/5))</f>
        <v>44599</v>
      </c>
      <c r="G4898" s="1" t="s">
        <v>167</v>
      </c>
      <c r="H4898">
        <v>-8</v>
      </c>
      <c r="I4898" s="5">
        <f>IF(G4898="nákup",VLOOKUP(E4898,Tabuľka6[#All],13,FALSE),IF(G4898="predaj",VLOOKUP(E4898,Tabuľka6[#All],12,FALSE),"zadany neplatny typ transakie"))</f>
        <v>14.95</v>
      </c>
      <c r="J4898">
        <f t="shared" si="76"/>
        <v>119.6</v>
      </c>
      <c r="K4898">
        <f>SUMIF($E$7:E4898,E4898,$H$7:H4898)</f>
        <v>108</v>
      </c>
    </row>
    <row r="4899" spans="4:11" x14ac:dyDescent="0.3">
      <c r="D4899">
        <v>4893</v>
      </c>
      <c r="E4899">
        <v>4</v>
      </c>
      <c r="F4899" s="4">
        <f>DATE(2022,1,8+INT(ROWS($1:151)/5))</f>
        <v>44599</v>
      </c>
      <c r="G4899" s="1" t="s">
        <v>167</v>
      </c>
      <c r="H4899">
        <v>-6</v>
      </c>
      <c r="I4899" s="5">
        <f>IF(G4899="nákup",VLOOKUP(E4899,Tabuľka6[#All],13,FALSE),IF(G4899="predaj",VLOOKUP(E4899,Tabuľka6[#All],12,FALSE),"zadany neplatny typ transakie"))</f>
        <v>16</v>
      </c>
      <c r="J4899">
        <f t="shared" si="76"/>
        <v>96</v>
      </c>
      <c r="K4899">
        <f>SUMIF($E$7:E4899,E4899,$H$7:H4899)</f>
        <v>14</v>
      </c>
    </row>
    <row r="4900" spans="4:11" x14ac:dyDescent="0.3">
      <c r="D4900">
        <v>4894</v>
      </c>
      <c r="E4900">
        <v>22</v>
      </c>
      <c r="F4900" s="4">
        <f>DATE(2022,1,8+INT(ROWS($1:152)/5))</f>
        <v>44599</v>
      </c>
      <c r="G4900" s="1" t="s">
        <v>167</v>
      </c>
      <c r="H4900">
        <v>-4</v>
      </c>
      <c r="I4900" s="5">
        <f>IF(G4900="nákup",VLOOKUP(E4900,Tabuľka6[#All],13,FALSE),IF(G4900="predaj",VLOOKUP(E4900,Tabuľka6[#All],12,FALSE),"zadany neplatny typ transakie"))</f>
        <v>22.58</v>
      </c>
      <c r="J4900">
        <f t="shared" si="76"/>
        <v>90.32</v>
      </c>
      <c r="K4900">
        <f>SUMIF($E$7:E4900,E4900,$H$7:H4900)</f>
        <v>40</v>
      </c>
    </row>
    <row r="4901" spans="4:11" x14ac:dyDescent="0.3">
      <c r="D4901">
        <v>4895</v>
      </c>
      <c r="E4901">
        <v>5</v>
      </c>
      <c r="F4901" s="4">
        <f>DATE(2022,1,8+INT(ROWS($1:153)/5))</f>
        <v>44599</v>
      </c>
      <c r="G4901" s="1" t="s">
        <v>167</v>
      </c>
      <c r="H4901">
        <v>-7</v>
      </c>
      <c r="I4901" s="5">
        <f>IF(G4901="nákup",VLOOKUP(E4901,Tabuľka6[#All],13,FALSE),IF(G4901="predaj",VLOOKUP(E4901,Tabuľka6[#All],12,FALSE),"zadany neplatny typ transakie"))</f>
        <v>15.56</v>
      </c>
      <c r="J4901">
        <f t="shared" si="76"/>
        <v>108.92</v>
      </c>
      <c r="K4901">
        <f>SUMIF($E$7:E4901,E4901,$H$7:H4901)</f>
        <v>109</v>
      </c>
    </row>
    <row r="4902" spans="4:11" x14ac:dyDescent="0.3">
      <c r="D4902">
        <v>4896</v>
      </c>
      <c r="E4902">
        <v>8</v>
      </c>
      <c r="F4902" s="4">
        <f>DATE(2022,1,8+INT(ROWS($1:154)/5))</f>
        <v>44599</v>
      </c>
      <c r="G4902" s="1" t="s">
        <v>167</v>
      </c>
      <c r="H4902">
        <v>-4</v>
      </c>
      <c r="I4902" s="5">
        <f>IF(G4902="nákup",VLOOKUP(E4902,Tabuľka6[#All],13,FALSE),IF(G4902="predaj",VLOOKUP(E4902,Tabuľka6[#All],12,FALSE),"zadany neplatny typ transakie"))</f>
        <v>17.89</v>
      </c>
      <c r="J4902">
        <f t="shared" si="76"/>
        <v>71.56</v>
      </c>
      <c r="K4902">
        <f>SUMIF($E$7:E4902,E4902,$H$7:H4902)</f>
        <v>113</v>
      </c>
    </row>
    <row r="4903" spans="4:11" x14ac:dyDescent="0.3">
      <c r="D4903">
        <v>4897</v>
      </c>
      <c r="E4903">
        <v>12</v>
      </c>
      <c r="F4903" s="4">
        <f>DATE(2022,1,8+INT(ROWS($1:155)/5))</f>
        <v>44600</v>
      </c>
      <c r="G4903" s="1" t="s">
        <v>167</v>
      </c>
      <c r="H4903">
        <v>-5</v>
      </c>
      <c r="I4903" s="5">
        <f>IF(G4903="nákup",VLOOKUP(E4903,Tabuľka6[#All],13,FALSE),IF(G4903="predaj",VLOOKUP(E4903,Tabuľka6[#All],12,FALSE),"zadany neplatny typ transakie"))</f>
        <v>13.25</v>
      </c>
      <c r="J4903">
        <f t="shared" si="76"/>
        <v>66.25</v>
      </c>
      <c r="K4903">
        <f>SUMIF($E$7:E4903,E4903,$H$7:H4903)</f>
        <v>74</v>
      </c>
    </row>
    <row r="4904" spans="4:11" x14ac:dyDescent="0.3">
      <c r="D4904">
        <v>4898</v>
      </c>
      <c r="E4904">
        <v>4</v>
      </c>
      <c r="F4904" s="4">
        <f>DATE(2022,1,8+INT(ROWS($1:156)/5))</f>
        <v>44600</v>
      </c>
      <c r="G4904" s="1" t="s">
        <v>167</v>
      </c>
      <c r="H4904">
        <v>-9</v>
      </c>
      <c r="I4904" s="5">
        <f>IF(G4904="nákup",VLOOKUP(E4904,Tabuľka6[#All],13,FALSE),IF(G4904="predaj",VLOOKUP(E4904,Tabuľka6[#All],12,FALSE),"zadany neplatny typ transakie"))</f>
        <v>16</v>
      </c>
      <c r="J4904">
        <f t="shared" si="76"/>
        <v>144</v>
      </c>
      <c r="K4904">
        <f>SUMIF($E$7:E4904,E4904,$H$7:H4904)</f>
        <v>5</v>
      </c>
    </row>
    <row r="4905" spans="4:11" x14ac:dyDescent="0.3">
      <c r="D4905">
        <v>4899</v>
      </c>
      <c r="E4905">
        <v>3</v>
      </c>
      <c r="F4905" s="4">
        <f>DATE(2022,1,8+INT(ROWS($1:157)/5))</f>
        <v>44600</v>
      </c>
      <c r="G4905" s="1" t="s">
        <v>167</v>
      </c>
      <c r="H4905">
        <v>-1</v>
      </c>
      <c r="I4905" s="5">
        <f>IF(G4905="nákup",VLOOKUP(E4905,Tabuľka6[#All],13,FALSE),IF(G4905="predaj",VLOOKUP(E4905,Tabuľka6[#All],12,FALSE),"zadany neplatny typ transakie"))</f>
        <v>9.64</v>
      </c>
      <c r="J4905">
        <f t="shared" si="76"/>
        <v>9.64</v>
      </c>
      <c r="K4905">
        <f>SUMIF($E$7:E4905,E4905,$H$7:H4905)</f>
        <v>133</v>
      </c>
    </row>
    <row r="4906" spans="4:11" x14ac:dyDescent="0.3">
      <c r="D4906">
        <v>4900</v>
      </c>
      <c r="E4906">
        <v>24</v>
      </c>
      <c r="F4906" s="4">
        <f>DATE(2022,1,8+INT(ROWS($1:158)/5))</f>
        <v>44600</v>
      </c>
      <c r="G4906" s="1" t="s">
        <v>167</v>
      </c>
      <c r="H4906">
        <v>-9</v>
      </c>
      <c r="I4906" s="5">
        <f>IF(G4906="nákup",VLOOKUP(E4906,Tabuľka6[#All],13,FALSE),IF(G4906="predaj",VLOOKUP(E4906,Tabuľka6[#All],12,FALSE),"zadany neplatny typ transakie"))</f>
        <v>18.98</v>
      </c>
      <c r="J4906">
        <f t="shared" si="76"/>
        <v>170.82</v>
      </c>
      <c r="K4906">
        <f>SUMIF($E$7:E4906,E4906,$H$7:H4906)</f>
        <v>131</v>
      </c>
    </row>
    <row r="4907" spans="4:11" x14ac:dyDescent="0.3">
      <c r="D4907">
        <v>4901</v>
      </c>
      <c r="E4907">
        <v>20</v>
      </c>
      <c r="F4907" s="4">
        <f>DATE(2022,1,8+INT(ROWS($1:159)/5))</f>
        <v>44600</v>
      </c>
      <c r="G4907" s="1" t="s">
        <v>167</v>
      </c>
      <c r="H4907">
        <v>-4</v>
      </c>
      <c r="I4907" s="5">
        <f>IF(G4907="nákup",VLOOKUP(E4907,Tabuľka6[#All],13,FALSE),IF(G4907="predaj",VLOOKUP(E4907,Tabuľka6[#All],12,FALSE),"zadany neplatny typ transakie"))</f>
        <v>10.050000000000001</v>
      </c>
      <c r="J4907">
        <f t="shared" si="76"/>
        <v>40.200000000000003</v>
      </c>
      <c r="K4907">
        <f>SUMIF($E$7:E4907,E4907,$H$7:H4907)</f>
        <v>3</v>
      </c>
    </row>
    <row r="4908" spans="4:11" x14ac:dyDescent="0.3">
      <c r="D4908">
        <v>4902</v>
      </c>
      <c r="E4908">
        <v>3</v>
      </c>
      <c r="F4908" s="4">
        <f>DATE(2022,1,8+INT(ROWS($1:160)/5))</f>
        <v>44601</v>
      </c>
      <c r="G4908" s="1" t="s">
        <v>167</v>
      </c>
      <c r="H4908">
        <v>-4</v>
      </c>
      <c r="I4908" s="5">
        <f>IF(G4908="nákup",VLOOKUP(E4908,Tabuľka6[#All],13,FALSE),IF(G4908="predaj",VLOOKUP(E4908,Tabuľka6[#All],12,FALSE),"zadany neplatny typ transakie"))</f>
        <v>9.64</v>
      </c>
      <c r="J4908">
        <f t="shared" si="76"/>
        <v>38.56</v>
      </c>
      <c r="K4908">
        <f>SUMIF($E$7:E4908,E4908,$H$7:H4908)</f>
        <v>129</v>
      </c>
    </row>
    <row r="4909" spans="4:11" x14ac:dyDescent="0.3">
      <c r="D4909">
        <v>4903</v>
      </c>
      <c r="E4909">
        <v>11</v>
      </c>
      <c r="F4909" s="4">
        <f>DATE(2022,1,8+INT(ROWS($1:161)/5))</f>
        <v>44601</v>
      </c>
      <c r="G4909" s="1" t="s">
        <v>167</v>
      </c>
      <c r="H4909">
        <v>-9</v>
      </c>
      <c r="I4909" s="5">
        <f>IF(G4909="nákup",VLOOKUP(E4909,Tabuľka6[#All],13,FALSE),IF(G4909="predaj",VLOOKUP(E4909,Tabuľka6[#All],12,FALSE),"zadany neplatny typ transakie"))</f>
        <v>5</v>
      </c>
      <c r="J4909">
        <f t="shared" si="76"/>
        <v>45</v>
      </c>
      <c r="K4909">
        <f>SUMIF($E$7:E4909,E4909,$H$7:H4909)</f>
        <v>123</v>
      </c>
    </row>
    <row r="4910" spans="4:11" x14ac:dyDescent="0.3">
      <c r="D4910">
        <v>4904</v>
      </c>
      <c r="E4910">
        <v>7</v>
      </c>
      <c r="F4910" s="4">
        <f>DATE(2022,1,8+INT(ROWS($1:162)/5))</f>
        <v>44601</v>
      </c>
      <c r="G4910" s="1" t="s">
        <v>167</v>
      </c>
      <c r="H4910">
        <v>-5</v>
      </c>
      <c r="I4910" s="5">
        <f>IF(G4910="nákup",VLOOKUP(E4910,Tabuľka6[#All],13,FALSE),IF(G4910="predaj",VLOOKUP(E4910,Tabuľka6[#All],12,FALSE),"zadany neplatny typ transakie"))</f>
        <v>14.75</v>
      </c>
      <c r="J4910">
        <f t="shared" si="76"/>
        <v>73.75</v>
      </c>
      <c r="K4910">
        <f>SUMIF($E$7:E4910,E4910,$H$7:H4910)</f>
        <v>135</v>
      </c>
    </row>
    <row r="4911" spans="4:11" x14ac:dyDescent="0.3">
      <c r="D4911">
        <v>4905</v>
      </c>
      <c r="E4911">
        <v>24</v>
      </c>
      <c r="F4911" s="4">
        <f>DATE(2022,1,8+INT(ROWS($1:163)/5))</f>
        <v>44601</v>
      </c>
      <c r="G4911" s="1" t="s">
        <v>167</v>
      </c>
      <c r="H4911">
        <v>-5</v>
      </c>
      <c r="I4911" s="5">
        <f>IF(G4911="nákup",VLOOKUP(E4911,Tabuľka6[#All],13,FALSE),IF(G4911="predaj",VLOOKUP(E4911,Tabuľka6[#All],12,FALSE),"zadany neplatny typ transakie"))</f>
        <v>18.98</v>
      </c>
      <c r="J4911">
        <f t="shared" si="76"/>
        <v>94.9</v>
      </c>
      <c r="K4911">
        <f>SUMIF($E$7:E4911,E4911,$H$7:H4911)</f>
        <v>126</v>
      </c>
    </row>
    <row r="4912" spans="4:11" x14ac:dyDescent="0.3">
      <c r="D4912">
        <v>4906</v>
      </c>
      <c r="E4912">
        <v>25</v>
      </c>
      <c r="F4912" s="4">
        <f>DATE(2022,1,8+INT(ROWS($1:164)/5))</f>
        <v>44601</v>
      </c>
      <c r="G4912" s="1" t="s">
        <v>167</v>
      </c>
      <c r="H4912">
        <v>-5</v>
      </c>
      <c r="I4912" s="5">
        <f>IF(G4912="nákup",VLOOKUP(E4912,Tabuľka6[#All],13,FALSE),IF(G4912="predaj",VLOOKUP(E4912,Tabuľka6[#All],12,FALSE),"zadany neplatny typ transakie"))</f>
        <v>14.95</v>
      </c>
      <c r="J4912">
        <f t="shared" si="76"/>
        <v>74.75</v>
      </c>
      <c r="K4912">
        <f>SUMIF($E$7:E4912,E4912,$H$7:H4912)</f>
        <v>103</v>
      </c>
    </row>
    <row r="4913" spans="4:11" x14ac:dyDescent="0.3">
      <c r="D4913">
        <v>4907</v>
      </c>
      <c r="E4913">
        <v>4</v>
      </c>
      <c r="F4913" s="4">
        <f>DATE(2022,1,8+INT(ROWS($1:165)/5))</f>
        <v>44602</v>
      </c>
      <c r="G4913" s="1" t="s">
        <v>166</v>
      </c>
      <c r="H4913">
        <v>7</v>
      </c>
      <c r="I4913" s="5">
        <f>IF(G4913="nákup",VLOOKUP(E4913,Tabuľka6[#All],13,FALSE),IF(G4913="predaj",VLOOKUP(E4913,Tabuľka6[#All],12,FALSE),"zadany neplatny typ transakie"))</f>
        <v>8.36</v>
      </c>
      <c r="J4913">
        <f t="shared" si="76"/>
        <v>58.519999999999996</v>
      </c>
      <c r="K4913">
        <f>SUMIF($E$7:E4913,E4913,$H$7:H4913)</f>
        <v>12</v>
      </c>
    </row>
    <row r="4914" spans="4:11" x14ac:dyDescent="0.3">
      <c r="D4914">
        <v>4908</v>
      </c>
      <c r="E4914">
        <v>26</v>
      </c>
      <c r="F4914" s="4">
        <f>DATE(2022,1,8+INT(ROWS($1:166)/5))</f>
        <v>44602</v>
      </c>
      <c r="G4914" s="1" t="s">
        <v>167</v>
      </c>
      <c r="H4914">
        <v>-2</v>
      </c>
      <c r="I4914" s="5">
        <f>IF(G4914="nákup",VLOOKUP(E4914,Tabuľka6[#All],13,FALSE),IF(G4914="predaj",VLOOKUP(E4914,Tabuľka6[#All],12,FALSE),"zadany neplatny typ transakie"))</f>
        <v>12.85</v>
      </c>
      <c r="J4914">
        <f t="shared" si="76"/>
        <v>25.7</v>
      </c>
      <c r="K4914">
        <f>SUMIF($E$7:E4914,E4914,$H$7:H4914)</f>
        <v>56</v>
      </c>
    </row>
    <row r="4915" spans="4:11" x14ac:dyDescent="0.3">
      <c r="D4915">
        <v>4909</v>
      </c>
      <c r="E4915">
        <v>30</v>
      </c>
      <c r="F4915" s="4">
        <f>DATE(2022,1,8+INT(ROWS($1:167)/5))</f>
        <v>44602</v>
      </c>
      <c r="G4915" s="1" t="s">
        <v>167</v>
      </c>
      <c r="H4915">
        <v>-2</v>
      </c>
      <c r="I4915" s="5">
        <f>IF(G4915="nákup",VLOOKUP(E4915,Tabuľka6[#All],13,FALSE),IF(G4915="predaj",VLOOKUP(E4915,Tabuľka6[#All],12,FALSE),"zadany neplatny typ transakie"))</f>
        <v>11.5</v>
      </c>
      <c r="J4915">
        <f t="shared" si="76"/>
        <v>23</v>
      </c>
      <c r="K4915">
        <f>SUMIF($E$7:E4915,E4915,$H$7:H4915)</f>
        <v>0</v>
      </c>
    </row>
    <row r="4916" spans="4:11" x14ac:dyDescent="0.3">
      <c r="D4916">
        <v>4910</v>
      </c>
      <c r="E4916">
        <v>19</v>
      </c>
      <c r="F4916" s="4">
        <f>DATE(2022,1,8+INT(ROWS($1:168)/5))</f>
        <v>44602</v>
      </c>
      <c r="G4916" s="1" t="s">
        <v>167</v>
      </c>
      <c r="H4916">
        <v>-9</v>
      </c>
      <c r="I4916" s="5">
        <f>IF(G4916="nákup",VLOOKUP(E4916,Tabuľka6[#All],13,FALSE),IF(G4916="predaj",VLOOKUP(E4916,Tabuľka6[#All],12,FALSE),"zadany neplatny typ transakie"))</f>
        <v>14.17</v>
      </c>
      <c r="J4916">
        <f t="shared" si="76"/>
        <v>127.53</v>
      </c>
      <c r="K4916">
        <f>SUMIF($E$7:E4916,E4916,$H$7:H4916)</f>
        <v>2</v>
      </c>
    </row>
    <row r="4917" spans="4:11" x14ac:dyDescent="0.3">
      <c r="D4917">
        <v>4911</v>
      </c>
      <c r="E4917">
        <v>24</v>
      </c>
      <c r="F4917" s="4">
        <f>DATE(2022,1,8+INT(ROWS($1:169)/5))</f>
        <v>44602</v>
      </c>
      <c r="G4917" s="1" t="s">
        <v>167</v>
      </c>
      <c r="H4917">
        <v>-2</v>
      </c>
      <c r="I4917" s="5">
        <f>IF(G4917="nákup",VLOOKUP(E4917,Tabuľka6[#All],13,FALSE),IF(G4917="predaj",VLOOKUP(E4917,Tabuľka6[#All],12,FALSE),"zadany neplatny typ transakie"))</f>
        <v>18.98</v>
      </c>
      <c r="J4917">
        <f t="shared" si="76"/>
        <v>37.96</v>
      </c>
      <c r="K4917">
        <f>SUMIF($E$7:E4917,E4917,$H$7:H4917)</f>
        <v>124</v>
      </c>
    </row>
    <row r="4918" spans="4:11" x14ac:dyDescent="0.3">
      <c r="D4918">
        <v>4912</v>
      </c>
      <c r="E4918">
        <v>8</v>
      </c>
      <c r="F4918" s="4">
        <f>DATE(2022,1,8+INT(ROWS($1:170)/5))</f>
        <v>44603</v>
      </c>
      <c r="G4918" s="1" t="s">
        <v>167</v>
      </c>
      <c r="H4918">
        <v>-7</v>
      </c>
      <c r="I4918" s="5">
        <f>IF(G4918="nákup",VLOOKUP(E4918,Tabuľka6[#All],13,FALSE),IF(G4918="predaj",VLOOKUP(E4918,Tabuľka6[#All],12,FALSE),"zadany neplatny typ transakie"))</f>
        <v>17.89</v>
      </c>
      <c r="J4918">
        <f t="shared" si="76"/>
        <v>125.23</v>
      </c>
      <c r="K4918">
        <f>SUMIF($E$7:E4918,E4918,$H$7:H4918)</f>
        <v>106</v>
      </c>
    </row>
    <row r="4919" spans="4:11" x14ac:dyDescent="0.3">
      <c r="D4919">
        <v>4913</v>
      </c>
      <c r="E4919">
        <v>2</v>
      </c>
      <c r="F4919" s="4">
        <f>DATE(2022,1,8+INT(ROWS($1:171)/5))</f>
        <v>44603</v>
      </c>
      <c r="G4919" s="1" t="s">
        <v>167</v>
      </c>
      <c r="H4919">
        <v>-7</v>
      </c>
      <c r="I4919" s="5">
        <f>IF(G4919="nákup",VLOOKUP(E4919,Tabuľka6[#All],13,FALSE),IF(G4919="predaj",VLOOKUP(E4919,Tabuľka6[#All],12,FALSE),"zadany neplatny typ transakie"))</f>
        <v>16.11</v>
      </c>
      <c r="J4919">
        <f t="shared" si="76"/>
        <v>112.77</v>
      </c>
      <c r="K4919">
        <f>SUMIF($E$7:E4919,E4919,$H$7:H4919)</f>
        <v>50</v>
      </c>
    </row>
    <row r="4920" spans="4:11" x14ac:dyDescent="0.3">
      <c r="D4920">
        <v>4914</v>
      </c>
      <c r="E4920">
        <v>2</v>
      </c>
      <c r="F4920" s="4">
        <f>DATE(2022,1,8+INT(ROWS($1:172)/5))</f>
        <v>44603</v>
      </c>
      <c r="G4920" s="1" t="s">
        <v>167</v>
      </c>
      <c r="H4920">
        <v>-5</v>
      </c>
      <c r="I4920" s="5">
        <f>IF(G4920="nákup",VLOOKUP(E4920,Tabuľka6[#All],13,FALSE),IF(G4920="predaj",VLOOKUP(E4920,Tabuľka6[#All],12,FALSE),"zadany neplatny typ transakie"))</f>
        <v>16.11</v>
      </c>
      <c r="J4920">
        <f t="shared" si="76"/>
        <v>80.55</v>
      </c>
      <c r="K4920">
        <f>SUMIF($E$7:E4920,E4920,$H$7:H4920)</f>
        <v>45</v>
      </c>
    </row>
    <row r="4921" spans="4:11" x14ac:dyDescent="0.3">
      <c r="D4921">
        <v>4915</v>
      </c>
      <c r="E4921">
        <v>3</v>
      </c>
      <c r="F4921" s="4">
        <f>DATE(2022,1,8+INT(ROWS($1:173)/5))</f>
        <v>44603</v>
      </c>
      <c r="G4921" s="1" t="s">
        <v>167</v>
      </c>
      <c r="H4921">
        <v>-1</v>
      </c>
      <c r="I4921" s="5">
        <f>IF(G4921="nákup",VLOOKUP(E4921,Tabuľka6[#All],13,FALSE),IF(G4921="predaj",VLOOKUP(E4921,Tabuľka6[#All],12,FALSE),"zadany neplatny typ transakie"))</f>
        <v>9.64</v>
      </c>
      <c r="J4921">
        <f t="shared" si="76"/>
        <v>9.64</v>
      </c>
      <c r="K4921">
        <f>SUMIF($E$7:E4921,E4921,$H$7:H4921)</f>
        <v>128</v>
      </c>
    </row>
    <row r="4922" spans="4:11" x14ac:dyDescent="0.3">
      <c r="D4922">
        <v>4916</v>
      </c>
      <c r="E4922">
        <v>7</v>
      </c>
      <c r="F4922" s="4">
        <f>DATE(2022,1,8+INT(ROWS($1:174)/5))</f>
        <v>44603</v>
      </c>
      <c r="G4922" s="1" t="s">
        <v>166</v>
      </c>
      <c r="H4922">
        <v>9</v>
      </c>
      <c r="I4922" s="5">
        <f>IF(G4922="nákup",VLOOKUP(E4922,Tabuľka6[#All],13,FALSE),IF(G4922="predaj",VLOOKUP(E4922,Tabuľka6[#All],12,FALSE),"zadany neplatny typ transakie"))</f>
        <v>8.56</v>
      </c>
      <c r="J4922">
        <f t="shared" si="76"/>
        <v>77.040000000000006</v>
      </c>
      <c r="K4922">
        <f>SUMIF($E$7:E4922,E4922,$H$7:H4922)</f>
        <v>144</v>
      </c>
    </row>
    <row r="4923" spans="4:11" x14ac:dyDescent="0.3">
      <c r="D4923">
        <v>4917</v>
      </c>
      <c r="E4923">
        <v>30</v>
      </c>
      <c r="F4923" s="4">
        <f>DATE(2022,1,8+INT(ROWS($1:175)/5))</f>
        <v>44604</v>
      </c>
      <c r="G4923" s="1" t="s">
        <v>166</v>
      </c>
      <c r="H4923">
        <v>10</v>
      </c>
      <c r="I4923" s="5" t="str">
        <f>IF(G4923="nákup",VLOOKUP(E4923,Tabuľka6[#All],13,FALSE),IF(G4923="predaj",VLOOKUP(E4923,Tabuľka6[#All],12,FALSE),"zadany neplatny typ transakie"))</f>
        <v>4,36</v>
      </c>
      <c r="J4923">
        <f t="shared" si="76"/>
        <v>43.6</v>
      </c>
      <c r="K4923">
        <f>SUMIF($E$7:E4923,E4923,$H$7:H4923)</f>
        <v>10</v>
      </c>
    </row>
    <row r="4924" spans="4:11" x14ac:dyDescent="0.3">
      <c r="D4924">
        <v>4918</v>
      </c>
      <c r="E4924">
        <v>6</v>
      </c>
      <c r="F4924" s="4">
        <f>DATE(2022,1,8+INT(ROWS($1:176)/5))</f>
        <v>44604</v>
      </c>
      <c r="G4924" s="1" t="s">
        <v>167</v>
      </c>
      <c r="H4924">
        <v>-1</v>
      </c>
      <c r="I4924" s="5">
        <f>IF(G4924="nákup",VLOOKUP(E4924,Tabuľka6[#All],13,FALSE),IF(G4924="predaj",VLOOKUP(E4924,Tabuľka6[#All],12,FALSE),"zadany neplatny typ transakie"))</f>
        <v>13.24</v>
      </c>
      <c r="J4924">
        <f t="shared" si="76"/>
        <v>13.24</v>
      </c>
      <c r="K4924">
        <f>SUMIF($E$7:E4924,E4924,$H$7:H4924)</f>
        <v>74</v>
      </c>
    </row>
    <row r="4925" spans="4:11" x14ac:dyDescent="0.3">
      <c r="D4925">
        <v>4919</v>
      </c>
      <c r="E4925">
        <v>29</v>
      </c>
      <c r="F4925" s="4">
        <f>DATE(2022,1,8+INT(ROWS($1:177)/5))</f>
        <v>44604</v>
      </c>
      <c r="G4925" s="1" t="s">
        <v>167</v>
      </c>
      <c r="H4925">
        <v>-6</v>
      </c>
      <c r="I4925" s="5">
        <f>IF(G4925="nákup",VLOOKUP(E4925,Tabuľka6[#All],13,FALSE),IF(G4925="predaj",VLOOKUP(E4925,Tabuľka6[#All],12,FALSE),"zadany neplatny typ transakie"))</f>
        <v>24.99</v>
      </c>
      <c r="J4925">
        <f t="shared" si="76"/>
        <v>149.94</v>
      </c>
      <c r="K4925">
        <f>SUMIF($E$7:E4925,E4925,$H$7:H4925)</f>
        <v>239</v>
      </c>
    </row>
    <row r="4926" spans="4:11" x14ac:dyDescent="0.3">
      <c r="D4926">
        <v>4920</v>
      </c>
      <c r="E4926">
        <v>19</v>
      </c>
      <c r="F4926" s="4">
        <f>DATE(2022,1,8+INT(ROWS($1:178)/5))</f>
        <v>44604</v>
      </c>
      <c r="G4926" s="1" t="s">
        <v>166</v>
      </c>
      <c r="H4926">
        <v>20</v>
      </c>
      <c r="I4926" s="5">
        <f>IF(G4926="nákup",VLOOKUP(E4926,Tabuľka6[#All],13,FALSE),IF(G4926="predaj",VLOOKUP(E4926,Tabuľka6[#All],12,FALSE),"zadany neplatny typ transakie"))</f>
        <v>9.16</v>
      </c>
      <c r="J4926">
        <f t="shared" si="76"/>
        <v>183.2</v>
      </c>
      <c r="K4926">
        <f>SUMIF($E$7:E4926,E4926,$H$7:H4926)</f>
        <v>22</v>
      </c>
    </row>
    <row r="4927" spans="4:11" x14ac:dyDescent="0.3">
      <c r="D4927">
        <v>4921</v>
      </c>
      <c r="E4927">
        <v>7</v>
      </c>
      <c r="F4927" s="4">
        <f>DATE(2022,1,8+INT(ROWS($1:179)/5))</f>
        <v>44604</v>
      </c>
      <c r="G4927" s="1" t="s">
        <v>167</v>
      </c>
      <c r="H4927">
        <v>-9</v>
      </c>
      <c r="I4927" s="5">
        <f>IF(G4927="nákup",VLOOKUP(E4927,Tabuľka6[#All],13,FALSE),IF(G4927="predaj",VLOOKUP(E4927,Tabuľka6[#All],12,FALSE),"zadany neplatny typ transakie"))</f>
        <v>14.75</v>
      </c>
      <c r="J4927">
        <f t="shared" si="76"/>
        <v>132.75</v>
      </c>
      <c r="K4927">
        <f>SUMIF($E$7:E4927,E4927,$H$7:H4927)</f>
        <v>135</v>
      </c>
    </row>
    <row r="4928" spans="4:11" x14ac:dyDescent="0.3">
      <c r="D4928">
        <v>4922</v>
      </c>
      <c r="E4928">
        <v>29</v>
      </c>
      <c r="F4928" s="4">
        <f>DATE(2022,1,8+INT(ROWS($1:180)/5))</f>
        <v>44605</v>
      </c>
      <c r="G4928" s="1" t="s">
        <v>167</v>
      </c>
      <c r="H4928">
        <v>-4</v>
      </c>
      <c r="I4928" s="5">
        <f>IF(G4928="nákup",VLOOKUP(E4928,Tabuľka6[#All],13,FALSE),IF(G4928="predaj",VLOOKUP(E4928,Tabuľka6[#All],12,FALSE),"zadany neplatny typ transakie"))</f>
        <v>24.99</v>
      </c>
      <c r="J4928">
        <f t="shared" si="76"/>
        <v>99.96</v>
      </c>
      <c r="K4928">
        <f>SUMIF($E$7:E4928,E4928,$H$7:H4928)</f>
        <v>235</v>
      </c>
    </row>
    <row r="4929" spans="4:11" x14ac:dyDescent="0.3">
      <c r="D4929">
        <v>4923</v>
      </c>
      <c r="E4929">
        <v>23</v>
      </c>
      <c r="F4929" s="4">
        <f>DATE(2022,1,8+INT(ROWS($1:181)/5))</f>
        <v>44605</v>
      </c>
      <c r="G4929" s="1" t="s">
        <v>167</v>
      </c>
      <c r="H4929">
        <v>-1</v>
      </c>
      <c r="I4929" s="5">
        <f>IF(G4929="nákup",VLOOKUP(E4929,Tabuľka6[#All],13,FALSE),IF(G4929="predaj",VLOOKUP(E4929,Tabuľka6[#All],12,FALSE),"zadany neplatny typ transakie"))</f>
        <v>22.55</v>
      </c>
      <c r="J4929">
        <f t="shared" si="76"/>
        <v>22.55</v>
      </c>
      <c r="K4929">
        <f>SUMIF($E$7:E4929,E4929,$H$7:H4929)</f>
        <v>135</v>
      </c>
    </row>
    <row r="4930" spans="4:11" x14ac:dyDescent="0.3">
      <c r="D4930">
        <v>4924</v>
      </c>
      <c r="E4930">
        <v>22</v>
      </c>
      <c r="F4930" s="4">
        <f>DATE(2022,1,8+INT(ROWS($1:182)/5))</f>
        <v>44605</v>
      </c>
      <c r="G4930" s="1" t="s">
        <v>167</v>
      </c>
      <c r="H4930">
        <v>-9</v>
      </c>
      <c r="I4930" s="5">
        <f>IF(G4930="nákup",VLOOKUP(E4930,Tabuľka6[#All],13,FALSE),IF(G4930="predaj",VLOOKUP(E4930,Tabuľka6[#All],12,FALSE),"zadany neplatny typ transakie"))</f>
        <v>22.58</v>
      </c>
      <c r="J4930">
        <f t="shared" si="76"/>
        <v>203.21999999999997</v>
      </c>
      <c r="K4930">
        <f>SUMIF($E$7:E4930,E4930,$H$7:H4930)</f>
        <v>31</v>
      </c>
    </row>
    <row r="4931" spans="4:11" x14ac:dyDescent="0.3">
      <c r="D4931">
        <v>4925</v>
      </c>
      <c r="E4931">
        <v>4</v>
      </c>
      <c r="F4931" s="4">
        <f>DATE(2022,1,8+INT(ROWS($1:183)/5))</f>
        <v>44605</v>
      </c>
      <c r="G4931" s="1" t="s">
        <v>167</v>
      </c>
      <c r="H4931">
        <v>-2</v>
      </c>
      <c r="I4931" s="5">
        <f>IF(G4931="nákup",VLOOKUP(E4931,Tabuľka6[#All],13,FALSE),IF(G4931="predaj",VLOOKUP(E4931,Tabuľka6[#All],12,FALSE),"zadany neplatny typ transakie"))</f>
        <v>16</v>
      </c>
      <c r="J4931">
        <f t="shared" si="76"/>
        <v>32</v>
      </c>
      <c r="K4931">
        <f>SUMIF($E$7:E4931,E4931,$H$7:H4931)</f>
        <v>10</v>
      </c>
    </row>
    <row r="4932" spans="4:11" x14ac:dyDescent="0.3">
      <c r="D4932">
        <v>4926</v>
      </c>
      <c r="E4932">
        <v>5</v>
      </c>
      <c r="F4932" s="4">
        <f>DATE(2022,1,8+INT(ROWS($1:184)/5))</f>
        <v>44605</v>
      </c>
      <c r="G4932" s="1" t="s">
        <v>167</v>
      </c>
      <c r="H4932">
        <v>-1</v>
      </c>
      <c r="I4932" s="5">
        <f>IF(G4932="nákup",VLOOKUP(E4932,Tabuľka6[#All],13,FALSE),IF(G4932="predaj",VLOOKUP(E4932,Tabuľka6[#All],12,FALSE),"zadany neplatny typ transakie"))</f>
        <v>15.56</v>
      </c>
      <c r="J4932">
        <f t="shared" si="76"/>
        <v>15.56</v>
      </c>
      <c r="K4932">
        <f>SUMIF($E$7:E4932,E4932,$H$7:H4932)</f>
        <v>108</v>
      </c>
    </row>
    <row r="4933" spans="4:11" x14ac:dyDescent="0.3">
      <c r="D4933">
        <v>4927</v>
      </c>
      <c r="E4933">
        <v>11</v>
      </c>
      <c r="F4933" s="4">
        <f>DATE(2022,1,8+INT(ROWS($1:185)/5))</f>
        <v>44606</v>
      </c>
      <c r="G4933" s="1" t="s">
        <v>167</v>
      </c>
      <c r="H4933">
        <v>-10</v>
      </c>
      <c r="I4933" s="5">
        <f>IF(G4933="nákup",VLOOKUP(E4933,Tabuľka6[#All],13,FALSE),IF(G4933="predaj",VLOOKUP(E4933,Tabuľka6[#All],12,FALSE),"zadany neplatny typ transakie"))</f>
        <v>5</v>
      </c>
      <c r="J4933">
        <f t="shared" si="76"/>
        <v>50</v>
      </c>
      <c r="K4933">
        <f>SUMIF($E$7:E4933,E4933,$H$7:H4933)</f>
        <v>113</v>
      </c>
    </row>
    <row r="4934" spans="4:11" x14ac:dyDescent="0.3">
      <c r="D4934">
        <v>4928</v>
      </c>
      <c r="E4934">
        <v>19</v>
      </c>
      <c r="F4934" s="4">
        <f>DATE(2022,1,8+INT(ROWS($1:186)/5))</f>
        <v>44606</v>
      </c>
      <c r="G4934" s="1" t="s">
        <v>167</v>
      </c>
      <c r="H4934">
        <v>-3</v>
      </c>
      <c r="I4934" s="5">
        <f>IF(G4934="nákup",VLOOKUP(E4934,Tabuľka6[#All],13,FALSE),IF(G4934="predaj",VLOOKUP(E4934,Tabuľka6[#All],12,FALSE),"zadany neplatny typ transakie"))</f>
        <v>14.17</v>
      </c>
      <c r="J4934">
        <f t="shared" si="76"/>
        <v>42.51</v>
      </c>
      <c r="K4934">
        <f>SUMIF($E$7:E4934,E4934,$H$7:H4934)</f>
        <v>19</v>
      </c>
    </row>
    <row r="4935" spans="4:11" x14ac:dyDescent="0.3">
      <c r="D4935">
        <v>4929</v>
      </c>
      <c r="E4935">
        <v>6</v>
      </c>
      <c r="F4935" s="4">
        <f>DATE(2022,1,8+INT(ROWS($1:187)/5))</f>
        <v>44606</v>
      </c>
      <c r="G4935" s="1" t="s">
        <v>167</v>
      </c>
      <c r="H4935">
        <v>-2</v>
      </c>
      <c r="I4935" s="5">
        <f>IF(G4935="nákup",VLOOKUP(E4935,Tabuľka6[#All],13,FALSE),IF(G4935="predaj",VLOOKUP(E4935,Tabuľka6[#All],12,FALSE),"zadany neplatny typ transakie"))</f>
        <v>13.24</v>
      </c>
      <c r="J4935">
        <f t="shared" si="76"/>
        <v>26.48</v>
      </c>
      <c r="K4935">
        <f>SUMIF($E$7:E4935,E4935,$H$7:H4935)</f>
        <v>72</v>
      </c>
    </row>
    <row r="4936" spans="4:11" x14ac:dyDescent="0.3">
      <c r="D4936">
        <v>4930</v>
      </c>
      <c r="E4936">
        <v>21</v>
      </c>
      <c r="F4936" s="4">
        <f>DATE(2022,1,8+INT(ROWS($1:188)/5))</f>
        <v>44606</v>
      </c>
      <c r="G4936" s="1" t="s">
        <v>166</v>
      </c>
      <c r="H4936">
        <v>9</v>
      </c>
      <c r="I4936" s="5">
        <f>IF(G4936="nákup",VLOOKUP(E4936,Tabuľka6[#All],13,FALSE),IF(G4936="predaj",VLOOKUP(E4936,Tabuľka6[#All],12,FALSE),"zadany neplatny typ transakie"))</f>
        <v>14.17</v>
      </c>
      <c r="J4936">
        <f t="shared" ref="J4936:J4999" si="77">ABS(H4936*I4936)</f>
        <v>127.53</v>
      </c>
      <c r="K4936">
        <f>SUMIF($E$7:E4936,E4936,$H$7:H4936)</f>
        <v>13</v>
      </c>
    </row>
    <row r="4937" spans="4:11" x14ac:dyDescent="0.3">
      <c r="D4937">
        <v>4931</v>
      </c>
      <c r="E4937">
        <v>27</v>
      </c>
      <c r="F4937" s="4">
        <f>DATE(2022,1,8+INT(ROWS($1:189)/5))</f>
        <v>44606</v>
      </c>
      <c r="G4937" s="1" t="s">
        <v>167</v>
      </c>
      <c r="H4937">
        <v>-8</v>
      </c>
      <c r="I4937" s="5">
        <f>IF(G4937="nákup",VLOOKUP(E4937,Tabuľka6[#All],13,FALSE),IF(G4937="predaj",VLOOKUP(E4937,Tabuľka6[#All],12,FALSE),"zadany neplatny typ transakie"))</f>
        <v>16.36</v>
      </c>
      <c r="J4937">
        <f t="shared" si="77"/>
        <v>130.88</v>
      </c>
      <c r="K4937">
        <f>SUMIF($E$7:E4937,E4937,$H$7:H4937)</f>
        <v>145</v>
      </c>
    </row>
    <row r="4938" spans="4:11" x14ac:dyDescent="0.3">
      <c r="D4938">
        <v>4932</v>
      </c>
      <c r="E4938">
        <v>10</v>
      </c>
      <c r="F4938" s="4">
        <f>DATE(2022,1,8+INT(ROWS($1:190)/5))</f>
        <v>44607</v>
      </c>
      <c r="G4938" s="1" t="s">
        <v>167</v>
      </c>
      <c r="H4938">
        <v>-9</v>
      </c>
      <c r="I4938" s="5">
        <f>IF(G4938="nákup",VLOOKUP(E4938,Tabuľka6[#All],13,FALSE),IF(G4938="predaj",VLOOKUP(E4938,Tabuľka6[#All],12,FALSE),"zadany neplatny typ transakie"))</f>
        <v>18.5</v>
      </c>
      <c r="J4938">
        <f t="shared" si="77"/>
        <v>166.5</v>
      </c>
      <c r="K4938">
        <f>SUMIF($E$7:E4938,E4938,$H$7:H4938)</f>
        <v>144</v>
      </c>
    </row>
    <row r="4939" spans="4:11" x14ac:dyDescent="0.3">
      <c r="D4939">
        <v>4933</v>
      </c>
      <c r="E4939">
        <v>14</v>
      </c>
      <c r="F4939" s="4">
        <f>DATE(2022,1,8+INT(ROWS($1:191)/5))</f>
        <v>44607</v>
      </c>
      <c r="G4939" s="1" t="s">
        <v>167</v>
      </c>
      <c r="H4939">
        <v>-2</v>
      </c>
      <c r="I4939" s="5">
        <f>IF(G4939="nákup",VLOOKUP(E4939,Tabuľka6[#All],13,FALSE),IF(G4939="predaj",VLOOKUP(E4939,Tabuľka6[#All],12,FALSE),"zadany neplatny typ transakie"))</f>
        <v>7.8</v>
      </c>
      <c r="J4939">
        <f t="shared" si="77"/>
        <v>15.6</v>
      </c>
      <c r="K4939">
        <f>SUMIF($E$7:E4939,E4939,$H$7:H4939)</f>
        <v>93</v>
      </c>
    </row>
    <row r="4940" spans="4:11" x14ac:dyDescent="0.3">
      <c r="D4940">
        <v>4934</v>
      </c>
      <c r="E4940">
        <v>23</v>
      </c>
      <c r="F4940" s="4">
        <f>DATE(2022,1,8+INT(ROWS($1:192)/5))</f>
        <v>44607</v>
      </c>
      <c r="G4940" s="1" t="s">
        <v>167</v>
      </c>
      <c r="H4940">
        <v>-7</v>
      </c>
      <c r="I4940" s="5">
        <f>IF(G4940="nákup",VLOOKUP(E4940,Tabuľka6[#All],13,FALSE),IF(G4940="predaj",VLOOKUP(E4940,Tabuľka6[#All],12,FALSE),"zadany neplatny typ transakie"))</f>
        <v>22.55</v>
      </c>
      <c r="J4940">
        <f t="shared" si="77"/>
        <v>157.85</v>
      </c>
      <c r="K4940">
        <f>SUMIF($E$7:E4940,E4940,$H$7:H4940)</f>
        <v>128</v>
      </c>
    </row>
    <row r="4941" spans="4:11" x14ac:dyDescent="0.3">
      <c r="D4941">
        <v>4935</v>
      </c>
      <c r="E4941">
        <v>2</v>
      </c>
      <c r="F4941" s="4">
        <f>DATE(2022,1,8+INT(ROWS($1:193)/5))</f>
        <v>44607</v>
      </c>
      <c r="G4941" s="1" t="s">
        <v>167</v>
      </c>
      <c r="H4941">
        <v>-4</v>
      </c>
      <c r="I4941" s="5">
        <f>IF(G4941="nákup",VLOOKUP(E4941,Tabuľka6[#All],13,FALSE),IF(G4941="predaj",VLOOKUP(E4941,Tabuľka6[#All],12,FALSE),"zadany neplatny typ transakie"))</f>
        <v>16.11</v>
      </c>
      <c r="J4941">
        <f t="shared" si="77"/>
        <v>64.44</v>
      </c>
      <c r="K4941">
        <f>SUMIF($E$7:E4941,E4941,$H$7:H4941)</f>
        <v>41</v>
      </c>
    </row>
    <row r="4942" spans="4:11" x14ac:dyDescent="0.3">
      <c r="D4942">
        <v>4936</v>
      </c>
      <c r="E4942">
        <v>9</v>
      </c>
      <c r="F4942" s="4">
        <f>DATE(2022,1,8+INT(ROWS($1:194)/5))</f>
        <v>44607</v>
      </c>
      <c r="G4942" s="1" t="s">
        <v>167</v>
      </c>
      <c r="H4942">
        <v>-6</v>
      </c>
      <c r="I4942" s="5">
        <f>IF(G4942="nákup",VLOOKUP(E4942,Tabuľka6[#All],13,FALSE),IF(G4942="predaj",VLOOKUP(E4942,Tabuľka6[#All],12,FALSE),"zadany neplatny typ transakie"))</f>
        <v>41</v>
      </c>
      <c r="J4942">
        <f t="shared" si="77"/>
        <v>246</v>
      </c>
      <c r="K4942">
        <f>SUMIF($E$7:E4942,E4942,$H$7:H4942)</f>
        <v>171</v>
      </c>
    </row>
    <row r="4943" spans="4:11" x14ac:dyDescent="0.3">
      <c r="D4943">
        <v>4937</v>
      </c>
      <c r="E4943">
        <v>10</v>
      </c>
      <c r="F4943" s="4">
        <f>DATE(2022,1,8+INT(ROWS($1:195)/5))</f>
        <v>44608</v>
      </c>
      <c r="G4943" s="1" t="s">
        <v>167</v>
      </c>
      <c r="H4943">
        <v>-7</v>
      </c>
      <c r="I4943" s="5">
        <f>IF(G4943="nákup",VLOOKUP(E4943,Tabuľka6[#All],13,FALSE),IF(G4943="predaj",VLOOKUP(E4943,Tabuľka6[#All],12,FALSE),"zadany neplatny typ transakie"))</f>
        <v>18.5</v>
      </c>
      <c r="J4943">
        <f t="shared" si="77"/>
        <v>129.5</v>
      </c>
      <c r="K4943">
        <f>SUMIF($E$7:E4943,E4943,$H$7:H4943)</f>
        <v>137</v>
      </c>
    </row>
    <row r="4944" spans="4:11" x14ac:dyDescent="0.3">
      <c r="D4944">
        <v>4938</v>
      </c>
      <c r="E4944">
        <v>15</v>
      </c>
      <c r="F4944" s="4">
        <f>DATE(2022,1,8+INT(ROWS($1:196)/5))</f>
        <v>44608</v>
      </c>
      <c r="G4944" s="1" t="s">
        <v>167</v>
      </c>
      <c r="H4944">
        <v>-6</v>
      </c>
      <c r="I4944" s="5">
        <f>IF(G4944="nákup",VLOOKUP(E4944,Tabuľka6[#All],13,FALSE),IF(G4944="predaj",VLOOKUP(E4944,Tabuľka6[#All],12,FALSE),"zadany neplatny typ transakie"))</f>
        <v>9.65</v>
      </c>
      <c r="J4944">
        <f t="shared" si="77"/>
        <v>57.900000000000006</v>
      </c>
      <c r="K4944">
        <f>SUMIF($E$7:E4944,E4944,$H$7:H4944)</f>
        <v>54</v>
      </c>
    </row>
    <row r="4945" spans="4:11" x14ac:dyDescent="0.3">
      <c r="D4945">
        <v>4939</v>
      </c>
      <c r="E4945">
        <v>1</v>
      </c>
      <c r="F4945" s="4">
        <f>DATE(2022,1,8+INT(ROWS($1:197)/5))</f>
        <v>44608</v>
      </c>
      <c r="G4945" s="1" t="s">
        <v>166</v>
      </c>
      <c r="H4945">
        <v>7</v>
      </c>
      <c r="I4945" s="5">
        <f>IF(G4945="nákup",VLOOKUP(E4945,Tabuľka6[#All],13,FALSE),IF(G4945="predaj",VLOOKUP(E4945,Tabuľka6[#All],12,FALSE),"zadany neplatny typ transakie"))</f>
        <v>8.25</v>
      </c>
      <c r="J4945">
        <f t="shared" si="77"/>
        <v>57.75</v>
      </c>
      <c r="K4945">
        <f>SUMIF($E$7:E4945,E4945,$H$7:H4945)</f>
        <v>10</v>
      </c>
    </row>
    <row r="4946" spans="4:11" x14ac:dyDescent="0.3">
      <c r="D4946">
        <v>4940</v>
      </c>
      <c r="E4946">
        <v>6</v>
      </c>
      <c r="F4946" s="4">
        <f>DATE(2022,1,8+INT(ROWS($1:198)/5))</f>
        <v>44608</v>
      </c>
      <c r="G4946" s="1" t="s">
        <v>167</v>
      </c>
      <c r="H4946">
        <v>-1</v>
      </c>
      <c r="I4946" s="5">
        <f>IF(G4946="nákup",VLOOKUP(E4946,Tabuľka6[#All],13,FALSE),IF(G4946="predaj",VLOOKUP(E4946,Tabuľka6[#All],12,FALSE),"zadany neplatny typ transakie"))</f>
        <v>13.24</v>
      </c>
      <c r="J4946">
        <f t="shared" si="77"/>
        <v>13.24</v>
      </c>
      <c r="K4946">
        <f>SUMIF($E$7:E4946,E4946,$H$7:H4946)</f>
        <v>71</v>
      </c>
    </row>
    <row r="4947" spans="4:11" x14ac:dyDescent="0.3">
      <c r="D4947">
        <v>4941</v>
      </c>
      <c r="E4947">
        <v>13</v>
      </c>
      <c r="F4947" s="4">
        <f>DATE(2022,1,8+INT(ROWS($1:199)/5))</f>
        <v>44608</v>
      </c>
      <c r="G4947" s="1" t="s">
        <v>167</v>
      </c>
      <c r="H4947">
        <v>-6</v>
      </c>
      <c r="I4947" s="5">
        <f>IF(G4947="nákup",VLOOKUP(E4947,Tabuľka6[#All],13,FALSE),IF(G4947="predaj",VLOOKUP(E4947,Tabuľka6[#All],12,FALSE),"zadany neplatny typ transakie"))</f>
        <v>14.95</v>
      </c>
      <c r="J4947">
        <f t="shared" si="77"/>
        <v>89.699999999999989</v>
      </c>
      <c r="K4947">
        <f>SUMIF($E$7:E4947,E4947,$H$7:H4947)</f>
        <v>102</v>
      </c>
    </row>
    <row r="4948" spans="4:11" x14ac:dyDescent="0.3">
      <c r="D4948">
        <v>4942</v>
      </c>
      <c r="E4948">
        <v>29</v>
      </c>
      <c r="F4948" s="4">
        <f>DATE(2022,1,8+INT(ROWS($1:200)/5))</f>
        <v>44609</v>
      </c>
      <c r="G4948" s="1" t="s">
        <v>167</v>
      </c>
      <c r="H4948">
        <v>-6</v>
      </c>
      <c r="I4948" s="5">
        <f>IF(G4948="nákup",VLOOKUP(E4948,Tabuľka6[#All],13,FALSE),IF(G4948="predaj",VLOOKUP(E4948,Tabuľka6[#All],12,FALSE),"zadany neplatny typ transakie"))</f>
        <v>24.99</v>
      </c>
      <c r="J4948">
        <f t="shared" si="77"/>
        <v>149.94</v>
      </c>
      <c r="K4948">
        <f>SUMIF($E$7:E4948,E4948,$H$7:H4948)</f>
        <v>229</v>
      </c>
    </row>
    <row r="4949" spans="4:11" x14ac:dyDescent="0.3">
      <c r="D4949">
        <v>4943</v>
      </c>
      <c r="E4949">
        <v>12</v>
      </c>
      <c r="F4949" s="4">
        <f>DATE(2022,1,8+INT(ROWS($1:201)/5))</f>
        <v>44609</v>
      </c>
      <c r="G4949" s="1" t="s">
        <v>167</v>
      </c>
      <c r="H4949">
        <v>-10</v>
      </c>
      <c r="I4949" s="5">
        <f>IF(G4949="nákup",VLOOKUP(E4949,Tabuľka6[#All],13,FALSE),IF(G4949="predaj",VLOOKUP(E4949,Tabuľka6[#All],12,FALSE),"zadany neplatny typ transakie"))</f>
        <v>13.25</v>
      </c>
      <c r="J4949">
        <f t="shared" si="77"/>
        <v>132.5</v>
      </c>
      <c r="K4949">
        <f>SUMIF($E$7:E4949,E4949,$H$7:H4949)</f>
        <v>64</v>
      </c>
    </row>
    <row r="4950" spans="4:11" x14ac:dyDescent="0.3">
      <c r="D4950">
        <v>4944</v>
      </c>
      <c r="E4950">
        <v>14</v>
      </c>
      <c r="F4950" s="4">
        <f>DATE(2022,1,8+INT(ROWS($1:202)/5))</f>
        <v>44609</v>
      </c>
      <c r="G4950" s="1" t="s">
        <v>167</v>
      </c>
      <c r="H4950">
        <v>-6</v>
      </c>
      <c r="I4950" s="5">
        <f>IF(G4950="nákup",VLOOKUP(E4950,Tabuľka6[#All],13,FALSE),IF(G4950="predaj",VLOOKUP(E4950,Tabuľka6[#All],12,FALSE),"zadany neplatny typ transakie"))</f>
        <v>7.8</v>
      </c>
      <c r="J4950">
        <f t="shared" si="77"/>
        <v>46.8</v>
      </c>
      <c r="K4950">
        <f>SUMIF($E$7:E4950,E4950,$H$7:H4950)</f>
        <v>87</v>
      </c>
    </row>
    <row r="4951" spans="4:11" x14ac:dyDescent="0.3">
      <c r="D4951">
        <v>4945</v>
      </c>
      <c r="E4951">
        <v>29</v>
      </c>
      <c r="F4951" s="4">
        <f>DATE(2022,1,8+INT(ROWS($1:203)/5))</f>
        <v>44609</v>
      </c>
      <c r="G4951" s="1" t="s">
        <v>167</v>
      </c>
      <c r="H4951">
        <v>-2</v>
      </c>
      <c r="I4951" s="5">
        <f>IF(G4951="nákup",VLOOKUP(E4951,Tabuľka6[#All],13,FALSE),IF(G4951="predaj",VLOOKUP(E4951,Tabuľka6[#All],12,FALSE),"zadany neplatny typ transakie"))</f>
        <v>24.99</v>
      </c>
      <c r="J4951">
        <f t="shared" si="77"/>
        <v>49.98</v>
      </c>
      <c r="K4951">
        <f>SUMIF($E$7:E4951,E4951,$H$7:H4951)</f>
        <v>227</v>
      </c>
    </row>
    <row r="4952" spans="4:11" x14ac:dyDescent="0.3">
      <c r="D4952">
        <v>4946</v>
      </c>
      <c r="E4952">
        <v>21</v>
      </c>
      <c r="F4952" s="4">
        <f>DATE(2022,1,8+INT(ROWS($1:204)/5))</f>
        <v>44609</v>
      </c>
      <c r="G4952" s="1" t="s">
        <v>166</v>
      </c>
      <c r="H4952">
        <v>28</v>
      </c>
      <c r="I4952" s="5">
        <f>IF(G4952="nákup",VLOOKUP(E4952,Tabuľka6[#All],13,FALSE),IF(G4952="predaj",VLOOKUP(E4952,Tabuľka6[#All],12,FALSE),"zadany neplatny typ transakie"))</f>
        <v>14.17</v>
      </c>
      <c r="J4952">
        <f t="shared" si="77"/>
        <v>396.76</v>
      </c>
      <c r="K4952">
        <f>SUMIF($E$7:E4952,E4952,$H$7:H4952)</f>
        <v>41</v>
      </c>
    </row>
    <row r="4953" spans="4:11" x14ac:dyDescent="0.3">
      <c r="D4953">
        <v>4947</v>
      </c>
      <c r="E4953">
        <v>5</v>
      </c>
      <c r="F4953" s="4">
        <f>DATE(2022,1,8+INT(ROWS($1:205)/5))</f>
        <v>44610</v>
      </c>
      <c r="G4953" s="1" t="s">
        <v>166</v>
      </c>
      <c r="H4953">
        <v>24</v>
      </c>
      <c r="I4953" s="5">
        <f>IF(G4953="nákup",VLOOKUP(E4953,Tabuľka6[#All],13,FALSE),IF(G4953="predaj",VLOOKUP(E4953,Tabuľka6[#All],12,FALSE),"zadany neplatny typ transakie"))</f>
        <v>8.2899999999999991</v>
      </c>
      <c r="J4953">
        <f t="shared" si="77"/>
        <v>198.95999999999998</v>
      </c>
      <c r="K4953">
        <f>SUMIF($E$7:E4953,E4953,$H$7:H4953)</f>
        <v>132</v>
      </c>
    </row>
    <row r="4954" spans="4:11" x14ac:dyDescent="0.3">
      <c r="D4954">
        <v>4948</v>
      </c>
      <c r="E4954">
        <v>30</v>
      </c>
      <c r="F4954" s="4">
        <f>DATE(2022,1,8+INT(ROWS($1:206)/5))</f>
        <v>44610</v>
      </c>
      <c r="G4954" s="1" t="s">
        <v>166</v>
      </c>
      <c r="H4954">
        <v>36</v>
      </c>
      <c r="I4954" s="5" t="str">
        <f>IF(G4954="nákup",VLOOKUP(E4954,Tabuľka6[#All],13,FALSE),IF(G4954="predaj",VLOOKUP(E4954,Tabuľka6[#All],12,FALSE),"zadany neplatny typ transakie"))</f>
        <v>4,36</v>
      </c>
      <c r="J4954">
        <f t="shared" si="77"/>
        <v>156.96</v>
      </c>
      <c r="K4954">
        <f>SUMIF($E$7:E4954,E4954,$H$7:H4954)</f>
        <v>46</v>
      </c>
    </row>
    <row r="4955" spans="4:11" x14ac:dyDescent="0.3">
      <c r="D4955">
        <v>4949</v>
      </c>
      <c r="E4955">
        <v>15</v>
      </c>
      <c r="F4955" s="4">
        <f>DATE(2022,1,8+INT(ROWS($1:207)/5))</f>
        <v>44610</v>
      </c>
      <c r="G4955" s="1" t="s">
        <v>166</v>
      </c>
      <c r="H4955">
        <v>43</v>
      </c>
      <c r="I4955" s="5">
        <f>IF(G4955="nákup",VLOOKUP(E4955,Tabuľka6[#All],13,FALSE),IF(G4955="predaj",VLOOKUP(E4955,Tabuľka6[#All],12,FALSE),"zadany neplatny typ transakie"))</f>
        <v>4.5</v>
      </c>
      <c r="J4955">
        <f t="shared" si="77"/>
        <v>193.5</v>
      </c>
      <c r="K4955">
        <f>SUMIF($E$7:E4955,E4955,$H$7:H4955)</f>
        <v>97</v>
      </c>
    </row>
    <row r="4956" spans="4:11" x14ac:dyDescent="0.3">
      <c r="D4956">
        <v>4950</v>
      </c>
      <c r="E4956">
        <v>27</v>
      </c>
      <c r="F4956" s="4">
        <f>DATE(2022,1,8+INT(ROWS($1:208)/5))</f>
        <v>44610</v>
      </c>
      <c r="G4956" s="1" t="s">
        <v>166</v>
      </c>
      <c r="H4956">
        <v>20</v>
      </c>
      <c r="I4956" s="5">
        <f>IF(G4956="nákup",VLOOKUP(E4956,Tabuľka6[#All],13,FALSE),IF(G4956="predaj",VLOOKUP(E4956,Tabuľka6[#All],12,FALSE),"zadany neplatny typ transakie"))</f>
        <v>8.89</v>
      </c>
      <c r="J4956">
        <f t="shared" si="77"/>
        <v>177.8</v>
      </c>
      <c r="K4956">
        <f>SUMIF($E$7:E4956,E4956,$H$7:H4956)</f>
        <v>165</v>
      </c>
    </row>
    <row r="4957" spans="4:11" x14ac:dyDescent="0.3">
      <c r="D4957">
        <v>4951</v>
      </c>
      <c r="E4957">
        <v>3</v>
      </c>
      <c r="F4957" s="4">
        <f>DATE(2022,1,8+INT(ROWS($1:209)/5))</f>
        <v>44610</v>
      </c>
      <c r="G4957" s="1" t="s">
        <v>166</v>
      </c>
      <c r="H4957">
        <v>27</v>
      </c>
      <c r="I4957" s="5">
        <f>IF(G4957="nákup",VLOOKUP(E4957,Tabuľka6[#All],13,FALSE),IF(G4957="predaj",VLOOKUP(E4957,Tabuľka6[#All],12,FALSE),"zadany neplatny typ transakie"))</f>
        <v>6.24</v>
      </c>
      <c r="J4957">
        <f t="shared" si="77"/>
        <v>168.48000000000002</v>
      </c>
      <c r="K4957">
        <f>SUMIF($E$7:E4957,E4957,$H$7:H4957)</f>
        <v>155</v>
      </c>
    </row>
    <row r="4958" spans="4:11" x14ac:dyDescent="0.3">
      <c r="D4958">
        <v>4952</v>
      </c>
      <c r="E4958">
        <v>4</v>
      </c>
      <c r="F4958" s="4">
        <f>DATE(2022,1,8+INT(ROWS($1:210)/5))</f>
        <v>44611</v>
      </c>
      <c r="G4958" s="1" t="s">
        <v>166</v>
      </c>
      <c r="H4958">
        <v>26</v>
      </c>
      <c r="I4958" s="5">
        <f>IF(G4958="nákup",VLOOKUP(E4958,Tabuľka6[#All],13,FALSE),IF(G4958="predaj",VLOOKUP(E4958,Tabuľka6[#All],12,FALSE),"zadany neplatny typ transakie"))</f>
        <v>8.36</v>
      </c>
      <c r="J4958">
        <f t="shared" si="77"/>
        <v>217.35999999999999</v>
      </c>
      <c r="K4958">
        <f>SUMIF($E$7:E4958,E4958,$H$7:H4958)</f>
        <v>36</v>
      </c>
    </row>
    <row r="4959" spans="4:11" x14ac:dyDescent="0.3">
      <c r="D4959">
        <v>4953</v>
      </c>
      <c r="E4959">
        <v>13</v>
      </c>
      <c r="F4959" s="4">
        <f>DATE(2022,1,8+INT(ROWS($1:211)/5))</f>
        <v>44611</v>
      </c>
      <c r="G4959" s="1" t="s">
        <v>166</v>
      </c>
      <c r="H4959">
        <v>23</v>
      </c>
      <c r="I4959" s="5">
        <f>IF(G4959="nákup",VLOOKUP(E4959,Tabuľka6[#All],13,FALSE),IF(G4959="predaj",VLOOKUP(E4959,Tabuľka6[#All],12,FALSE),"zadany neplatny typ transakie"))</f>
        <v>8.89</v>
      </c>
      <c r="J4959">
        <f t="shared" si="77"/>
        <v>204.47000000000003</v>
      </c>
      <c r="K4959">
        <f>SUMIF($E$7:E4959,E4959,$H$7:H4959)</f>
        <v>125</v>
      </c>
    </row>
    <row r="4960" spans="4:11" x14ac:dyDescent="0.3">
      <c r="D4960">
        <v>4954</v>
      </c>
      <c r="E4960">
        <v>5</v>
      </c>
      <c r="F4960" s="4">
        <f>DATE(2022,1,8+INT(ROWS($1:212)/5))</f>
        <v>44611</v>
      </c>
      <c r="G4960" s="1" t="s">
        <v>166</v>
      </c>
      <c r="H4960">
        <v>29</v>
      </c>
      <c r="I4960" s="5">
        <f>IF(G4960="nákup",VLOOKUP(E4960,Tabuľka6[#All],13,FALSE),IF(G4960="predaj",VLOOKUP(E4960,Tabuľka6[#All],12,FALSE),"zadany neplatny typ transakie"))</f>
        <v>8.2899999999999991</v>
      </c>
      <c r="J4960">
        <f t="shared" si="77"/>
        <v>240.40999999999997</v>
      </c>
      <c r="K4960">
        <f>SUMIF($E$7:E4960,E4960,$H$7:H4960)</f>
        <v>161</v>
      </c>
    </row>
    <row r="4961" spans="4:11" x14ac:dyDescent="0.3">
      <c r="D4961">
        <v>4955</v>
      </c>
      <c r="E4961">
        <v>23</v>
      </c>
      <c r="F4961" s="4">
        <f>DATE(2022,1,8+INT(ROWS($1:213)/5))</f>
        <v>44611</v>
      </c>
      <c r="G4961" s="1" t="s">
        <v>166</v>
      </c>
      <c r="H4961">
        <v>35</v>
      </c>
      <c r="I4961" s="5">
        <f>IF(G4961="nákup",VLOOKUP(E4961,Tabuľka6[#All],13,FALSE),IF(G4961="predaj",VLOOKUP(E4961,Tabuľka6[#All],12,FALSE),"zadany neplatny typ transakie"))</f>
        <v>9.65</v>
      </c>
      <c r="J4961">
        <f t="shared" si="77"/>
        <v>337.75</v>
      </c>
      <c r="K4961">
        <f>SUMIF($E$7:E4961,E4961,$H$7:H4961)</f>
        <v>163</v>
      </c>
    </row>
    <row r="4962" spans="4:11" x14ac:dyDescent="0.3">
      <c r="D4962">
        <v>4956</v>
      </c>
      <c r="E4962">
        <v>26</v>
      </c>
      <c r="F4962" s="4">
        <f>DATE(2022,1,8+INT(ROWS($1:214)/5))</f>
        <v>44611</v>
      </c>
      <c r="G4962" s="1" t="s">
        <v>166</v>
      </c>
      <c r="H4962">
        <v>45</v>
      </c>
      <c r="I4962" s="5">
        <f>IF(G4962="nákup",VLOOKUP(E4962,Tabuľka6[#All],13,FALSE),IF(G4962="predaj",VLOOKUP(E4962,Tabuľka6[#All],12,FALSE),"zadany neplatny typ transakie"))</f>
        <v>8.89</v>
      </c>
      <c r="J4962">
        <f t="shared" si="77"/>
        <v>400.05</v>
      </c>
      <c r="K4962">
        <f>SUMIF($E$7:E4962,E4962,$H$7:H4962)</f>
        <v>101</v>
      </c>
    </row>
    <row r="4963" spans="4:11" x14ac:dyDescent="0.3">
      <c r="D4963">
        <v>4957</v>
      </c>
      <c r="E4963">
        <v>1</v>
      </c>
      <c r="F4963" s="4">
        <f>DATE(2022,1,8+INT(ROWS($1:215)/5))</f>
        <v>44612</v>
      </c>
      <c r="G4963" s="1" t="s">
        <v>166</v>
      </c>
      <c r="H4963">
        <v>35</v>
      </c>
      <c r="I4963" s="5">
        <f>IF(G4963="nákup",VLOOKUP(E4963,Tabuľka6[#All],13,FALSE),IF(G4963="predaj",VLOOKUP(E4963,Tabuľka6[#All],12,FALSE),"zadany neplatny typ transakie"))</f>
        <v>8.25</v>
      </c>
      <c r="J4963">
        <f t="shared" si="77"/>
        <v>288.75</v>
      </c>
      <c r="K4963">
        <f>SUMIF($E$7:E4963,E4963,$H$7:H4963)</f>
        <v>45</v>
      </c>
    </row>
    <row r="4964" spans="4:11" x14ac:dyDescent="0.3">
      <c r="D4964">
        <v>4958</v>
      </c>
      <c r="E4964">
        <v>13</v>
      </c>
      <c r="F4964" s="4">
        <f>DATE(2022,1,8+INT(ROWS($1:216)/5))</f>
        <v>44612</v>
      </c>
      <c r="G4964" s="1" t="s">
        <v>166</v>
      </c>
      <c r="H4964">
        <v>25</v>
      </c>
      <c r="I4964" s="5">
        <f>IF(G4964="nákup",VLOOKUP(E4964,Tabuľka6[#All],13,FALSE),IF(G4964="predaj",VLOOKUP(E4964,Tabuľka6[#All],12,FALSE),"zadany neplatny typ transakie"))</f>
        <v>8.89</v>
      </c>
      <c r="J4964">
        <f t="shared" si="77"/>
        <v>222.25</v>
      </c>
      <c r="K4964">
        <f>SUMIF($E$7:E4964,E4964,$H$7:H4964)</f>
        <v>150</v>
      </c>
    </row>
    <row r="4965" spans="4:11" x14ac:dyDescent="0.3">
      <c r="D4965">
        <v>4959</v>
      </c>
      <c r="E4965">
        <v>2</v>
      </c>
      <c r="F4965" s="4">
        <f>DATE(2022,1,8+INT(ROWS($1:217)/5))</f>
        <v>44612</v>
      </c>
      <c r="G4965" s="1" t="s">
        <v>166</v>
      </c>
      <c r="H4965">
        <v>24</v>
      </c>
      <c r="I4965" s="5">
        <f>IF(G4965="nákup",VLOOKUP(E4965,Tabuľka6[#All],13,FALSE),IF(G4965="predaj",VLOOKUP(E4965,Tabuľka6[#All],12,FALSE),"zadany neplatny typ transakie"))</f>
        <v>10.25</v>
      </c>
      <c r="J4965">
        <f t="shared" si="77"/>
        <v>246</v>
      </c>
      <c r="K4965">
        <f>SUMIF($E$7:E4965,E4965,$H$7:H4965)</f>
        <v>65</v>
      </c>
    </row>
    <row r="4966" spans="4:11" x14ac:dyDescent="0.3">
      <c r="D4966">
        <v>4960</v>
      </c>
      <c r="E4966">
        <v>7</v>
      </c>
      <c r="F4966" s="4">
        <f>DATE(2022,1,8+INT(ROWS($1:218)/5))</f>
        <v>44612</v>
      </c>
      <c r="G4966" s="1" t="s">
        <v>166</v>
      </c>
      <c r="H4966">
        <v>35</v>
      </c>
      <c r="I4966" s="5">
        <f>IF(G4966="nákup",VLOOKUP(E4966,Tabuľka6[#All],13,FALSE),IF(G4966="predaj",VLOOKUP(E4966,Tabuľka6[#All],12,FALSE),"zadany neplatny typ transakie"))</f>
        <v>8.56</v>
      </c>
      <c r="J4966">
        <f t="shared" si="77"/>
        <v>299.60000000000002</v>
      </c>
      <c r="K4966">
        <f>SUMIF($E$7:E4966,E4966,$H$7:H4966)</f>
        <v>170</v>
      </c>
    </row>
    <row r="4967" spans="4:11" x14ac:dyDescent="0.3">
      <c r="D4967">
        <v>4961</v>
      </c>
      <c r="E4967">
        <v>18</v>
      </c>
      <c r="F4967" s="4">
        <f>DATE(2022,1,8+INT(ROWS($1:219)/5))</f>
        <v>44612</v>
      </c>
      <c r="G4967" s="1" t="s">
        <v>166</v>
      </c>
      <c r="H4967">
        <v>50</v>
      </c>
      <c r="I4967" s="5">
        <f>IF(G4967="nákup",VLOOKUP(E4967,Tabuľka6[#All],13,FALSE),IF(G4967="predaj",VLOOKUP(E4967,Tabuľka6[#All],12,FALSE),"zadany neplatny typ transakie"))</f>
        <v>6.89</v>
      </c>
      <c r="J4967">
        <f t="shared" si="77"/>
        <v>344.5</v>
      </c>
      <c r="K4967">
        <f>SUMIF($E$7:E4967,E4967,$H$7:H4967)</f>
        <v>106</v>
      </c>
    </row>
    <row r="4968" spans="4:11" x14ac:dyDescent="0.3">
      <c r="D4968">
        <v>4962</v>
      </c>
      <c r="E4968">
        <v>17</v>
      </c>
      <c r="F4968" s="4">
        <f>DATE(2022,1,8+INT(ROWS($1:220)/5))</f>
        <v>44613</v>
      </c>
      <c r="G4968" s="1" t="s">
        <v>166</v>
      </c>
      <c r="H4968">
        <v>39</v>
      </c>
      <c r="I4968" s="5">
        <f>IF(G4968="nákup",VLOOKUP(E4968,Tabuľka6[#All],13,FALSE),IF(G4968="predaj",VLOOKUP(E4968,Tabuľka6[#All],12,FALSE),"zadany neplatny typ transakie"))</f>
        <v>7.58</v>
      </c>
      <c r="J4968">
        <f t="shared" si="77"/>
        <v>295.62</v>
      </c>
      <c r="K4968">
        <f>SUMIF($E$7:E4968,E4968,$H$7:H4968)</f>
        <v>101</v>
      </c>
    </row>
    <row r="4969" spans="4:11" x14ac:dyDescent="0.3">
      <c r="D4969">
        <v>4963</v>
      </c>
      <c r="E4969">
        <v>24</v>
      </c>
      <c r="F4969" s="4">
        <f>DATE(2022,1,8+INT(ROWS($1:221)/5))</f>
        <v>44613</v>
      </c>
      <c r="G4969" s="1" t="s">
        <v>166</v>
      </c>
      <c r="H4969">
        <v>30</v>
      </c>
      <c r="I4969" s="5" t="str">
        <f>IF(G4969="nákup",VLOOKUP(E4969,Tabuľka6[#All],13,FALSE),IF(G4969="predaj",VLOOKUP(E4969,Tabuľka6[#All],12,FALSE),"zadany neplatny typ transakie"))</f>
        <v>8,78</v>
      </c>
      <c r="J4969">
        <f t="shared" si="77"/>
        <v>263.39999999999998</v>
      </c>
      <c r="K4969">
        <f>SUMIF($E$7:E4969,E4969,$H$7:H4969)</f>
        <v>154</v>
      </c>
    </row>
    <row r="4970" spans="4:11" x14ac:dyDescent="0.3">
      <c r="D4970">
        <v>4964</v>
      </c>
      <c r="E4970">
        <v>20</v>
      </c>
      <c r="F4970" s="4">
        <f>DATE(2022,1,8+INT(ROWS($1:222)/5))</f>
        <v>44613</v>
      </c>
      <c r="G4970" s="1" t="s">
        <v>166</v>
      </c>
      <c r="H4970">
        <v>30</v>
      </c>
      <c r="I4970" s="5">
        <f>IF(G4970="nákup",VLOOKUP(E4970,Tabuľka6[#All],13,FALSE),IF(G4970="predaj",VLOOKUP(E4970,Tabuľka6[#All],12,FALSE),"zadany neplatny typ transakie"))</f>
        <v>6.29</v>
      </c>
      <c r="J4970">
        <f t="shared" si="77"/>
        <v>188.7</v>
      </c>
      <c r="K4970">
        <f>SUMIF($E$7:E4970,E4970,$H$7:H4970)</f>
        <v>33</v>
      </c>
    </row>
    <row r="4971" spans="4:11" x14ac:dyDescent="0.3">
      <c r="D4971">
        <v>4965</v>
      </c>
      <c r="E4971">
        <v>5</v>
      </c>
      <c r="F4971" s="4">
        <f>DATE(2022,1,8+INT(ROWS($1:223)/5))</f>
        <v>44613</v>
      </c>
      <c r="G4971" s="1" t="s">
        <v>166</v>
      </c>
      <c r="H4971">
        <v>28</v>
      </c>
      <c r="I4971" s="5">
        <f>IF(G4971="nákup",VLOOKUP(E4971,Tabuľka6[#All],13,FALSE),IF(G4971="predaj",VLOOKUP(E4971,Tabuľka6[#All],12,FALSE),"zadany neplatny typ transakie"))</f>
        <v>8.2899999999999991</v>
      </c>
      <c r="J4971">
        <f t="shared" si="77"/>
        <v>232.11999999999998</v>
      </c>
      <c r="K4971">
        <f>SUMIF($E$7:E4971,E4971,$H$7:H4971)</f>
        <v>189</v>
      </c>
    </row>
    <row r="4972" spans="4:11" x14ac:dyDescent="0.3">
      <c r="D4972">
        <v>4966</v>
      </c>
      <c r="E4972">
        <v>26</v>
      </c>
      <c r="F4972" s="4">
        <f>DATE(2022,1,8+INT(ROWS($1:224)/5))</f>
        <v>44613</v>
      </c>
      <c r="G4972" s="1" t="s">
        <v>166</v>
      </c>
      <c r="H4972">
        <v>36</v>
      </c>
      <c r="I4972" s="5">
        <f>IF(G4972="nákup",VLOOKUP(E4972,Tabuľka6[#All],13,FALSE),IF(G4972="predaj",VLOOKUP(E4972,Tabuľka6[#All],12,FALSE),"zadany neplatny typ transakie"))</f>
        <v>8.89</v>
      </c>
      <c r="J4972">
        <f t="shared" si="77"/>
        <v>320.04000000000002</v>
      </c>
      <c r="K4972">
        <f>SUMIF($E$7:E4972,E4972,$H$7:H4972)</f>
        <v>137</v>
      </c>
    </row>
    <row r="4973" spans="4:11" x14ac:dyDescent="0.3">
      <c r="D4973">
        <v>4967</v>
      </c>
      <c r="E4973">
        <v>23</v>
      </c>
      <c r="F4973" s="4">
        <f>DATE(2022,1,8+INT(ROWS($1:225)/5))</f>
        <v>44614</v>
      </c>
      <c r="G4973" s="1" t="s">
        <v>166</v>
      </c>
      <c r="H4973">
        <v>24</v>
      </c>
      <c r="I4973" s="5">
        <f>IF(G4973="nákup",VLOOKUP(E4973,Tabuľka6[#All],13,FALSE),IF(G4973="predaj",VLOOKUP(E4973,Tabuľka6[#All],12,FALSE),"zadany neplatny typ transakie"))</f>
        <v>9.65</v>
      </c>
      <c r="J4973">
        <f t="shared" si="77"/>
        <v>231.60000000000002</v>
      </c>
      <c r="K4973">
        <f>SUMIF($E$7:E4973,E4973,$H$7:H4973)</f>
        <v>187</v>
      </c>
    </row>
    <row r="4974" spans="4:11" x14ac:dyDescent="0.3">
      <c r="D4974">
        <v>4968</v>
      </c>
      <c r="E4974">
        <v>28</v>
      </c>
      <c r="F4974" s="4">
        <f>DATE(2022,1,8+INT(ROWS($1:226)/5))</f>
        <v>44614</v>
      </c>
      <c r="G4974" s="1" t="s">
        <v>166</v>
      </c>
      <c r="H4974">
        <v>29</v>
      </c>
      <c r="I4974" s="5">
        <f>IF(G4974="nákup",VLOOKUP(E4974,Tabuľka6[#All],13,FALSE),IF(G4974="predaj",VLOOKUP(E4974,Tabuľka6[#All],12,FALSE),"zadany neplatny typ transakie"))</f>
        <v>6.9</v>
      </c>
      <c r="J4974">
        <f t="shared" si="77"/>
        <v>200.10000000000002</v>
      </c>
      <c r="K4974">
        <f>SUMIF($E$7:E4974,E4974,$H$7:H4974)</f>
        <v>89</v>
      </c>
    </row>
    <row r="4975" spans="4:11" x14ac:dyDescent="0.3">
      <c r="D4975">
        <v>4969</v>
      </c>
      <c r="E4975">
        <v>16</v>
      </c>
      <c r="F4975" s="4">
        <f>DATE(2022,1,8+INT(ROWS($1:227)/5))</f>
        <v>44614</v>
      </c>
      <c r="G4975" s="1" t="s">
        <v>166</v>
      </c>
      <c r="H4975">
        <v>25</v>
      </c>
      <c r="I4975" s="5">
        <f>IF(G4975="nákup",VLOOKUP(E4975,Tabuľka6[#All],13,FALSE),IF(G4975="predaj",VLOOKUP(E4975,Tabuľka6[#All],12,FALSE),"zadany neplatny typ transakie"))</f>
        <v>7.68</v>
      </c>
      <c r="J4975">
        <f t="shared" si="77"/>
        <v>192</v>
      </c>
      <c r="K4975">
        <f>SUMIF($E$7:E4975,E4975,$H$7:H4975)</f>
        <v>115</v>
      </c>
    </row>
    <row r="4976" spans="4:11" x14ac:dyDescent="0.3">
      <c r="D4976">
        <v>4970</v>
      </c>
      <c r="E4976">
        <v>16</v>
      </c>
      <c r="F4976" s="4">
        <f>DATE(2022,1,8+INT(ROWS($1:228)/5))</f>
        <v>44614</v>
      </c>
      <c r="G4976" s="1" t="s">
        <v>167</v>
      </c>
      <c r="H4976">
        <v>-3</v>
      </c>
      <c r="I4976" s="5">
        <f>IF(G4976="nákup",VLOOKUP(E4976,Tabuľka6[#All],13,FALSE),IF(G4976="predaj",VLOOKUP(E4976,Tabuľka6[#All],12,FALSE),"zadany neplatny typ transakie"))</f>
        <v>14.49</v>
      </c>
      <c r="J4976">
        <f t="shared" si="77"/>
        <v>43.47</v>
      </c>
      <c r="K4976">
        <f>SUMIF($E$7:E4976,E4976,$H$7:H4976)</f>
        <v>112</v>
      </c>
    </row>
    <row r="4977" spans="4:11" x14ac:dyDescent="0.3">
      <c r="D4977">
        <v>4971</v>
      </c>
      <c r="E4977">
        <v>1</v>
      </c>
      <c r="F4977" s="4">
        <f>DATE(2022,1,8+INT(ROWS($1:229)/5))</f>
        <v>44614</v>
      </c>
      <c r="G4977" s="1" t="s">
        <v>167</v>
      </c>
      <c r="H4977">
        <v>-9</v>
      </c>
      <c r="I4977" s="5">
        <f>IF(G4977="nákup",VLOOKUP(E4977,Tabuľka6[#All],13,FALSE),IF(G4977="predaj",VLOOKUP(E4977,Tabuľka6[#All],12,FALSE),"zadany neplatny typ transakie"))</f>
        <v>11.9</v>
      </c>
      <c r="J4977">
        <f t="shared" si="77"/>
        <v>107.10000000000001</v>
      </c>
      <c r="K4977">
        <f>SUMIF($E$7:E4977,E4977,$H$7:H4977)</f>
        <v>36</v>
      </c>
    </row>
    <row r="4978" spans="4:11" x14ac:dyDescent="0.3">
      <c r="D4978">
        <v>4972</v>
      </c>
      <c r="E4978">
        <v>13</v>
      </c>
      <c r="F4978" s="4">
        <f>DATE(2022,1,8+INT(ROWS($1:230)/5))</f>
        <v>44615</v>
      </c>
      <c r="G4978" s="1" t="s">
        <v>167</v>
      </c>
      <c r="H4978">
        <v>-1</v>
      </c>
      <c r="I4978" s="5">
        <f>IF(G4978="nákup",VLOOKUP(E4978,Tabuľka6[#All],13,FALSE),IF(G4978="predaj",VLOOKUP(E4978,Tabuľka6[#All],12,FALSE),"zadany neplatny typ transakie"))</f>
        <v>14.95</v>
      </c>
      <c r="J4978">
        <f t="shared" si="77"/>
        <v>14.95</v>
      </c>
      <c r="K4978">
        <f>SUMIF($E$7:E4978,E4978,$H$7:H4978)</f>
        <v>149</v>
      </c>
    </row>
    <row r="4979" spans="4:11" x14ac:dyDescent="0.3">
      <c r="D4979">
        <v>4973</v>
      </c>
      <c r="E4979">
        <v>6</v>
      </c>
      <c r="F4979" s="4">
        <f>DATE(2022,1,8+INT(ROWS($1:231)/5))</f>
        <v>44615</v>
      </c>
      <c r="G4979" s="1" t="s">
        <v>167</v>
      </c>
      <c r="H4979">
        <v>-2</v>
      </c>
      <c r="I4979" s="5">
        <f>IF(G4979="nákup",VLOOKUP(E4979,Tabuľka6[#All],13,FALSE),IF(G4979="predaj",VLOOKUP(E4979,Tabuľka6[#All],12,FALSE),"zadany neplatny typ transakie"))</f>
        <v>13.24</v>
      </c>
      <c r="J4979">
        <f t="shared" si="77"/>
        <v>26.48</v>
      </c>
      <c r="K4979">
        <f>SUMIF($E$7:E4979,E4979,$H$7:H4979)</f>
        <v>69</v>
      </c>
    </row>
    <row r="4980" spans="4:11" x14ac:dyDescent="0.3">
      <c r="D4980">
        <v>4974</v>
      </c>
      <c r="E4980">
        <v>18</v>
      </c>
      <c r="F4980" s="4">
        <f>DATE(2022,1,8+INT(ROWS($1:232)/5))</f>
        <v>44615</v>
      </c>
      <c r="G4980" s="1" t="s">
        <v>167</v>
      </c>
      <c r="H4980">
        <v>-9</v>
      </c>
      <c r="I4980" s="5">
        <f>IF(G4980="nákup",VLOOKUP(E4980,Tabuľka6[#All],13,FALSE),IF(G4980="predaj",VLOOKUP(E4980,Tabuľka6[#All],12,FALSE),"zadany neplatny typ transakie"))</f>
        <v>13.99</v>
      </c>
      <c r="J4980">
        <f t="shared" si="77"/>
        <v>125.91</v>
      </c>
      <c r="K4980">
        <f>SUMIF($E$7:E4980,E4980,$H$7:H4980)</f>
        <v>97</v>
      </c>
    </row>
    <row r="4981" spans="4:11" x14ac:dyDescent="0.3">
      <c r="D4981">
        <v>4975</v>
      </c>
      <c r="E4981">
        <v>4</v>
      </c>
      <c r="F4981" s="4">
        <f>DATE(2022,1,8+INT(ROWS($1:233)/5))</f>
        <v>44615</v>
      </c>
      <c r="G4981" s="1" t="s">
        <v>167</v>
      </c>
      <c r="H4981">
        <v>-2</v>
      </c>
      <c r="I4981" s="5">
        <f>IF(G4981="nákup",VLOOKUP(E4981,Tabuľka6[#All],13,FALSE),IF(G4981="predaj",VLOOKUP(E4981,Tabuľka6[#All],12,FALSE),"zadany neplatny typ transakie"))</f>
        <v>16</v>
      </c>
      <c r="J4981">
        <f t="shared" si="77"/>
        <v>32</v>
      </c>
      <c r="K4981">
        <f>SUMIF($E$7:E4981,E4981,$H$7:H4981)</f>
        <v>34</v>
      </c>
    </row>
    <row r="4982" spans="4:11" x14ac:dyDescent="0.3">
      <c r="D4982">
        <v>4976</v>
      </c>
      <c r="E4982">
        <v>11</v>
      </c>
      <c r="F4982" s="4">
        <f>DATE(2022,1,8+INT(ROWS($1:234)/5))</f>
        <v>44615</v>
      </c>
      <c r="G4982" s="1" t="s">
        <v>167</v>
      </c>
      <c r="H4982">
        <v>-1</v>
      </c>
      <c r="I4982" s="5">
        <f>IF(G4982="nákup",VLOOKUP(E4982,Tabuľka6[#All],13,FALSE),IF(G4982="predaj",VLOOKUP(E4982,Tabuľka6[#All],12,FALSE),"zadany neplatny typ transakie"))</f>
        <v>5</v>
      </c>
      <c r="J4982">
        <f t="shared" si="77"/>
        <v>5</v>
      </c>
      <c r="K4982">
        <f>SUMIF($E$7:E4982,E4982,$H$7:H4982)</f>
        <v>112</v>
      </c>
    </row>
    <row r="4983" spans="4:11" x14ac:dyDescent="0.3">
      <c r="D4983">
        <v>4977</v>
      </c>
      <c r="E4983">
        <v>23</v>
      </c>
      <c r="F4983" s="4">
        <f>DATE(2022,1,8+INT(ROWS($1:235)/5))</f>
        <v>44616</v>
      </c>
      <c r="G4983" s="1" t="s">
        <v>167</v>
      </c>
      <c r="H4983">
        <v>-2</v>
      </c>
      <c r="I4983" s="5">
        <f>IF(G4983="nákup",VLOOKUP(E4983,Tabuľka6[#All],13,FALSE),IF(G4983="predaj",VLOOKUP(E4983,Tabuľka6[#All],12,FALSE),"zadany neplatny typ transakie"))</f>
        <v>22.55</v>
      </c>
      <c r="J4983">
        <f t="shared" si="77"/>
        <v>45.1</v>
      </c>
      <c r="K4983">
        <f>SUMIF($E$7:E4983,E4983,$H$7:H4983)</f>
        <v>185</v>
      </c>
    </row>
    <row r="4984" spans="4:11" x14ac:dyDescent="0.3">
      <c r="D4984">
        <v>4978</v>
      </c>
      <c r="E4984">
        <v>8</v>
      </c>
      <c r="F4984" s="4">
        <f>DATE(2022,1,8+INT(ROWS($1:236)/5))</f>
        <v>44616</v>
      </c>
      <c r="G4984" s="1" t="s">
        <v>167</v>
      </c>
      <c r="H4984">
        <v>-7</v>
      </c>
      <c r="I4984" s="5">
        <f>IF(G4984="nákup",VLOOKUP(E4984,Tabuľka6[#All],13,FALSE),IF(G4984="predaj",VLOOKUP(E4984,Tabuľka6[#All],12,FALSE),"zadany neplatny typ transakie"))</f>
        <v>17.89</v>
      </c>
      <c r="J4984">
        <f t="shared" si="77"/>
        <v>125.23</v>
      </c>
      <c r="K4984">
        <f>SUMIF($E$7:E4984,E4984,$H$7:H4984)</f>
        <v>99</v>
      </c>
    </row>
    <row r="4985" spans="4:11" x14ac:dyDescent="0.3">
      <c r="D4985">
        <v>4979</v>
      </c>
      <c r="E4985">
        <v>26</v>
      </c>
      <c r="F4985" s="4">
        <f>DATE(2022,1,8+INT(ROWS($1:237)/5))</f>
        <v>44616</v>
      </c>
      <c r="G4985" s="1" t="s">
        <v>167</v>
      </c>
      <c r="H4985">
        <v>-7</v>
      </c>
      <c r="I4985" s="5">
        <f>IF(G4985="nákup",VLOOKUP(E4985,Tabuľka6[#All],13,FALSE),IF(G4985="predaj",VLOOKUP(E4985,Tabuľka6[#All],12,FALSE),"zadany neplatny typ transakie"))</f>
        <v>12.85</v>
      </c>
      <c r="J4985">
        <f t="shared" si="77"/>
        <v>89.95</v>
      </c>
      <c r="K4985">
        <f>SUMIF($E$7:E4985,E4985,$H$7:H4985)</f>
        <v>130</v>
      </c>
    </row>
    <row r="4986" spans="4:11" x14ac:dyDescent="0.3">
      <c r="D4986">
        <v>4980</v>
      </c>
      <c r="E4986">
        <v>25</v>
      </c>
      <c r="F4986" s="4">
        <f>DATE(2022,1,8+INT(ROWS($1:238)/5))</f>
        <v>44616</v>
      </c>
      <c r="G4986" s="1" t="s">
        <v>167</v>
      </c>
      <c r="H4986">
        <v>-10</v>
      </c>
      <c r="I4986" s="5">
        <f>IF(G4986="nákup",VLOOKUP(E4986,Tabuľka6[#All],13,FALSE),IF(G4986="predaj",VLOOKUP(E4986,Tabuľka6[#All],12,FALSE),"zadany neplatny typ transakie"))</f>
        <v>14.95</v>
      </c>
      <c r="J4986">
        <f t="shared" si="77"/>
        <v>149.5</v>
      </c>
      <c r="K4986">
        <f>SUMIF($E$7:E4986,E4986,$H$7:H4986)</f>
        <v>93</v>
      </c>
    </row>
    <row r="4987" spans="4:11" x14ac:dyDescent="0.3">
      <c r="D4987">
        <v>4981</v>
      </c>
      <c r="E4987">
        <v>21</v>
      </c>
      <c r="F4987" s="4">
        <f>DATE(2022,1,8+INT(ROWS($1:239)/5))</f>
        <v>44616</v>
      </c>
      <c r="G4987" s="1" t="s">
        <v>167</v>
      </c>
      <c r="H4987">
        <v>-6</v>
      </c>
      <c r="I4987" s="5">
        <f>IF(G4987="nákup",VLOOKUP(E4987,Tabuľka6[#All],13,FALSE),IF(G4987="predaj",VLOOKUP(E4987,Tabuľka6[#All],12,FALSE),"zadany neplatny typ transakie"))</f>
        <v>22.5</v>
      </c>
      <c r="J4987">
        <f t="shared" si="77"/>
        <v>135</v>
      </c>
      <c r="K4987">
        <f>SUMIF($E$7:E4987,E4987,$H$7:H4987)</f>
        <v>35</v>
      </c>
    </row>
    <row r="4988" spans="4:11" x14ac:dyDescent="0.3">
      <c r="D4988">
        <v>4982</v>
      </c>
      <c r="E4988">
        <v>15</v>
      </c>
      <c r="F4988" s="4">
        <f>DATE(2022,1,8+INT(ROWS($1:240)/5))</f>
        <v>44617</v>
      </c>
      <c r="G4988" s="1" t="s">
        <v>167</v>
      </c>
      <c r="H4988">
        <v>-8</v>
      </c>
      <c r="I4988" s="5">
        <f>IF(G4988="nákup",VLOOKUP(E4988,Tabuľka6[#All],13,FALSE),IF(G4988="predaj",VLOOKUP(E4988,Tabuľka6[#All],12,FALSE),"zadany neplatny typ transakie"))</f>
        <v>9.65</v>
      </c>
      <c r="J4988">
        <f t="shared" si="77"/>
        <v>77.2</v>
      </c>
      <c r="K4988">
        <f>SUMIF($E$7:E4988,E4988,$H$7:H4988)</f>
        <v>89</v>
      </c>
    </row>
    <row r="4989" spans="4:11" x14ac:dyDescent="0.3">
      <c r="D4989">
        <v>4983</v>
      </c>
      <c r="E4989">
        <v>1</v>
      </c>
      <c r="F4989" s="4">
        <f>DATE(2022,1,8+INT(ROWS($1:241)/5))</f>
        <v>44617</v>
      </c>
      <c r="G4989" s="1" t="s">
        <v>167</v>
      </c>
      <c r="H4989">
        <v>-3</v>
      </c>
      <c r="I4989" s="5">
        <f>IF(G4989="nákup",VLOOKUP(E4989,Tabuľka6[#All],13,FALSE),IF(G4989="predaj",VLOOKUP(E4989,Tabuľka6[#All],12,FALSE),"zadany neplatny typ transakie"))</f>
        <v>11.9</v>
      </c>
      <c r="J4989">
        <f t="shared" si="77"/>
        <v>35.700000000000003</v>
      </c>
      <c r="K4989">
        <f>SUMIF($E$7:E4989,E4989,$H$7:H4989)</f>
        <v>33</v>
      </c>
    </row>
    <row r="4990" spans="4:11" x14ac:dyDescent="0.3">
      <c r="D4990">
        <v>4984</v>
      </c>
      <c r="E4990">
        <v>15</v>
      </c>
      <c r="F4990" s="4">
        <f>DATE(2022,1,8+INT(ROWS($1:242)/5))</f>
        <v>44617</v>
      </c>
      <c r="G4990" s="1" t="s">
        <v>167</v>
      </c>
      <c r="H4990">
        <v>-8</v>
      </c>
      <c r="I4990" s="5">
        <f>IF(G4990="nákup",VLOOKUP(E4990,Tabuľka6[#All],13,FALSE),IF(G4990="predaj",VLOOKUP(E4990,Tabuľka6[#All],12,FALSE),"zadany neplatny typ transakie"))</f>
        <v>9.65</v>
      </c>
      <c r="J4990">
        <f t="shared" si="77"/>
        <v>77.2</v>
      </c>
      <c r="K4990">
        <f>SUMIF($E$7:E4990,E4990,$H$7:H4990)</f>
        <v>81</v>
      </c>
    </row>
    <row r="4991" spans="4:11" x14ac:dyDescent="0.3">
      <c r="D4991">
        <v>4985</v>
      </c>
      <c r="E4991">
        <v>27</v>
      </c>
      <c r="F4991" s="4">
        <f>DATE(2022,1,8+INT(ROWS($1:243)/5))</f>
        <v>44617</v>
      </c>
      <c r="G4991" s="1" t="s">
        <v>167</v>
      </c>
      <c r="H4991">
        <v>-3</v>
      </c>
      <c r="I4991" s="5">
        <f>IF(G4991="nákup",VLOOKUP(E4991,Tabuľka6[#All],13,FALSE),IF(G4991="predaj",VLOOKUP(E4991,Tabuľka6[#All],12,FALSE),"zadany neplatny typ transakie"))</f>
        <v>16.36</v>
      </c>
      <c r="J4991">
        <f t="shared" si="77"/>
        <v>49.08</v>
      </c>
      <c r="K4991">
        <f>SUMIF($E$7:E4991,E4991,$H$7:H4991)</f>
        <v>162</v>
      </c>
    </row>
    <row r="4992" spans="4:11" x14ac:dyDescent="0.3">
      <c r="D4992">
        <v>4986</v>
      </c>
      <c r="E4992">
        <v>20</v>
      </c>
      <c r="F4992" s="4">
        <f>DATE(2022,1,8+INT(ROWS($1:244)/5))</f>
        <v>44617</v>
      </c>
      <c r="G4992" s="1" t="s">
        <v>167</v>
      </c>
      <c r="H4992">
        <v>-9</v>
      </c>
      <c r="I4992" s="5">
        <f>IF(G4992="nákup",VLOOKUP(E4992,Tabuľka6[#All],13,FALSE),IF(G4992="predaj",VLOOKUP(E4992,Tabuľka6[#All],12,FALSE),"zadany neplatny typ transakie"))</f>
        <v>10.050000000000001</v>
      </c>
      <c r="J4992">
        <f t="shared" si="77"/>
        <v>90.45</v>
      </c>
      <c r="K4992">
        <f>SUMIF($E$7:E4992,E4992,$H$7:H4992)</f>
        <v>24</v>
      </c>
    </row>
    <row r="4993" spans="4:11" x14ac:dyDescent="0.3">
      <c r="D4993">
        <v>4987</v>
      </c>
      <c r="E4993">
        <v>12</v>
      </c>
      <c r="F4993" s="4">
        <f>DATE(2022,1,8+INT(ROWS($1:245)/5))</f>
        <v>44618</v>
      </c>
      <c r="G4993" s="1" t="s">
        <v>167</v>
      </c>
      <c r="H4993">
        <v>-7</v>
      </c>
      <c r="I4993" s="5">
        <f>IF(G4993="nákup",VLOOKUP(E4993,Tabuľka6[#All],13,FALSE),IF(G4993="predaj",VLOOKUP(E4993,Tabuľka6[#All],12,FALSE),"zadany neplatny typ transakie"))</f>
        <v>13.25</v>
      </c>
      <c r="J4993">
        <f t="shared" si="77"/>
        <v>92.75</v>
      </c>
      <c r="K4993">
        <f>SUMIF($E$7:E4993,E4993,$H$7:H4993)</f>
        <v>57</v>
      </c>
    </row>
    <row r="4994" spans="4:11" x14ac:dyDescent="0.3">
      <c r="D4994">
        <v>4988</v>
      </c>
      <c r="E4994">
        <v>21</v>
      </c>
      <c r="F4994" s="4">
        <f>DATE(2022,1,8+INT(ROWS($1:246)/5))</f>
        <v>44618</v>
      </c>
      <c r="G4994" s="1" t="s">
        <v>167</v>
      </c>
      <c r="H4994">
        <v>-9</v>
      </c>
      <c r="I4994" s="5">
        <f>IF(G4994="nákup",VLOOKUP(E4994,Tabuľka6[#All],13,FALSE),IF(G4994="predaj",VLOOKUP(E4994,Tabuľka6[#All],12,FALSE),"zadany neplatny typ transakie"))</f>
        <v>22.5</v>
      </c>
      <c r="J4994">
        <f t="shared" si="77"/>
        <v>202.5</v>
      </c>
      <c r="K4994">
        <f>SUMIF($E$7:E4994,E4994,$H$7:H4994)</f>
        <v>26</v>
      </c>
    </row>
    <row r="4995" spans="4:11" x14ac:dyDescent="0.3">
      <c r="D4995">
        <v>4989</v>
      </c>
      <c r="E4995">
        <v>29</v>
      </c>
      <c r="F4995" s="4">
        <f>DATE(2022,1,8+INT(ROWS($1:247)/5))</f>
        <v>44618</v>
      </c>
      <c r="G4995" s="1" t="s">
        <v>167</v>
      </c>
      <c r="H4995">
        <v>-3</v>
      </c>
      <c r="I4995" s="5">
        <f>IF(G4995="nákup",VLOOKUP(E4995,Tabuľka6[#All],13,FALSE),IF(G4995="predaj",VLOOKUP(E4995,Tabuľka6[#All],12,FALSE),"zadany neplatny typ transakie"))</f>
        <v>24.99</v>
      </c>
      <c r="J4995">
        <f t="shared" si="77"/>
        <v>74.97</v>
      </c>
      <c r="K4995">
        <f>SUMIF($E$7:E4995,E4995,$H$7:H4995)</f>
        <v>224</v>
      </c>
    </row>
    <row r="4996" spans="4:11" x14ac:dyDescent="0.3">
      <c r="D4996">
        <v>4990</v>
      </c>
      <c r="E4996">
        <v>29</v>
      </c>
      <c r="F4996" s="4">
        <f>DATE(2022,1,8+INT(ROWS($1:248)/5))</f>
        <v>44618</v>
      </c>
      <c r="G4996" s="1" t="s">
        <v>167</v>
      </c>
      <c r="H4996">
        <v>-6</v>
      </c>
      <c r="I4996" s="5">
        <f>IF(G4996="nákup",VLOOKUP(E4996,Tabuľka6[#All],13,FALSE),IF(G4996="predaj",VLOOKUP(E4996,Tabuľka6[#All],12,FALSE),"zadany neplatny typ transakie"))</f>
        <v>24.99</v>
      </c>
      <c r="J4996">
        <f t="shared" si="77"/>
        <v>149.94</v>
      </c>
      <c r="K4996">
        <f>SUMIF($E$7:E4996,E4996,$H$7:H4996)</f>
        <v>218</v>
      </c>
    </row>
    <row r="4997" spans="4:11" x14ac:dyDescent="0.3">
      <c r="D4997">
        <v>4991</v>
      </c>
      <c r="E4997">
        <v>28</v>
      </c>
      <c r="F4997" s="4">
        <f>DATE(2022,1,8+INT(ROWS($1:249)/5))</f>
        <v>44618</v>
      </c>
      <c r="G4997" s="1" t="s">
        <v>167</v>
      </c>
      <c r="H4997">
        <v>-10</v>
      </c>
      <c r="I4997" s="5">
        <f>IF(G4997="nákup",VLOOKUP(E4997,Tabuľka6[#All],13,FALSE),IF(G4997="predaj",VLOOKUP(E4997,Tabuľka6[#All],12,FALSE),"zadany neplatny typ transakie"))</f>
        <v>14.38</v>
      </c>
      <c r="J4997">
        <f t="shared" si="77"/>
        <v>143.80000000000001</v>
      </c>
      <c r="K4997">
        <f>SUMIF($E$7:E4997,E4997,$H$7:H4997)</f>
        <v>79</v>
      </c>
    </row>
    <row r="4998" spans="4:11" x14ac:dyDescent="0.3">
      <c r="D4998">
        <v>4992</v>
      </c>
      <c r="E4998">
        <v>24</v>
      </c>
      <c r="F4998" s="4">
        <f>DATE(2022,1,8+INT(ROWS($1:250)/5))</f>
        <v>44619</v>
      </c>
      <c r="G4998" s="1" t="s">
        <v>167</v>
      </c>
      <c r="H4998">
        <v>-4</v>
      </c>
      <c r="I4998" s="5">
        <f>IF(G4998="nákup",VLOOKUP(E4998,Tabuľka6[#All],13,FALSE),IF(G4998="predaj",VLOOKUP(E4998,Tabuľka6[#All],12,FALSE),"zadany neplatny typ transakie"))</f>
        <v>18.98</v>
      </c>
      <c r="J4998">
        <f t="shared" si="77"/>
        <v>75.92</v>
      </c>
      <c r="K4998">
        <f>SUMIF($E$7:E4998,E4998,$H$7:H4998)</f>
        <v>150</v>
      </c>
    </row>
    <row r="4999" spans="4:11" x14ac:dyDescent="0.3">
      <c r="D4999">
        <v>4993</v>
      </c>
      <c r="E4999">
        <v>8</v>
      </c>
      <c r="F4999" s="4">
        <f>DATE(2022,1,8+INT(ROWS($1:251)/5))</f>
        <v>44619</v>
      </c>
      <c r="G4999" s="1" t="s">
        <v>167</v>
      </c>
      <c r="H4999">
        <v>-2</v>
      </c>
      <c r="I4999" s="5">
        <f>IF(G4999="nákup",VLOOKUP(E4999,Tabuľka6[#All],13,FALSE),IF(G4999="predaj",VLOOKUP(E4999,Tabuľka6[#All],12,FALSE),"zadany neplatny typ transakie"))</f>
        <v>17.89</v>
      </c>
      <c r="J4999">
        <f t="shared" si="77"/>
        <v>35.78</v>
      </c>
      <c r="K4999">
        <f>SUMIF($E$7:E4999,E4999,$H$7:H4999)</f>
        <v>97</v>
      </c>
    </row>
    <row r="5000" spans="4:11" x14ac:dyDescent="0.3">
      <c r="D5000">
        <v>4994</v>
      </c>
      <c r="E5000">
        <v>12</v>
      </c>
      <c r="F5000" s="4">
        <f>DATE(2022,1,8+INT(ROWS($1:252)/5))</f>
        <v>44619</v>
      </c>
      <c r="G5000" s="1" t="s">
        <v>167</v>
      </c>
      <c r="H5000">
        <v>-2</v>
      </c>
      <c r="I5000" s="5">
        <f>IF(G5000="nákup",VLOOKUP(E5000,Tabuľka6[#All],13,FALSE),IF(G5000="predaj",VLOOKUP(E5000,Tabuľka6[#All],12,FALSE),"zadany neplatny typ transakie"))</f>
        <v>13.25</v>
      </c>
      <c r="J5000">
        <f t="shared" ref="J5000:J5063" si="78">ABS(H5000*I5000)</f>
        <v>26.5</v>
      </c>
      <c r="K5000">
        <f>SUMIF($E$7:E5000,E5000,$H$7:H5000)</f>
        <v>55</v>
      </c>
    </row>
    <row r="5001" spans="4:11" x14ac:dyDescent="0.3">
      <c r="D5001">
        <v>4995</v>
      </c>
      <c r="E5001">
        <v>9</v>
      </c>
      <c r="F5001" s="4">
        <f>DATE(2022,1,8+INT(ROWS($1:253)/5))</f>
        <v>44619</v>
      </c>
      <c r="G5001" s="1" t="s">
        <v>167</v>
      </c>
      <c r="H5001">
        <v>-8</v>
      </c>
      <c r="I5001" s="5">
        <f>IF(G5001="nákup",VLOOKUP(E5001,Tabuľka6[#All],13,FALSE),IF(G5001="predaj",VLOOKUP(E5001,Tabuľka6[#All],12,FALSE),"zadany neplatny typ transakie"))</f>
        <v>41</v>
      </c>
      <c r="J5001">
        <f t="shared" si="78"/>
        <v>328</v>
      </c>
      <c r="K5001">
        <f>SUMIF($E$7:E5001,E5001,$H$7:H5001)</f>
        <v>163</v>
      </c>
    </row>
    <row r="5002" spans="4:11" x14ac:dyDescent="0.3">
      <c r="D5002">
        <v>4996</v>
      </c>
      <c r="E5002">
        <v>11</v>
      </c>
      <c r="F5002" s="4">
        <f>DATE(2022,1,8+INT(ROWS($1:254)/5))</f>
        <v>44619</v>
      </c>
      <c r="G5002" s="1" t="s">
        <v>167</v>
      </c>
      <c r="H5002">
        <v>-5</v>
      </c>
      <c r="I5002" s="5">
        <f>IF(G5002="nákup",VLOOKUP(E5002,Tabuľka6[#All],13,FALSE),IF(G5002="predaj",VLOOKUP(E5002,Tabuľka6[#All],12,FALSE),"zadany neplatny typ transakie"))</f>
        <v>5</v>
      </c>
      <c r="J5002">
        <f t="shared" si="78"/>
        <v>25</v>
      </c>
      <c r="K5002">
        <f>SUMIF($E$7:E5002,E5002,$H$7:H5002)</f>
        <v>107</v>
      </c>
    </row>
    <row r="5003" spans="4:11" x14ac:dyDescent="0.3">
      <c r="D5003">
        <v>4997</v>
      </c>
      <c r="E5003">
        <v>17</v>
      </c>
      <c r="F5003" s="4">
        <f>DATE(2022,1,8+INT(ROWS($1:255)/5))</f>
        <v>44620</v>
      </c>
      <c r="G5003" s="1" t="s">
        <v>167</v>
      </c>
      <c r="H5003">
        <v>-2</v>
      </c>
      <c r="I5003" s="5">
        <f>IF(G5003="nákup",VLOOKUP(E5003,Tabuľka6[#All],13,FALSE),IF(G5003="predaj",VLOOKUP(E5003,Tabuľka6[#All],12,FALSE),"zadany neplatny typ transakie"))</f>
        <v>14.46</v>
      </c>
      <c r="J5003">
        <f t="shared" si="78"/>
        <v>28.92</v>
      </c>
      <c r="K5003">
        <f>SUMIF($E$7:E5003,E5003,$H$7:H5003)</f>
        <v>99</v>
      </c>
    </row>
    <row r="5004" spans="4:11" x14ac:dyDescent="0.3">
      <c r="D5004">
        <v>4998</v>
      </c>
      <c r="E5004">
        <v>21</v>
      </c>
      <c r="F5004" s="4">
        <f>DATE(2022,1,8+INT(ROWS($1:256)/5))</f>
        <v>44620</v>
      </c>
      <c r="G5004" s="1" t="s">
        <v>167</v>
      </c>
      <c r="H5004">
        <v>-3</v>
      </c>
      <c r="I5004" s="5">
        <f>IF(G5004="nákup",VLOOKUP(E5004,Tabuľka6[#All],13,FALSE),IF(G5004="predaj",VLOOKUP(E5004,Tabuľka6[#All],12,FALSE),"zadany neplatny typ transakie"))</f>
        <v>22.5</v>
      </c>
      <c r="J5004">
        <f t="shared" si="78"/>
        <v>67.5</v>
      </c>
      <c r="K5004">
        <f>SUMIF($E$7:E5004,E5004,$H$7:H5004)</f>
        <v>23</v>
      </c>
    </row>
    <row r="5005" spans="4:11" x14ac:dyDescent="0.3">
      <c r="D5005">
        <v>4999</v>
      </c>
      <c r="E5005">
        <v>11</v>
      </c>
      <c r="F5005" s="4">
        <f>DATE(2022,1,8+INT(ROWS($1:257)/5))</f>
        <v>44620</v>
      </c>
      <c r="G5005" s="1" t="s">
        <v>167</v>
      </c>
      <c r="H5005">
        <v>-10</v>
      </c>
      <c r="I5005" s="5">
        <f>IF(G5005="nákup",VLOOKUP(E5005,Tabuľka6[#All],13,FALSE),IF(G5005="predaj",VLOOKUP(E5005,Tabuľka6[#All],12,FALSE),"zadany neplatny typ transakie"))</f>
        <v>5</v>
      </c>
      <c r="J5005">
        <f t="shared" si="78"/>
        <v>50</v>
      </c>
      <c r="K5005">
        <f>SUMIF($E$7:E5005,E5005,$H$7:H5005)</f>
        <v>97</v>
      </c>
    </row>
    <row r="5006" spans="4:11" x14ac:dyDescent="0.3">
      <c r="D5006">
        <v>5000</v>
      </c>
      <c r="E5006">
        <v>21</v>
      </c>
      <c r="F5006" s="4">
        <f>DATE(2022,1,8+INT(ROWS($1:258)/5))</f>
        <v>44620</v>
      </c>
      <c r="G5006" s="1" t="s">
        <v>167</v>
      </c>
      <c r="H5006">
        <v>-1</v>
      </c>
      <c r="I5006" s="5">
        <f>IF(G5006="nákup",VLOOKUP(E5006,Tabuľka6[#All],13,FALSE),IF(G5006="predaj",VLOOKUP(E5006,Tabuľka6[#All],12,FALSE),"zadany neplatny typ transakie"))</f>
        <v>22.5</v>
      </c>
      <c r="J5006">
        <f t="shared" si="78"/>
        <v>22.5</v>
      </c>
      <c r="K5006">
        <f>SUMIF($E$7:E5006,E5006,$H$7:H5006)</f>
        <v>22</v>
      </c>
    </row>
    <row r="5007" spans="4:11" x14ac:dyDescent="0.3">
      <c r="D5007">
        <v>5001</v>
      </c>
      <c r="E5007">
        <v>25</v>
      </c>
      <c r="F5007" s="4">
        <f>DATE(2022,1,8+INT(ROWS($1:259)/5))</f>
        <v>44620</v>
      </c>
      <c r="G5007" s="1" t="s">
        <v>167</v>
      </c>
      <c r="H5007">
        <v>-1</v>
      </c>
      <c r="I5007" s="5">
        <f>IF(G5007="nákup",VLOOKUP(E5007,Tabuľka6[#All],13,FALSE),IF(G5007="predaj",VLOOKUP(E5007,Tabuľka6[#All],12,FALSE),"zadany neplatny typ transakie"))</f>
        <v>14.95</v>
      </c>
      <c r="J5007">
        <f t="shared" si="78"/>
        <v>14.95</v>
      </c>
      <c r="K5007">
        <f>SUMIF($E$7:E5007,E5007,$H$7:H5007)</f>
        <v>92</v>
      </c>
    </row>
    <row r="5008" spans="4:11" x14ac:dyDescent="0.3">
      <c r="D5008">
        <v>5002</v>
      </c>
      <c r="E5008">
        <v>29</v>
      </c>
      <c r="F5008" s="4">
        <f>DATE(2022,1,8+INT(ROWS($1:260)/5))</f>
        <v>44621</v>
      </c>
      <c r="G5008" s="1" t="s">
        <v>167</v>
      </c>
      <c r="H5008">
        <v>-9</v>
      </c>
      <c r="I5008" s="5">
        <f>IF(G5008="nákup",VLOOKUP(E5008,Tabuľka6[#All],13,FALSE),IF(G5008="predaj",VLOOKUP(E5008,Tabuľka6[#All],12,FALSE),"zadany neplatny typ transakie"))</f>
        <v>24.99</v>
      </c>
      <c r="J5008">
        <f t="shared" si="78"/>
        <v>224.91</v>
      </c>
      <c r="K5008">
        <f>SUMIF($E$7:E5008,E5008,$H$7:H5008)</f>
        <v>209</v>
      </c>
    </row>
    <row r="5009" spans="4:11" x14ac:dyDescent="0.3">
      <c r="D5009">
        <v>5003</v>
      </c>
      <c r="E5009">
        <v>20</v>
      </c>
      <c r="F5009" s="4">
        <f>DATE(2022,1,8+INT(ROWS($1:261)/5))</f>
        <v>44621</v>
      </c>
      <c r="G5009" s="1" t="s">
        <v>167</v>
      </c>
      <c r="H5009">
        <v>-7</v>
      </c>
      <c r="I5009" s="5">
        <f>IF(G5009="nákup",VLOOKUP(E5009,Tabuľka6[#All],13,FALSE),IF(G5009="predaj",VLOOKUP(E5009,Tabuľka6[#All],12,FALSE),"zadany neplatny typ transakie"))</f>
        <v>10.050000000000001</v>
      </c>
      <c r="J5009">
        <f t="shared" si="78"/>
        <v>70.350000000000009</v>
      </c>
      <c r="K5009">
        <f>SUMIF($E$7:E5009,E5009,$H$7:H5009)</f>
        <v>17</v>
      </c>
    </row>
    <row r="5010" spans="4:11" x14ac:dyDescent="0.3">
      <c r="D5010">
        <v>5004</v>
      </c>
      <c r="E5010">
        <v>1</v>
      </c>
      <c r="F5010" s="4">
        <f>DATE(2022,1,8+INT(ROWS($1:262)/5))</f>
        <v>44621</v>
      </c>
      <c r="G5010" s="1" t="s">
        <v>167</v>
      </c>
      <c r="H5010">
        <v>-7</v>
      </c>
      <c r="I5010" s="5">
        <f>IF(G5010="nákup",VLOOKUP(E5010,Tabuľka6[#All],13,FALSE),IF(G5010="predaj",VLOOKUP(E5010,Tabuľka6[#All],12,FALSE),"zadany neplatny typ transakie"))</f>
        <v>11.9</v>
      </c>
      <c r="J5010">
        <f t="shared" si="78"/>
        <v>83.3</v>
      </c>
      <c r="K5010">
        <f>SUMIF($E$7:E5010,E5010,$H$7:H5010)</f>
        <v>26</v>
      </c>
    </row>
    <row r="5011" spans="4:11" x14ac:dyDescent="0.3">
      <c r="D5011">
        <v>5005</v>
      </c>
      <c r="E5011">
        <v>12</v>
      </c>
      <c r="F5011" s="4">
        <f>DATE(2022,1,8+INT(ROWS($1:263)/5))</f>
        <v>44621</v>
      </c>
      <c r="G5011" s="1" t="s">
        <v>167</v>
      </c>
      <c r="H5011">
        <v>-2</v>
      </c>
      <c r="I5011" s="5">
        <f>IF(G5011="nákup",VLOOKUP(E5011,Tabuľka6[#All],13,FALSE),IF(G5011="predaj",VLOOKUP(E5011,Tabuľka6[#All],12,FALSE),"zadany neplatny typ transakie"))</f>
        <v>13.25</v>
      </c>
      <c r="J5011">
        <f t="shared" si="78"/>
        <v>26.5</v>
      </c>
      <c r="K5011">
        <f>SUMIF($E$7:E5011,E5011,$H$7:H5011)</f>
        <v>53</v>
      </c>
    </row>
    <row r="5012" spans="4:11" x14ac:dyDescent="0.3">
      <c r="D5012">
        <v>5006</v>
      </c>
      <c r="E5012">
        <v>20</v>
      </c>
      <c r="F5012" s="4">
        <f>DATE(2022,1,8+INT(ROWS($1:264)/5))</f>
        <v>44621</v>
      </c>
      <c r="G5012" s="1" t="s">
        <v>167</v>
      </c>
      <c r="H5012">
        <v>-4</v>
      </c>
      <c r="I5012" s="5">
        <f>IF(G5012="nákup",VLOOKUP(E5012,Tabuľka6[#All],13,FALSE),IF(G5012="predaj",VLOOKUP(E5012,Tabuľka6[#All],12,FALSE),"zadany neplatny typ transakie"))</f>
        <v>10.050000000000001</v>
      </c>
      <c r="J5012">
        <f t="shared" si="78"/>
        <v>40.200000000000003</v>
      </c>
      <c r="K5012">
        <f>SUMIF($E$7:E5012,E5012,$H$7:H5012)</f>
        <v>13</v>
      </c>
    </row>
    <row r="5013" spans="4:11" x14ac:dyDescent="0.3">
      <c r="D5013">
        <v>5007</v>
      </c>
      <c r="E5013">
        <v>21</v>
      </c>
      <c r="F5013" s="4">
        <f>DATE(2022,1,8+INT(ROWS($1:265)/5))</f>
        <v>44622</v>
      </c>
      <c r="G5013" s="1" t="s">
        <v>167</v>
      </c>
      <c r="H5013">
        <v>-7</v>
      </c>
      <c r="I5013" s="5">
        <f>IF(G5013="nákup",VLOOKUP(E5013,Tabuľka6[#All],13,FALSE),IF(G5013="predaj",VLOOKUP(E5013,Tabuľka6[#All],12,FALSE),"zadany neplatny typ transakie"))</f>
        <v>22.5</v>
      </c>
      <c r="J5013">
        <f t="shared" si="78"/>
        <v>157.5</v>
      </c>
      <c r="K5013">
        <f>SUMIF($E$7:E5013,E5013,$H$7:H5013)</f>
        <v>15</v>
      </c>
    </row>
    <row r="5014" spans="4:11" x14ac:dyDescent="0.3">
      <c r="D5014">
        <v>5008</v>
      </c>
      <c r="E5014">
        <v>22</v>
      </c>
      <c r="F5014" s="4">
        <f>DATE(2022,1,8+INT(ROWS($1:266)/5))</f>
        <v>44622</v>
      </c>
      <c r="G5014" s="1" t="s">
        <v>167</v>
      </c>
      <c r="H5014">
        <v>-1</v>
      </c>
      <c r="I5014" s="5">
        <f>IF(G5014="nákup",VLOOKUP(E5014,Tabuľka6[#All],13,FALSE),IF(G5014="predaj",VLOOKUP(E5014,Tabuľka6[#All],12,FALSE),"zadany neplatny typ transakie"))</f>
        <v>22.58</v>
      </c>
      <c r="J5014">
        <f t="shared" si="78"/>
        <v>22.58</v>
      </c>
      <c r="K5014">
        <f>SUMIF($E$7:E5014,E5014,$H$7:H5014)</f>
        <v>30</v>
      </c>
    </row>
    <row r="5015" spans="4:11" x14ac:dyDescent="0.3">
      <c r="D5015">
        <v>5009</v>
      </c>
      <c r="E5015">
        <v>30</v>
      </c>
      <c r="F5015" s="4">
        <f>DATE(2022,1,8+INT(ROWS($1:267)/5))</f>
        <v>44622</v>
      </c>
      <c r="G5015" s="1" t="s">
        <v>167</v>
      </c>
      <c r="H5015">
        <v>-1</v>
      </c>
      <c r="I5015" s="5">
        <f>IF(G5015="nákup",VLOOKUP(E5015,Tabuľka6[#All],13,FALSE),IF(G5015="predaj",VLOOKUP(E5015,Tabuľka6[#All],12,FALSE),"zadany neplatny typ transakie"))</f>
        <v>11.5</v>
      </c>
      <c r="J5015">
        <f t="shared" si="78"/>
        <v>11.5</v>
      </c>
      <c r="K5015">
        <f>SUMIF($E$7:E5015,E5015,$H$7:H5015)</f>
        <v>45</v>
      </c>
    </row>
    <row r="5016" spans="4:11" x14ac:dyDescent="0.3">
      <c r="D5016">
        <v>5010</v>
      </c>
      <c r="E5016">
        <v>9</v>
      </c>
      <c r="F5016" s="4">
        <f>DATE(2022,1,8+INT(ROWS($1:268)/5))</f>
        <v>44622</v>
      </c>
      <c r="G5016" s="1" t="s">
        <v>167</v>
      </c>
      <c r="H5016">
        <v>-4</v>
      </c>
      <c r="I5016" s="5">
        <f>IF(G5016="nákup",VLOOKUP(E5016,Tabuľka6[#All],13,FALSE),IF(G5016="predaj",VLOOKUP(E5016,Tabuľka6[#All],12,FALSE),"zadany neplatny typ transakie"))</f>
        <v>41</v>
      </c>
      <c r="J5016">
        <f t="shared" si="78"/>
        <v>164</v>
      </c>
      <c r="K5016">
        <f>SUMIF($E$7:E5016,E5016,$H$7:H5016)</f>
        <v>159</v>
      </c>
    </row>
    <row r="5017" spans="4:11" x14ac:dyDescent="0.3">
      <c r="D5017">
        <v>5011</v>
      </c>
      <c r="E5017">
        <v>22</v>
      </c>
      <c r="F5017" s="4">
        <f>DATE(2022,1,8+INT(ROWS($1:269)/5))</f>
        <v>44622</v>
      </c>
      <c r="G5017" s="1" t="s">
        <v>167</v>
      </c>
      <c r="H5017">
        <v>-7</v>
      </c>
      <c r="I5017" s="5">
        <f>IF(G5017="nákup",VLOOKUP(E5017,Tabuľka6[#All],13,FALSE),IF(G5017="predaj",VLOOKUP(E5017,Tabuľka6[#All],12,FALSE),"zadany neplatny typ transakie"))</f>
        <v>22.58</v>
      </c>
      <c r="J5017">
        <f t="shared" si="78"/>
        <v>158.06</v>
      </c>
      <c r="K5017">
        <f>SUMIF($E$7:E5017,E5017,$H$7:H5017)</f>
        <v>23</v>
      </c>
    </row>
    <row r="5018" spans="4:11" x14ac:dyDescent="0.3">
      <c r="D5018">
        <v>5012</v>
      </c>
      <c r="E5018">
        <v>20</v>
      </c>
      <c r="F5018" s="4">
        <f>DATE(2022,1,8+INT(ROWS($1:270)/5))</f>
        <v>44623</v>
      </c>
      <c r="G5018" s="1" t="s">
        <v>167</v>
      </c>
      <c r="H5018">
        <v>-2</v>
      </c>
      <c r="I5018" s="5">
        <f>IF(G5018="nákup",VLOOKUP(E5018,Tabuľka6[#All],13,FALSE),IF(G5018="predaj",VLOOKUP(E5018,Tabuľka6[#All],12,FALSE),"zadany neplatny typ transakie"))</f>
        <v>10.050000000000001</v>
      </c>
      <c r="J5018">
        <f t="shared" si="78"/>
        <v>20.100000000000001</v>
      </c>
      <c r="K5018">
        <f>SUMIF($E$7:E5018,E5018,$H$7:H5018)</f>
        <v>11</v>
      </c>
    </row>
    <row r="5019" spans="4:11" x14ac:dyDescent="0.3">
      <c r="D5019">
        <v>5013</v>
      </c>
      <c r="E5019">
        <v>8</v>
      </c>
      <c r="F5019" s="4">
        <f>DATE(2022,1,8+INT(ROWS($1:271)/5))</f>
        <v>44623</v>
      </c>
      <c r="G5019" s="1" t="s">
        <v>167</v>
      </c>
      <c r="H5019">
        <v>-6</v>
      </c>
      <c r="I5019" s="5">
        <f>IF(G5019="nákup",VLOOKUP(E5019,Tabuľka6[#All],13,FALSE),IF(G5019="predaj",VLOOKUP(E5019,Tabuľka6[#All],12,FALSE),"zadany neplatny typ transakie"))</f>
        <v>17.89</v>
      </c>
      <c r="J5019">
        <f t="shared" si="78"/>
        <v>107.34</v>
      </c>
      <c r="K5019">
        <f>SUMIF($E$7:E5019,E5019,$H$7:H5019)</f>
        <v>91</v>
      </c>
    </row>
    <row r="5020" spans="4:11" x14ac:dyDescent="0.3">
      <c r="D5020">
        <v>5014</v>
      </c>
      <c r="E5020">
        <v>22</v>
      </c>
      <c r="F5020" s="4">
        <f>DATE(2022,1,8+INT(ROWS($1:272)/5))</f>
        <v>44623</v>
      </c>
      <c r="G5020" s="1" t="s">
        <v>166</v>
      </c>
      <c r="H5020">
        <v>9</v>
      </c>
      <c r="I5020" s="5">
        <f>IF(G5020="nákup",VLOOKUP(E5020,Tabuľka6[#All],13,FALSE),IF(G5020="predaj",VLOOKUP(E5020,Tabuľka6[#All],12,FALSE),"zadany neplatny typ transakie"))</f>
        <v>12.56</v>
      </c>
      <c r="J5020">
        <f t="shared" si="78"/>
        <v>113.04</v>
      </c>
      <c r="K5020">
        <f>SUMIF($E$7:E5020,E5020,$H$7:H5020)</f>
        <v>32</v>
      </c>
    </row>
    <row r="5021" spans="4:11" x14ac:dyDescent="0.3">
      <c r="D5021">
        <v>5015</v>
      </c>
      <c r="E5021">
        <v>16</v>
      </c>
      <c r="F5021" s="4">
        <f>DATE(2022,1,8+INT(ROWS($1:273)/5))</f>
        <v>44623</v>
      </c>
      <c r="G5021" s="1" t="s">
        <v>167</v>
      </c>
      <c r="H5021">
        <v>-8</v>
      </c>
      <c r="I5021" s="5">
        <f>IF(G5021="nákup",VLOOKUP(E5021,Tabuľka6[#All],13,FALSE),IF(G5021="predaj",VLOOKUP(E5021,Tabuľka6[#All],12,FALSE),"zadany neplatny typ transakie"))</f>
        <v>14.49</v>
      </c>
      <c r="J5021">
        <f t="shared" si="78"/>
        <v>115.92</v>
      </c>
      <c r="K5021">
        <f>SUMIF($E$7:E5021,E5021,$H$7:H5021)</f>
        <v>104</v>
      </c>
    </row>
    <row r="5022" spans="4:11" x14ac:dyDescent="0.3">
      <c r="D5022">
        <v>5016</v>
      </c>
      <c r="E5022">
        <v>6</v>
      </c>
      <c r="F5022" s="4">
        <f>DATE(2022,1,8+INT(ROWS($1:274)/5))</f>
        <v>44623</v>
      </c>
      <c r="G5022" s="1" t="s">
        <v>167</v>
      </c>
      <c r="H5022">
        <v>-6</v>
      </c>
      <c r="I5022" s="5">
        <f>IF(G5022="nákup",VLOOKUP(E5022,Tabuľka6[#All],13,FALSE),IF(G5022="predaj",VLOOKUP(E5022,Tabuľka6[#All],12,FALSE),"zadany neplatny typ transakie"))</f>
        <v>13.24</v>
      </c>
      <c r="J5022">
        <f t="shared" si="78"/>
        <v>79.44</v>
      </c>
      <c r="K5022">
        <f>SUMIF($E$7:E5022,E5022,$H$7:H5022)</f>
        <v>63</v>
      </c>
    </row>
    <row r="5023" spans="4:11" x14ac:dyDescent="0.3">
      <c r="D5023">
        <v>5017</v>
      </c>
      <c r="E5023">
        <v>25</v>
      </c>
      <c r="F5023" s="4">
        <f>DATE(2022,1,8+INT(ROWS($1:275)/5))</f>
        <v>44624</v>
      </c>
      <c r="G5023" s="1" t="s">
        <v>167</v>
      </c>
      <c r="H5023">
        <v>-10</v>
      </c>
      <c r="I5023" s="5">
        <f>IF(G5023="nákup",VLOOKUP(E5023,Tabuľka6[#All],13,FALSE),IF(G5023="predaj",VLOOKUP(E5023,Tabuľka6[#All],12,FALSE),"zadany neplatny typ transakie"))</f>
        <v>14.95</v>
      </c>
      <c r="J5023">
        <f t="shared" si="78"/>
        <v>149.5</v>
      </c>
      <c r="K5023">
        <f>SUMIF($E$7:E5023,E5023,$H$7:H5023)</f>
        <v>82</v>
      </c>
    </row>
    <row r="5024" spans="4:11" x14ac:dyDescent="0.3">
      <c r="D5024">
        <v>5018</v>
      </c>
      <c r="E5024">
        <v>25</v>
      </c>
      <c r="F5024" s="4">
        <f>DATE(2022,1,8+INT(ROWS($1:276)/5))</f>
        <v>44624</v>
      </c>
      <c r="G5024" s="1" t="s">
        <v>167</v>
      </c>
      <c r="H5024">
        <v>-5</v>
      </c>
      <c r="I5024" s="5">
        <f>IF(G5024="nákup",VLOOKUP(E5024,Tabuľka6[#All],13,FALSE),IF(G5024="predaj",VLOOKUP(E5024,Tabuľka6[#All],12,FALSE),"zadany neplatny typ transakie"))</f>
        <v>14.95</v>
      </c>
      <c r="J5024">
        <f t="shared" si="78"/>
        <v>74.75</v>
      </c>
      <c r="K5024">
        <f>SUMIF($E$7:E5024,E5024,$H$7:H5024)</f>
        <v>77</v>
      </c>
    </row>
    <row r="5025" spans="4:11" x14ac:dyDescent="0.3">
      <c r="D5025">
        <v>5019</v>
      </c>
      <c r="E5025">
        <v>22</v>
      </c>
      <c r="F5025" s="4">
        <f>DATE(2022,1,8+INT(ROWS($1:277)/5))</f>
        <v>44624</v>
      </c>
      <c r="G5025" s="1" t="s">
        <v>167</v>
      </c>
      <c r="H5025">
        <v>-4</v>
      </c>
      <c r="I5025" s="5">
        <f>IF(G5025="nákup",VLOOKUP(E5025,Tabuľka6[#All],13,FALSE),IF(G5025="predaj",VLOOKUP(E5025,Tabuľka6[#All],12,FALSE),"zadany neplatny typ transakie"))</f>
        <v>22.58</v>
      </c>
      <c r="J5025">
        <f t="shared" si="78"/>
        <v>90.32</v>
      </c>
      <c r="K5025">
        <f>SUMIF($E$7:E5025,E5025,$H$7:H5025)</f>
        <v>28</v>
      </c>
    </row>
    <row r="5026" spans="4:11" x14ac:dyDescent="0.3">
      <c r="D5026">
        <v>5020</v>
      </c>
      <c r="E5026">
        <v>14</v>
      </c>
      <c r="F5026" s="4">
        <f>DATE(2022,1,8+INT(ROWS($1:278)/5))</f>
        <v>44624</v>
      </c>
      <c r="G5026" s="1" t="s">
        <v>167</v>
      </c>
      <c r="H5026">
        <v>-7</v>
      </c>
      <c r="I5026" s="5">
        <f>IF(G5026="nákup",VLOOKUP(E5026,Tabuľka6[#All],13,FALSE),IF(G5026="predaj",VLOOKUP(E5026,Tabuľka6[#All],12,FALSE),"zadany neplatny typ transakie"))</f>
        <v>7.8</v>
      </c>
      <c r="J5026">
        <f t="shared" si="78"/>
        <v>54.6</v>
      </c>
      <c r="K5026">
        <f>SUMIF($E$7:E5026,E5026,$H$7:H5026)</f>
        <v>80</v>
      </c>
    </row>
    <row r="5027" spans="4:11" x14ac:dyDescent="0.3">
      <c r="D5027">
        <v>5021</v>
      </c>
      <c r="E5027">
        <v>29</v>
      </c>
      <c r="F5027" s="4">
        <f>DATE(2022,1,8+INT(ROWS($1:279)/5))</f>
        <v>44624</v>
      </c>
      <c r="G5027" s="1" t="s">
        <v>167</v>
      </c>
      <c r="H5027">
        <v>-6</v>
      </c>
      <c r="I5027" s="5">
        <f>IF(G5027="nákup",VLOOKUP(E5027,Tabuľka6[#All],13,FALSE),IF(G5027="predaj",VLOOKUP(E5027,Tabuľka6[#All],12,FALSE),"zadany neplatny typ transakie"))</f>
        <v>24.99</v>
      </c>
      <c r="J5027">
        <f t="shared" si="78"/>
        <v>149.94</v>
      </c>
      <c r="K5027">
        <f>SUMIF($E$7:E5027,E5027,$H$7:H5027)</f>
        <v>203</v>
      </c>
    </row>
    <row r="5028" spans="4:11" x14ac:dyDescent="0.3">
      <c r="D5028">
        <v>5022</v>
      </c>
      <c r="E5028">
        <v>19</v>
      </c>
      <c r="F5028" s="4">
        <f>DATE(2022,1,8+INT(ROWS($1:280)/5))</f>
        <v>44625</v>
      </c>
      <c r="G5028" s="1" t="s">
        <v>167</v>
      </c>
      <c r="H5028">
        <v>-2</v>
      </c>
      <c r="I5028" s="5">
        <f>IF(G5028="nákup",VLOOKUP(E5028,Tabuľka6[#All],13,FALSE),IF(G5028="predaj",VLOOKUP(E5028,Tabuľka6[#All],12,FALSE),"zadany neplatny typ transakie"))</f>
        <v>14.17</v>
      </c>
      <c r="J5028">
        <f t="shared" si="78"/>
        <v>28.34</v>
      </c>
      <c r="K5028">
        <f>SUMIF($E$7:E5028,E5028,$H$7:H5028)</f>
        <v>17</v>
      </c>
    </row>
    <row r="5029" spans="4:11" x14ac:dyDescent="0.3">
      <c r="D5029">
        <v>5023</v>
      </c>
      <c r="E5029">
        <v>25</v>
      </c>
      <c r="F5029" s="4">
        <f>DATE(2022,1,8+INT(ROWS($1:281)/5))</f>
        <v>44625</v>
      </c>
      <c r="G5029" s="1" t="s">
        <v>167</v>
      </c>
      <c r="H5029">
        <v>-3</v>
      </c>
      <c r="I5029" s="5">
        <f>IF(G5029="nákup",VLOOKUP(E5029,Tabuľka6[#All],13,FALSE),IF(G5029="predaj",VLOOKUP(E5029,Tabuľka6[#All],12,FALSE),"zadany neplatny typ transakie"))</f>
        <v>14.95</v>
      </c>
      <c r="J5029">
        <f t="shared" si="78"/>
        <v>44.849999999999994</v>
      </c>
      <c r="K5029">
        <f>SUMIF($E$7:E5029,E5029,$H$7:H5029)</f>
        <v>74</v>
      </c>
    </row>
    <row r="5030" spans="4:11" x14ac:dyDescent="0.3">
      <c r="D5030">
        <v>5024</v>
      </c>
      <c r="E5030">
        <v>13</v>
      </c>
      <c r="F5030" s="4">
        <f>DATE(2022,1,8+INT(ROWS($1:282)/5))</f>
        <v>44625</v>
      </c>
      <c r="G5030" s="1" t="s">
        <v>167</v>
      </c>
      <c r="H5030">
        <v>-3</v>
      </c>
      <c r="I5030" s="5">
        <f>IF(G5030="nákup",VLOOKUP(E5030,Tabuľka6[#All],13,FALSE),IF(G5030="predaj",VLOOKUP(E5030,Tabuľka6[#All],12,FALSE),"zadany neplatny typ transakie"))</f>
        <v>14.95</v>
      </c>
      <c r="J5030">
        <f t="shared" si="78"/>
        <v>44.849999999999994</v>
      </c>
      <c r="K5030">
        <f>SUMIF($E$7:E5030,E5030,$H$7:H5030)</f>
        <v>146</v>
      </c>
    </row>
    <row r="5031" spans="4:11" x14ac:dyDescent="0.3">
      <c r="D5031">
        <v>5025</v>
      </c>
      <c r="E5031">
        <v>13</v>
      </c>
      <c r="F5031" s="4">
        <f>DATE(2022,1,8+INT(ROWS($1:283)/5))</f>
        <v>44625</v>
      </c>
      <c r="G5031" s="1" t="s">
        <v>167</v>
      </c>
      <c r="H5031">
        <v>-4</v>
      </c>
      <c r="I5031" s="5">
        <f>IF(G5031="nákup",VLOOKUP(E5031,Tabuľka6[#All],13,FALSE),IF(G5031="predaj",VLOOKUP(E5031,Tabuľka6[#All],12,FALSE),"zadany neplatny typ transakie"))</f>
        <v>14.95</v>
      </c>
      <c r="J5031">
        <f t="shared" si="78"/>
        <v>59.8</v>
      </c>
      <c r="K5031">
        <f>SUMIF($E$7:E5031,E5031,$H$7:H5031)</f>
        <v>142</v>
      </c>
    </row>
    <row r="5032" spans="4:11" x14ac:dyDescent="0.3">
      <c r="D5032">
        <v>5026</v>
      </c>
      <c r="E5032">
        <v>30</v>
      </c>
      <c r="F5032" s="4">
        <f>DATE(2022,1,8+INT(ROWS($1:284)/5))</f>
        <v>44625</v>
      </c>
      <c r="G5032" s="1" t="s">
        <v>167</v>
      </c>
      <c r="H5032">
        <v>-4</v>
      </c>
      <c r="I5032" s="5">
        <f>IF(G5032="nákup",VLOOKUP(E5032,Tabuľka6[#All],13,FALSE),IF(G5032="predaj",VLOOKUP(E5032,Tabuľka6[#All],12,FALSE),"zadany neplatny typ transakie"))</f>
        <v>11.5</v>
      </c>
      <c r="J5032">
        <f t="shared" si="78"/>
        <v>46</v>
      </c>
      <c r="K5032">
        <f>SUMIF($E$7:E5032,E5032,$H$7:H5032)</f>
        <v>41</v>
      </c>
    </row>
    <row r="5033" spans="4:11" x14ac:dyDescent="0.3">
      <c r="D5033">
        <v>5027</v>
      </c>
      <c r="E5033">
        <v>17</v>
      </c>
      <c r="F5033" s="4">
        <f>DATE(2022,1,8+INT(ROWS($1:285)/5))</f>
        <v>44626</v>
      </c>
      <c r="G5033" s="1" t="s">
        <v>167</v>
      </c>
      <c r="H5033">
        <v>-4</v>
      </c>
      <c r="I5033" s="5">
        <f>IF(G5033="nákup",VLOOKUP(E5033,Tabuľka6[#All],13,FALSE),IF(G5033="predaj",VLOOKUP(E5033,Tabuľka6[#All],12,FALSE),"zadany neplatny typ transakie"))</f>
        <v>14.46</v>
      </c>
      <c r="J5033">
        <f t="shared" si="78"/>
        <v>57.84</v>
      </c>
      <c r="K5033">
        <f>SUMIF($E$7:E5033,E5033,$H$7:H5033)</f>
        <v>95</v>
      </c>
    </row>
    <row r="5034" spans="4:11" x14ac:dyDescent="0.3">
      <c r="D5034">
        <v>5028</v>
      </c>
      <c r="E5034">
        <v>8</v>
      </c>
      <c r="F5034" s="4">
        <f>DATE(2022,1,8+INT(ROWS($1:286)/5))</f>
        <v>44626</v>
      </c>
      <c r="G5034" s="1" t="s">
        <v>167</v>
      </c>
      <c r="H5034">
        <v>-5</v>
      </c>
      <c r="I5034" s="5">
        <f>IF(G5034="nákup",VLOOKUP(E5034,Tabuľka6[#All],13,FALSE),IF(G5034="predaj",VLOOKUP(E5034,Tabuľka6[#All],12,FALSE),"zadany neplatny typ transakie"))</f>
        <v>17.89</v>
      </c>
      <c r="J5034">
        <f t="shared" si="78"/>
        <v>89.45</v>
      </c>
      <c r="K5034">
        <f>SUMIF($E$7:E5034,E5034,$H$7:H5034)</f>
        <v>86</v>
      </c>
    </row>
    <row r="5035" spans="4:11" x14ac:dyDescent="0.3">
      <c r="D5035">
        <v>5029</v>
      </c>
      <c r="E5035">
        <v>15</v>
      </c>
      <c r="F5035" s="4">
        <f>DATE(2022,1,8+INT(ROWS($1:287)/5))</f>
        <v>44626</v>
      </c>
      <c r="G5035" s="1" t="s">
        <v>167</v>
      </c>
      <c r="H5035">
        <v>-8</v>
      </c>
      <c r="I5035" s="5">
        <f>IF(G5035="nákup",VLOOKUP(E5035,Tabuľka6[#All],13,FALSE),IF(G5035="predaj",VLOOKUP(E5035,Tabuľka6[#All],12,FALSE),"zadany neplatny typ transakie"))</f>
        <v>9.65</v>
      </c>
      <c r="J5035">
        <f t="shared" si="78"/>
        <v>77.2</v>
      </c>
      <c r="K5035">
        <f>SUMIF($E$7:E5035,E5035,$H$7:H5035)</f>
        <v>73</v>
      </c>
    </row>
    <row r="5036" spans="4:11" x14ac:dyDescent="0.3">
      <c r="D5036">
        <v>5030</v>
      </c>
      <c r="E5036">
        <v>28</v>
      </c>
      <c r="F5036" s="4">
        <f>DATE(2022,1,8+INT(ROWS($1:288)/5))</f>
        <v>44626</v>
      </c>
      <c r="G5036" s="1" t="s">
        <v>167</v>
      </c>
      <c r="H5036">
        <v>-3</v>
      </c>
      <c r="I5036" s="5">
        <f>IF(G5036="nákup",VLOOKUP(E5036,Tabuľka6[#All],13,FALSE),IF(G5036="predaj",VLOOKUP(E5036,Tabuľka6[#All],12,FALSE),"zadany neplatny typ transakie"))</f>
        <v>14.38</v>
      </c>
      <c r="J5036">
        <f t="shared" si="78"/>
        <v>43.14</v>
      </c>
      <c r="K5036">
        <f>SUMIF($E$7:E5036,E5036,$H$7:H5036)</f>
        <v>76</v>
      </c>
    </row>
    <row r="5037" spans="4:11" x14ac:dyDescent="0.3">
      <c r="D5037">
        <v>5031</v>
      </c>
      <c r="E5037">
        <v>20</v>
      </c>
      <c r="F5037" s="4">
        <f>DATE(2022,1,8+INT(ROWS($1:289)/5))</f>
        <v>44626</v>
      </c>
      <c r="G5037" s="1" t="s">
        <v>167</v>
      </c>
      <c r="H5037">
        <v>-7</v>
      </c>
      <c r="I5037" s="5">
        <f>IF(G5037="nákup",VLOOKUP(E5037,Tabuľka6[#All],13,FALSE),IF(G5037="predaj",VLOOKUP(E5037,Tabuľka6[#All],12,FALSE),"zadany neplatny typ transakie"))</f>
        <v>10.050000000000001</v>
      </c>
      <c r="J5037">
        <f t="shared" si="78"/>
        <v>70.350000000000009</v>
      </c>
      <c r="K5037">
        <f>SUMIF($E$7:E5037,E5037,$H$7:H5037)</f>
        <v>4</v>
      </c>
    </row>
    <row r="5038" spans="4:11" x14ac:dyDescent="0.3">
      <c r="D5038">
        <v>5032</v>
      </c>
      <c r="E5038">
        <v>28</v>
      </c>
      <c r="F5038" s="4">
        <f>DATE(2022,1,8+INT(ROWS($1:290)/5))</f>
        <v>44627</v>
      </c>
      <c r="G5038" s="1" t="s">
        <v>167</v>
      </c>
      <c r="H5038">
        <v>-1</v>
      </c>
      <c r="I5038" s="5">
        <f>IF(G5038="nákup",VLOOKUP(E5038,Tabuľka6[#All],13,FALSE),IF(G5038="predaj",VLOOKUP(E5038,Tabuľka6[#All],12,FALSE),"zadany neplatny typ transakie"))</f>
        <v>14.38</v>
      </c>
      <c r="J5038">
        <f t="shared" si="78"/>
        <v>14.38</v>
      </c>
      <c r="K5038">
        <f>SUMIF($E$7:E5038,E5038,$H$7:H5038)</f>
        <v>75</v>
      </c>
    </row>
    <row r="5039" spans="4:11" x14ac:dyDescent="0.3">
      <c r="D5039">
        <v>5033</v>
      </c>
      <c r="E5039">
        <v>14</v>
      </c>
      <c r="F5039" s="4">
        <f>DATE(2022,1,8+INT(ROWS($1:291)/5))</f>
        <v>44627</v>
      </c>
      <c r="G5039" s="1" t="s">
        <v>167</v>
      </c>
      <c r="H5039">
        <v>-6</v>
      </c>
      <c r="I5039" s="5">
        <f>IF(G5039="nákup",VLOOKUP(E5039,Tabuľka6[#All],13,FALSE),IF(G5039="predaj",VLOOKUP(E5039,Tabuľka6[#All],12,FALSE),"zadany neplatny typ transakie"))</f>
        <v>7.8</v>
      </c>
      <c r="J5039">
        <f t="shared" si="78"/>
        <v>46.8</v>
      </c>
      <c r="K5039">
        <f>SUMIF($E$7:E5039,E5039,$H$7:H5039)</f>
        <v>74</v>
      </c>
    </row>
    <row r="5040" spans="4:11" x14ac:dyDescent="0.3">
      <c r="D5040">
        <v>5034</v>
      </c>
      <c r="E5040">
        <v>26</v>
      </c>
      <c r="F5040" s="4">
        <f>DATE(2022,1,8+INT(ROWS($1:292)/5))</f>
        <v>44627</v>
      </c>
      <c r="G5040" s="1" t="s">
        <v>167</v>
      </c>
      <c r="H5040">
        <v>-4</v>
      </c>
      <c r="I5040" s="5">
        <f>IF(G5040="nákup",VLOOKUP(E5040,Tabuľka6[#All],13,FALSE),IF(G5040="predaj",VLOOKUP(E5040,Tabuľka6[#All],12,FALSE),"zadany neplatny typ transakie"))</f>
        <v>12.85</v>
      </c>
      <c r="J5040">
        <f t="shared" si="78"/>
        <v>51.4</v>
      </c>
      <c r="K5040">
        <f>SUMIF($E$7:E5040,E5040,$H$7:H5040)</f>
        <v>126</v>
      </c>
    </row>
    <row r="5041" spans="4:11" x14ac:dyDescent="0.3">
      <c r="D5041">
        <v>5035</v>
      </c>
      <c r="E5041">
        <v>23</v>
      </c>
      <c r="F5041" s="4">
        <f>DATE(2022,1,8+INT(ROWS($1:293)/5))</f>
        <v>44627</v>
      </c>
      <c r="G5041" s="1" t="s">
        <v>167</v>
      </c>
      <c r="H5041">
        <v>-4</v>
      </c>
      <c r="I5041" s="5">
        <f>IF(G5041="nákup",VLOOKUP(E5041,Tabuľka6[#All],13,FALSE),IF(G5041="predaj",VLOOKUP(E5041,Tabuľka6[#All],12,FALSE),"zadany neplatny typ transakie"))</f>
        <v>22.55</v>
      </c>
      <c r="J5041">
        <f t="shared" si="78"/>
        <v>90.2</v>
      </c>
      <c r="K5041">
        <f>SUMIF($E$7:E5041,E5041,$H$7:H5041)</f>
        <v>181</v>
      </c>
    </row>
    <row r="5042" spans="4:11" x14ac:dyDescent="0.3">
      <c r="D5042">
        <v>5036</v>
      </c>
      <c r="E5042">
        <v>25</v>
      </c>
      <c r="F5042" s="4">
        <f>DATE(2022,1,8+INT(ROWS($1:294)/5))</f>
        <v>44627</v>
      </c>
      <c r="G5042" s="1" t="s">
        <v>167</v>
      </c>
      <c r="H5042">
        <v>-9</v>
      </c>
      <c r="I5042" s="5">
        <f>IF(G5042="nákup",VLOOKUP(E5042,Tabuľka6[#All],13,FALSE),IF(G5042="predaj",VLOOKUP(E5042,Tabuľka6[#All],12,FALSE),"zadany neplatny typ transakie"))</f>
        <v>14.95</v>
      </c>
      <c r="J5042">
        <f t="shared" si="78"/>
        <v>134.54999999999998</v>
      </c>
      <c r="K5042">
        <f>SUMIF($E$7:E5042,E5042,$H$7:H5042)</f>
        <v>65</v>
      </c>
    </row>
    <row r="5043" spans="4:11" x14ac:dyDescent="0.3">
      <c r="D5043">
        <v>5037</v>
      </c>
      <c r="E5043">
        <v>15</v>
      </c>
      <c r="F5043" s="4">
        <f>DATE(2022,1,8+INT(ROWS($1:295)/5))</f>
        <v>44628</v>
      </c>
      <c r="G5043" s="1" t="s">
        <v>167</v>
      </c>
      <c r="H5043">
        <v>-7</v>
      </c>
      <c r="I5043" s="5">
        <f>IF(G5043="nákup",VLOOKUP(E5043,Tabuľka6[#All],13,FALSE),IF(G5043="predaj",VLOOKUP(E5043,Tabuľka6[#All],12,FALSE),"zadany neplatny typ transakie"))</f>
        <v>9.65</v>
      </c>
      <c r="J5043">
        <f t="shared" si="78"/>
        <v>67.55</v>
      </c>
      <c r="K5043">
        <f>SUMIF($E$7:E5043,E5043,$H$7:H5043)</f>
        <v>66</v>
      </c>
    </row>
    <row r="5044" spans="4:11" x14ac:dyDescent="0.3">
      <c r="D5044">
        <v>5038</v>
      </c>
      <c r="E5044">
        <v>12</v>
      </c>
      <c r="F5044" s="4">
        <f>DATE(2022,1,8+INT(ROWS($1:296)/5))</f>
        <v>44628</v>
      </c>
      <c r="G5044" s="1" t="s">
        <v>167</v>
      </c>
      <c r="H5044">
        <v>-6</v>
      </c>
      <c r="I5044" s="5">
        <f>IF(G5044="nákup",VLOOKUP(E5044,Tabuľka6[#All],13,FALSE),IF(G5044="predaj",VLOOKUP(E5044,Tabuľka6[#All],12,FALSE),"zadany neplatny typ transakie"))</f>
        <v>13.25</v>
      </c>
      <c r="J5044">
        <f t="shared" si="78"/>
        <v>79.5</v>
      </c>
      <c r="K5044">
        <f>SUMIF($E$7:E5044,E5044,$H$7:H5044)</f>
        <v>47</v>
      </c>
    </row>
    <row r="5045" spans="4:11" x14ac:dyDescent="0.3">
      <c r="D5045">
        <v>5039</v>
      </c>
      <c r="E5045">
        <v>26</v>
      </c>
      <c r="F5045" s="4">
        <f>DATE(2022,1,8+INT(ROWS($1:297)/5))</f>
        <v>44628</v>
      </c>
      <c r="G5045" s="1" t="s">
        <v>167</v>
      </c>
      <c r="H5045">
        <v>-10</v>
      </c>
      <c r="I5045" s="5">
        <f>IF(G5045="nákup",VLOOKUP(E5045,Tabuľka6[#All],13,FALSE),IF(G5045="predaj",VLOOKUP(E5045,Tabuľka6[#All],12,FALSE),"zadany neplatny typ transakie"))</f>
        <v>12.85</v>
      </c>
      <c r="J5045">
        <f t="shared" si="78"/>
        <v>128.5</v>
      </c>
      <c r="K5045">
        <f>SUMIF($E$7:E5045,E5045,$H$7:H5045)</f>
        <v>116</v>
      </c>
    </row>
    <row r="5046" spans="4:11" x14ac:dyDescent="0.3">
      <c r="D5046">
        <v>5040</v>
      </c>
      <c r="E5046">
        <v>9</v>
      </c>
      <c r="F5046" s="4">
        <f>DATE(2022,1,8+INT(ROWS($1:298)/5))</f>
        <v>44628</v>
      </c>
      <c r="G5046" s="1" t="s">
        <v>167</v>
      </c>
      <c r="H5046">
        <v>-8</v>
      </c>
      <c r="I5046" s="5">
        <f>IF(G5046="nákup",VLOOKUP(E5046,Tabuľka6[#All],13,FALSE),IF(G5046="predaj",VLOOKUP(E5046,Tabuľka6[#All],12,FALSE),"zadany neplatny typ transakie"))</f>
        <v>41</v>
      </c>
      <c r="J5046">
        <f t="shared" si="78"/>
        <v>328</v>
      </c>
      <c r="K5046">
        <f>SUMIF($E$7:E5046,E5046,$H$7:H5046)</f>
        <v>151</v>
      </c>
    </row>
    <row r="5047" spans="4:11" x14ac:dyDescent="0.3">
      <c r="D5047">
        <v>5041</v>
      </c>
      <c r="E5047">
        <v>3</v>
      </c>
      <c r="F5047" s="4">
        <f>DATE(2022,1,8+INT(ROWS($1:299)/5))</f>
        <v>44628</v>
      </c>
      <c r="G5047" s="1" t="s">
        <v>167</v>
      </c>
      <c r="H5047">
        <v>-9</v>
      </c>
      <c r="I5047" s="5">
        <f>IF(G5047="nákup",VLOOKUP(E5047,Tabuľka6[#All],13,FALSE),IF(G5047="predaj",VLOOKUP(E5047,Tabuľka6[#All],12,FALSE),"zadany neplatny typ transakie"))</f>
        <v>9.64</v>
      </c>
      <c r="J5047">
        <f t="shared" si="78"/>
        <v>86.76</v>
      </c>
      <c r="K5047">
        <f>SUMIF($E$7:E5047,E5047,$H$7:H5047)</f>
        <v>146</v>
      </c>
    </row>
    <row r="5048" spans="4:11" x14ac:dyDescent="0.3">
      <c r="D5048">
        <v>5042</v>
      </c>
      <c r="E5048">
        <v>17</v>
      </c>
      <c r="F5048" s="4">
        <f>DATE(2022,1,8+INT(ROWS($1:300)/5))</f>
        <v>44629</v>
      </c>
      <c r="G5048" s="1" t="s">
        <v>167</v>
      </c>
      <c r="H5048">
        <v>-2</v>
      </c>
      <c r="I5048" s="5">
        <f>IF(G5048="nákup",VLOOKUP(E5048,Tabuľka6[#All],13,FALSE),IF(G5048="predaj",VLOOKUP(E5048,Tabuľka6[#All],12,FALSE),"zadany neplatny typ transakie"))</f>
        <v>14.46</v>
      </c>
      <c r="J5048">
        <f t="shared" si="78"/>
        <v>28.92</v>
      </c>
      <c r="K5048">
        <f>SUMIF($E$7:E5048,E5048,$H$7:H5048)</f>
        <v>93</v>
      </c>
    </row>
    <row r="5049" spans="4:11" x14ac:dyDescent="0.3">
      <c r="D5049">
        <v>5043</v>
      </c>
      <c r="E5049">
        <v>25</v>
      </c>
      <c r="F5049" s="4">
        <f>DATE(2022,1,8+INT(ROWS($1:301)/5))</f>
        <v>44629</v>
      </c>
      <c r="G5049" s="1" t="s">
        <v>167</v>
      </c>
      <c r="H5049">
        <v>-7</v>
      </c>
      <c r="I5049" s="5">
        <f>IF(G5049="nákup",VLOOKUP(E5049,Tabuľka6[#All],13,FALSE),IF(G5049="predaj",VLOOKUP(E5049,Tabuľka6[#All],12,FALSE),"zadany neplatny typ transakie"))</f>
        <v>14.95</v>
      </c>
      <c r="J5049">
        <f t="shared" si="78"/>
        <v>104.64999999999999</v>
      </c>
      <c r="K5049">
        <f>SUMIF($E$7:E5049,E5049,$H$7:H5049)</f>
        <v>58</v>
      </c>
    </row>
    <row r="5050" spans="4:11" x14ac:dyDescent="0.3">
      <c r="D5050">
        <v>5044</v>
      </c>
      <c r="E5050">
        <v>1</v>
      </c>
      <c r="F5050" s="4">
        <f>DATE(2022,1,8+INT(ROWS($1:302)/5))</f>
        <v>44629</v>
      </c>
      <c r="G5050" s="1" t="s">
        <v>167</v>
      </c>
      <c r="H5050">
        <v>-7</v>
      </c>
      <c r="I5050" s="5">
        <f>IF(G5050="nákup",VLOOKUP(E5050,Tabuľka6[#All],13,FALSE),IF(G5050="predaj",VLOOKUP(E5050,Tabuľka6[#All],12,FALSE),"zadany neplatny typ transakie"))</f>
        <v>11.9</v>
      </c>
      <c r="J5050">
        <f t="shared" si="78"/>
        <v>83.3</v>
      </c>
      <c r="K5050">
        <f>SUMIF($E$7:E5050,E5050,$H$7:H5050)</f>
        <v>19</v>
      </c>
    </row>
    <row r="5051" spans="4:11" x14ac:dyDescent="0.3">
      <c r="D5051">
        <v>5045</v>
      </c>
      <c r="E5051">
        <v>7</v>
      </c>
      <c r="F5051" s="4">
        <f>DATE(2022,1,8+INT(ROWS($1:303)/5))</f>
        <v>44629</v>
      </c>
      <c r="G5051" s="1" t="s">
        <v>167</v>
      </c>
      <c r="H5051">
        <v>-2</v>
      </c>
      <c r="I5051" s="5">
        <f>IF(G5051="nákup",VLOOKUP(E5051,Tabuľka6[#All],13,FALSE),IF(G5051="predaj",VLOOKUP(E5051,Tabuľka6[#All],12,FALSE),"zadany neplatny typ transakie"))</f>
        <v>14.75</v>
      </c>
      <c r="J5051">
        <f t="shared" si="78"/>
        <v>29.5</v>
      </c>
      <c r="K5051">
        <f>SUMIF($E$7:E5051,E5051,$H$7:H5051)</f>
        <v>168</v>
      </c>
    </row>
    <row r="5052" spans="4:11" x14ac:dyDescent="0.3">
      <c r="D5052">
        <v>5046</v>
      </c>
      <c r="E5052">
        <v>9</v>
      </c>
      <c r="F5052" s="4">
        <f>DATE(2022,1,8+INT(ROWS($1:304)/5))</f>
        <v>44629</v>
      </c>
      <c r="G5052" s="1" t="s">
        <v>167</v>
      </c>
      <c r="H5052">
        <v>-10</v>
      </c>
      <c r="I5052" s="5">
        <f>IF(G5052="nákup",VLOOKUP(E5052,Tabuľka6[#All],13,FALSE),IF(G5052="predaj",VLOOKUP(E5052,Tabuľka6[#All],12,FALSE),"zadany neplatny typ transakie"))</f>
        <v>41</v>
      </c>
      <c r="J5052">
        <f t="shared" si="78"/>
        <v>410</v>
      </c>
      <c r="K5052">
        <f>SUMIF($E$7:E5052,E5052,$H$7:H5052)</f>
        <v>141</v>
      </c>
    </row>
    <row r="5053" spans="4:11" x14ac:dyDescent="0.3">
      <c r="D5053">
        <v>5047</v>
      </c>
      <c r="E5053">
        <v>13</v>
      </c>
      <c r="F5053" s="4">
        <f>DATE(2022,1,8+INT(ROWS($1:305)/5))</f>
        <v>44630</v>
      </c>
      <c r="G5053" s="1" t="s">
        <v>167</v>
      </c>
      <c r="H5053">
        <v>-6</v>
      </c>
      <c r="I5053" s="5">
        <f>IF(G5053="nákup",VLOOKUP(E5053,Tabuľka6[#All],13,FALSE),IF(G5053="predaj",VLOOKUP(E5053,Tabuľka6[#All],12,FALSE),"zadany neplatny typ transakie"))</f>
        <v>14.95</v>
      </c>
      <c r="J5053">
        <f t="shared" si="78"/>
        <v>89.699999999999989</v>
      </c>
      <c r="K5053">
        <f>SUMIF($E$7:E5053,E5053,$H$7:H5053)</f>
        <v>136</v>
      </c>
    </row>
    <row r="5054" spans="4:11" x14ac:dyDescent="0.3">
      <c r="D5054">
        <v>5048</v>
      </c>
      <c r="E5054">
        <v>27</v>
      </c>
      <c r="F5054" s="4">
        <f>DATE(2022,1,8+INT(ROWS($1:306)/5))</f>
        <v>44630</v>
      </c>
      <c r="G5054" s="1" t="s">
        <v>167</v>
      </c>
      <c r="H5054">
        <v>-3</v>
      </c>
      <c r="I5054" s="5">
        <f>IF(G5054="nákup",VLOOKUP(E5054,Tabuľka6[#All],13,FALSE),IF(G5054="predaj",VLOOKUP(E5054,Tabuľka6[#All],12,FALSE),"zadany neplatny typ transakie"))</f>
        <v>16.36</v>
      </c>
      <c r="J5054">
        <f t="shared" si="78"/>
        <v>49.08</v>
      </c>
      <c r="K5054">
        <f>SUMIF($E$7:E5054,E5054,$H$7:H5054)</f>
        <v>159</v>
      </c>
    </row>
    <row r="5055" spans="4:11" x14ac:dyDescent="0.3">
      <c r="D5055">
        <v>5049</v>
      </c>
      <c r="E5055">
        <v>16</v>
      </c>
      <c r="F5055" s="4">
        <f>DATE(2022,1,8+INT(ROWS($1:307)/5))</f>
        <v>44630</v>
      </c>
      <c r="G5055" s="1" t="s">
        <v>167</v>
      </c>
      <c r="H5055">
        <v>-4</v>
      </c>
      <c r="I5055" s="5">
        <f>IF(G5055="nákup",VLOOKUP(E5055,Tabuľka6[#All],13,FALSE),IF(G5055="predaj",VLOOKUP(E5055,Tabuľka6[#All],12,FALSE),"zadany neplatny typ transakie"))</f>
        <v>14.49</v>
      </c>
      <c r="J5055">
        <f t="shared" si="78"/>
        <v>57.96</v>
      </c>
      <c r="K5055">
        <f>SUMIF($E$7:E5055,E5055,$H$7:H5055)</f>
        <v>100</v>
      </c>
    </row>
    <row r="5056" spans="4:11" x14ac:dyDescent="0.3">
      <c r="D5056">
        <v>5050</v>
      </c>
      <c r="E5056">
        <v>16</v>
      </c>
      <c r="F5056" s="4">
        <f>DATE(2022,1,8+INT(ROWS($1:308)/5))</f>
        <v>44630</v>
      </c>
      <c r="G5056" s="1" t="s">
        <v>167</v>
      </c>
      <c r="H5056">
        <v>-6</v>
      </c>
      <c r="I5056" s="5">
        <f>IF(G5056="nákup",VLOOKUP(E5056,Tabuľka6[#All],13,FALSE),IF(G5056="predaj",VLOOKUP(E5056,Tabuľka6[#All],12,FALSE),"zadany neplatny typ transakie"))</f>
        <v>14.49</v>
      </c>
      <c r="J5056">
        <f t="shared" si="78"/>
        <v>86.94</v>
      </c>
      <c r="K5056">
        <f>SUMIF($E$7:E5056,E5056,$H$7:H5056)</f>
        <v>94</v>
      </c>
    </row>
    <row r="5057" spans="4:11" x14ac:dyDescent="0.3">
      <c r="D5057">
        <v>5051</v>
      </c>
      <c r="E5057">
        <v>30</v>
      </c>
      <c r="F5057" s="4">
        <f>DATE(2022,1,8+INT(ROWS($1:309)/5))</f>
        <v>44630</v>
      </c>
      <c r="G5057" s="1" t="s">
        <v>167</v>
      </c>
      <c r="H5057">
        <v>-2</v>
      </c>
      <c r="I5057" s="5">
        <f>IF(G5057="nákup",VLOOKUP(E5057,Tabuľka6[#All],13,FALSE),IF(G5057="predaj",VLOOKUP(E5057,Tabuľka6[#All],12,FALSE),"zadany neplatny typ transakie"))</f>
        <v>11.5</v>
      </c>
      <c r="J5057">
        <f t="shared" si="78"/>
        <v>23</v>
      </c>
      <c r="K5057">
        <f>SUMIF($E$7:E5057,E5057,$H$7:H5057)</f>
        <v>39</v>
      </c>
    </row>
    <row r="5058" spans="4:11" x14ac:dyDescent="0.3">
      <c r="D5058">
        <v>5052</v>
      </c>
      <c r="E5058">
        <v>18</v>
      </c>
      <c r="F5058" s="4">
        <f>DATE(2022,1,8+INT(ROWS($1:310)/5))</f>
        <v>44631</v>
      </c>
      <c r="G5058" s="1" t="s">
        <v>167</v>
      </c>
      <c r="H5058">
        <v>-1</v>
      </c>
      <c r="I5058" s="5">
        <f>IF(G5058="nákup",VLOOKUP(E5058,Tabuľka6[#All],13,FALSE),IF(G5058="predaj",VLOOKUP(E5058,Tabuľka6[#All],12,FALSE),"zadany neplatny typ transakie"))</f>
        <v>13.99</v>
      </c>
      <c r="J5058">
        <f t="shared" si="78"/>
        <v>13.99</v>
      </c>
      <c r="K5058">
        <f>SUMIF($E$7:E5058,E5058,$H$7:H5058)</f>
        <v>96</v>
      </c>
    </row>
    <row r="5059" spans="4:11" x14ac:dyDescent="0.3">
      <c r="D5059">
        <v>5053</v>
      </c>
      <c r="E5059">
        <v>26</v>
      </c>
      <c r="F5059" s="4">
        <f>DATE(2022,1,8+INT(ROWS($1:311)/5))</f>
        <v>44631</v>
      </c>
      <c r="G5059" s="1" t="s">
        <v>167</v>
      </c>
      <c r="H5059">
        <v>-6</v>
      </c>
      <c r="I5059" s="5">
        <f>IF(G5059="nákup",VLOOKUP(E5059,Tabuľka6[#All],13,FALSE),IF(G5059="predaj",VLOOKUP(E5059,Tabuľka6[#All],12,FALSE),"zadany neplatny typ transakie"))</f>
        <v>12.85</v>
      </c>
      <c r="J5059">
        <f t="shared" si="78"/>
        <v>77.099999999999994</v>
      </c>
      <c r="K5059">
        <f>SUMIF($E$7:E5059,E5059,$H$7:H5059)</f>
        <v>110</v>
      </c>
    </row>
    <row r="5060" spans="4:11" x14ac:dyDescent="0.3">
      <c r="D5060">
        <v>5054</v>
      </c>
      <c r="E5060">
        <v>4</v>
      </c>
      <c r="F5060" s="4">
        <f>DATE(2022,1,8+INT(ROWS($1:312)/5))</f>
        <v>44631</v>
      </c>
      <c r="G5060" s="1" t="s">
        <v>167</v>
      </c>
      <c r="H5060">
        <v>-2</v>
      </c>
      <c r="I5060" s="5">
        <f>IF(G5060="nákup",VLOOKUP(E5060,Tabuľka6[#All],13,FALSE),IF(G5060="predaj",VLOOKUP(E5060,Tabuľka6[#All],12,FALSE),"zadany neplatny typ transakie"))</f>
        <v>16</v>
      </c>
      <c r="J5060">
        <f t="shared" si="78"/>
        <v>32</v>
      </c>
      <c r="K5060">
        <f>SUMIF($E$7:E5060,E5060,$H$7:H5060)</f>
        <v>32</v>
      </c>
    </row>
    <row r="5061" spans="4:11" x14ac:dyDescent="0.3">
      <c r="D5061">
        <v>5055</v>
      </c>
      <c r="E5061">
        <v>5</v>
      </c>
      <c r="F5061" s="4">
        <f>DATE(2022,1,8+INT(ROWS($1:313)/5))</f>
        <v>44631</v>
      </c>
      <c r="G5061" s="1" t="s">
        <v>167</v>
      </c>
      <c r="H5061">
        <v>-4</v>
      </c>
      <c r="I5061" s="5">
        <f>IF(G5061="nákup",VLOOKUP(E5061,Tabuľka6[#All],13,FALSE),IF(G5061="predaj",VLOOKUP(E5061,Tabuľka6[#All],12,FALSE),"zadany neplatny typ transakie"))</f>
        <v>15.56</v>
      </c>
      <c r="J5061">
        <f t="shared" si="78"/>
        <v>62.24</v>
      </c>
      <c r="K5061">
        <f>SUMIF($E$7:E5061,E5061,$H$7:H5061)</f>
        <v>185</v>
      </c>
    </row>
    <row r="5062" spans="4:11" x14ac:dyDescent="0.3">
      <c r="D5062">
        <v>5056</v>
      </c>
      <c r="E5062">
        <v>8</v>
      </c>
      <c r="F5062" s="4">
        <f>DATE(2022,1,8+INT(ROWS($1:314)/5))</f>
        <v>44631</v>
      </c>
      <c r="G5062" s="1" t="s">
        <v>167</v>
      </c>
      <c r="H5062">
        <v>-7</v>
      </c>
      <c r="I5062" s="5">
        <f>IF(G5062="nákup",VLOOKUP(E5062,Tabuľka6[#All],13,FALSE),IF(G5062="predaj",VLOOKUP(E5062,Tabuľka6[#All],12,FALSE),"zadany neplatny typ transakie"))</f>
        <v>17.89</v>
      </c>
      <c r="J5062">
        <f t="shared" si="78"/>
        <v>125.23</v>
      </c>
      <c r="K5062">
        <f>SUMIF($E$7:E5062,E5062,$H$7:H5062)</f>
        <v>79</v>
      </c>
    </row>
    <row r="5063" spans="4:11" x14ac:dyDescent="0.3">
      <c r="D5063">
        <v>5057</v>
      </c>
      <c r="E5063">
        <v>5</v>
      </c>
      <c r="F5063" s="4">
        <f>DATE(2022,1,8+INT(ROWS($1:315)/5))</f>
        <v>44632</v>
      </c>
      <c r="G5063" s="1" t="s">
        <v>167</v>
      </c>
      <c r="H5063">
        <v>-2</v>
      </c>
      <c r="I5063" s="5">
        <f>IF(G5063="nákup",VLOOKUP(E5063,Tabuľka6[#All],13,FALSE),IF(G5063="predaj",VLOOKUP(E5063,Tabuľka6[#All],12,FALSE),"zadany neplatny typ transakie"))</f>
        <v>15.56</v>
      </c>
      <c r="J5063">
        <f t="shared" si="78"/>
        <v>31.12</v>
      </c>
      <c r="K5063">
        <f>SUMIF($E$7:E5063,E5063,$H$7:H5063)</f>
        <v>183</v>
      </c>
    </row>
    <row r="5064" spans="4:11" x14ac:dyDescent="0.3">
      <c r="D5064">
        <v>5058</v>
      </c>
      <c r="E5064">
        <v>5</v>
      </c>
      <c r="F5064" s="4">
        <f>DATE(2022,1,8+INT(ROWS($1:316)/5))</f>
        <v>44632</v>
      </c>
      <c r="G5064" s="1" t="s">
        <v>167</v>
      </c>
      <c r="H5064">
        <v>-10</v>
      </c>
      <c r="I5064" s="5">
        <f>IF(G5064="nákup",VLOOKUP(E5064,Tabuľka6[#All],13,FALSE),IF(G5064="predaj",VLOOKUP(E5064,Tabuľka6[#All],12,FALSE),"zadany neplatny typ transakie"))</f>
        <v>15.56</v>
      </c>
      <c r="J5064">
        <f t="shared" ref="J5064:J5127" si="79">ABS(H5064*I5064)</f>
        <v>155.6</v>
      </c>
      <c r="K5064">
        <f>SUMIF($E$7:E5064,E5064,$H$7:H5064)</f>
        <v>173</v>
      </c>
    </row>
    <row r="5065" spans="4:11" x14ac:dyDescent="0.3">
      <c r="D5065">
        <v>5059</v>
      </c>
      <c r="E5065">
        <v>18</v>
      </c>
      <c r="F5065" s="4">
        <f>DATE(2022,1,8+INT(ROWS($1:317)/5))</f>
        <v>44632</v>
      </c>
      <c r="G5065" s="1" t="s">
        <v>167</v>
      </c>
      <c r="H5065">
        <v>-2</v>
      </c>
      <c r="I5065" s="5">
        <f>IF(G5065="nákup",VLOOKUP(E5065,Tabuľka6[#All],13,FALSE),IF(G5065="predaj",VLOOKUP(E5065,Tabuľka6[#All],12,FALSE),"zadany neplatny typ transakie"))</f>
        <v>13.99</v>
      </c>
      <c r="J5065">
        <f t="shared" si="79"/>
        <v>27.98</v>
      </c>
      <c r="K5065">
        <f>SUMIF($E$7:E5065,E5065,$H$7:H5065)</f>
        <v>94</v>
      </c>
    </row>
    <row r="5066" spans="4:11" x14ac:dyDescent="0.3">
      <c r="D5066">
        <v>5060</v>
      </c>
      <c r="E5066">
        <v>23</v>
      </c>
      <c r="F5066" s="4">
        <f>DATE(2022,1,8+INT(ROWS($1:318)/5))</f>
        <v>44632</v>
      </c>
      <c r="G5066" s="1" t="s">
        <v>167</v>
      </c>
      <c r="H5066">
        <v>-5</v>
      </c>
      <c r="I5066" s="5">
        <f>IF(G5066="nákup",VLOOKUP(E5066,Tabuľka6[#All],13,FALSE),IF(G5066="predaj",VLOOKUP(E5066,Tabuľka6[#All],12,FALSE),"zadany neplatny typ transakie"))</f>
        <v>22.55</v>
      </c>
      <c r="J5066">
        <f t="shared" si="79"/>
        <v>112.75</v>
      </c>
      <c r="K5066">
        <f>SUMIF($E$7:E5066,E5066,$H$7:H5066)</f>
        <v>176</v>
      </c>
    </row>
    <row r="5067" spans="4:11" x14ac:dyDescent="0.3">
      <c r="D5067">
        <v>5061</v>
      </c>
      <c r="E5067">
        <v>19</v>
      </c>
      <c r="F5067" s="4">
        <f>DATE(2022,1,8+INT(ROWS($1:319)/5))</f>
        <v>44632</v>
      </c>
      <c r="G5067" s="1" t="s">
        <v>167</v>
      </c>
      <c r="H5067">
        <v>-3</v>
      </c>
      <c r="I5067" s="5">
        <f>IF(G5067="nákup",VLOOKUP(E5067,Tabuľka6[#All],13,FALSE),IF(G5067="predaj",VLOOKUP(E5067,Tabuľka6[#All],12,FALSE),"zadany neplatny typ transakie"))</f>
        <v>14.17</v>
      </c>
      <c r="J5067">
        <f t="shared" si="79"/>
        <v>42.51</v>
      </c>
      <c r="K5067">
        <f>SUMIF($E$7:E5067,E5067,$H$7:H5067)</f>
        <v>14</v>
      </c>
    </row>
    <row r="5068" spans="4:11" x14ac:dyDescent="0.3">
      <c r="D5068">
        <v>5062</v>
      </c>
      <c r="E5068">
        <v>19</v>
      </c>
      <c r="F5068" s="4">
        <f>DATE(2022,1,8+INT(ROWS($1:320)/5))</f>
        <v>44633</v>
      </c>
      <c r="G5068" s="1" t="s">
        <v>167</v>
      </c>
      <c r="H5068">
        <v>-10</v>
      </c>
      <c r="I5068" s="5">
        <f>IF(G5068="nákup",VLOOKUP(E5068,Tabuľka6[#All],13,FALSE),IF(G5068="predaj",VLOOKUP(E5068,Tabuľka6[#All],12,FALSE),"zadany neplatny typ transakie"))</f>
        <v>14.17</v>
      </c>
      <c r="J5068">
        <f t="shared" si="79"/>
        <v>141.69999999999999</v>
      </c>
      <c r="K5068">
        <f>SUMIF($E$7:E5068,E5068,$H$7:H5068)</f>
        <v>4</v>
      </c>
    </row>
    <row r="5069" spans="4:11" x14ac:dyDescent="0.3">
      <c r="D5069">
        <v>5063</v>
      </c>
      <c r="E5069">
        <v>22</v>
      </c>
      <c r="F5069" s="4">
        <f>DATE(2022,1,8+INT(ROWS($1:321)/5))</f>
        <v>44633</v>
      </c>
      <c r="G5069" s="1" t="s">
        <v>167</v>
      </c>
      <c r="H5069">
        <v>-3</v>
      </c>
      <c r="I5069" s="5">
        <f>IF(G5069="nákup",VLOOKUP(E5069,Tabuľka6[#All],13,FALSE),IF(G5069="predaj",VLOOKUP(E5069,Tabuľka6[#All],12,FALSE),"zadany neplatny typ transakie"))</f>
        <v>22.58</v>
      </c>
      <c r="J5069">
        <f t="shared" si="79"/>
        <v>67.739999999999995</v>
      </c>
      <c r="K5069">
        <f>SUMIF($E$7:E5069,E5069,$H$7:H5069)</f>
        <v>25</v>
      </c>
    </row>
    <row r="5070" spans="4:11" x14ac:dyDescent="0.3">
      <c r="D5070">
        <v>5064</v>
      </c>
      <c r="E5070">
        <v>10</v>
      </c>
      <c r="F5070" s="4">
        <f>DATE(2022,1,8+INT(ROWS($1:322)/5))</f>
        <v>44633</v>
      </c>
      <c r="G5070" s="1" t="s">
        <v>167</v>
      </c>
      <c r="H5070">
        <v>-8</v>
      </c>
      <c r="I5070" s="5">
        <f>IF(G5070="nákup",VLOOKUP(E5070,Tabuľka6[#All],13,FALSE),IF(G5070="predaj",VLOOKUP(E5070,Tabuľka6[#All],12,FALSE),"zadany neplatny typ transakie"))</f>
        <v>18.5</v>
      </c>
      <c r="J5070">
        <f t="shared" si="79"/>
        <v>148</v>
      </c>
      <c r="K5070">
        <f>SUMIF($E$7:E5070,E5070,$H$7:H5070)</f>
        <v>129</v>
      </c>
    </row>
    <row r="5071" spans="4:11" x14ac:dyDescent="0.3">
      <c r="D5071">
        <v>5065</v>
      </c>
      <c r="E5071">
        <v>10</v>
      </c>
      <c r="F5071" s="4">
        <f>DATE(2022,1,8+INT(ROWS($1:323)/5))</f>
        <v>44633</v>
      </c>
      <c r="G5071" s="1" t="s">
        <v>167</v>
      </c>
      <c r="H5071">
        <v>-8</v>
      </c>
      <c r="I5071" s="5">
        <f>IF(G5071="nákup",VLOOKUP(E5071,Tabuľka6[#All],13,FALSE),IF(G5071="predaj",VLOOKUP(E5071,Tabuľka6[#All],12,FALSE),"zadany neplatny typ transakie"))</f>
        <v>18.5</v>
      </c>
      <c r="J5071">
        <f t="shared" si="79"/>
        <v>148</v>
      </c>
      <c r="K5071">
        <f>SUMIF($E$7:E5071,E5071,$H$7:H5071)</f>
        <v>121</v>
      </c>
    </row>
    <row r="5072" spans="4:11" x14ac:dyDescent="0.3">
      <c r="D5072">
        <v>5066</v>
      </c>
      <c r="E5072">
        <v>14</v>
      </c>
      <c r="F5072" s="4">
        <f>DATE(2022,1,8+INT(ROWS($1:324)/5))</f>
        <v>44633</v>
      </c>
      <c r="G5072" s="1" t="s">
        <v>167</v>
      </c>
      <c r="H5072">
        <v>-9</v>
      </c>
      <c r="I5072" s="5">
        <f>IF(G5072="nákup",VLOOKUP(E5072,Tabuľka6[#All],13,FALSE),IF(G5072="predaj",VLOOKUP(E5072,Tabuľka6[#All],12,FALSE),"zadany neplatny typ transakie"))</f>
        <v>7.8</v>
      </c>
      <c r="J5072">
        <f t="shared" si="79"/>
        <v>70.2</v>
      </c>
      <c r="K5072">
        <f>SUMIF($E$7:E5072,E5072,$H$7:H5072)</f>
        <v>65</v>
      </c>
    </row>
    <row r="5073" spans="4:11" x14ac:dyDescent="0.3">
      <c r="D5073">
        <v>5067</v>
      </c>
      <c r="E5073">
        <v>18</v>
      </c>
      <c r="F5073" s="4">
        <f>DATE(2022,1,8+INT(ROWS($1:325)/5))</f>
        <v>44634</v>
      </c>
      <c r="G5073" s="1" t="s">
        <v>167</v>
      </c>
      <c r="H5073">
        <v>-9</v>
      </c>
      <c r="I5073" s="5">
        <f>IF(G5073="nákup",VLOOKUP(E5073,Tabuľka6[#All],13,FALSE),IF(G5073="predaj",VLOOKUP(E5073,Tabuľka6[#All],12,FALSE),"zadany neplatny typ transakie"))</f>
        <v>13.99</v>
      </c>
      <c r="J5073">
        <f t="shared" si="79"/>
        <v>125.91</v>
      </c>
      <c r="K5073">
        <f>SUMIF($E$7:E5073,E5073,$H$7:H5073)</f>
        <v>85</v>
      </c>
    </row>
    <row r="5074" spans="4:11" x14ac:dyDescent="0.3">
      <c r="D5074">
        <v>5068</v>
      </c>
      <c r="E5074">
        <v>25</v>
      </c>
      <c r="F5074" s="4">
        <f>DATE(2022,1,8+INT(ROWS($1:326)/5))</f>
        <v>44634</v>
      </c>
      <c r="G5074" s="1" t="s">
        <v>167</v>
      </c>
      <c r="H5074">
        <v>-9</v>
      </c>
      <c r="I5074" s="5">
        <f>IF(G5074="nákup",VLOOKUP(E5074,Tabuľka6[#All],13,FALSE),IF(G5074="predaj",VLOOKUP(E5074,Tabuľka6[#All],12,FALSE),"zadany neplatny typ transakie"))</f>
        <v>14.95</v>
      </c>
      <c r="J5074">
        <f t="shared" si="79"/>
        <v>134.54999999999998</v>
      </c>
      <c r="K5074">
        <f>SUMIF($E$7:E5074,E5074,$H$7:H5074)</f>
        <v>49</v>
      </c>
    </row>
    <row r="5075" spans="4:11" x14ac:dyDescent="0.3">
      <c r="D5075">
        <v>5069</v>
      </c>
      <c r="E5075">
        <v>13</v>
      </c>
      <c r="F5075" s="4">
        <f>DATE(2022,1,8+INT(ROWS($1:327)/5))</f>
        <v>44634</v>
      </c>
      <c r="G5075" s="1" t="s">
        <v>167</v>
      </c>
      <c r="H5075">
        <v>-2</v>
      </c>
      <c r="I5075" s="5">
        <f>IF(G5075="nákup",VLOOKUP(E5075,Tabuľka6[#All],13,FALSE),IF(G5075="predaj",VLOOKUP(E5075,Tabuľka6[#All],12,FALSE),"zadany neplatny typ transakie"))</f>
        <v>14.95</v>
      </c>
      <c r="J5075">
        <f t="shared" si="79"/>
        <v>29.9</v>
      </c>
      <c r="K5075">
        <f>SUMIF($E$7:E5075,E5075,$H$7:H5075)</f>
        <v>134</v>
      </c>
    </row>
    <row r="5076" spans="4:11" x14ac:dyDescent="0.3">
      <c r="D5076">
        <v>5070</v>
      </c>
      <c r="E5076">
        <v>24</v>
      </c>
      <c r="F5076" s="4">
        <f>DATE(2022,1,8+INT(ROWS($1:328)/5))</f>
        <v>44634</v>
      </c>
      <c r="G5076" s="1" t="s">
        <v>167</v>
      </c>
      <c r="H5076">
        <v>-4</v>
      </c>
      <c r="I5076" s="5">
        <f>IF(G5076="nákup",VLOOKUP(E5076,Tabuľka6[#All],13,FALSE),IF(G5076="predaj",VLOOKUP(E5076,Tabuľka6[#All],12,FALSE),"zadany neplatny typ transakie"))</f>
        <v>18.98</v>
      </c>
      <c r="J5076">
        <f t="shared" si="79"/>
        <v>75.92</v>
      </c>
      <c r="K5076">
        <f>SUMIF($E$7:E5076,E5076,$H$7:H5076)</f>
        <v>146</v>
      </c>
    </row>
    <row r="5077" spans="4:11" x14ac:dyDescent="0.3">
      <c r="D5077">
        <v>5071</v>
      </c>
      <c r="E5077">
        <v>17</v>
      </c>
      <c r="F5077" s="4">
        <f>DATE(2022,1,8+INT(ROWS($1:329)/5))</f>
        <v>44634</v>
      </c>
      <c r="G5077" s="1" t="s">
        <v>167</v>
      </c>
      <c r="H5077">
        <v>-7</v>
      </c>
      <c r="I5077" s="5">
        <f>IF(G5077="nákup",VLOOKUP(E5077,Tabuľka6[#All],13,FALSE),IF(G5077="predaj",VLOOKUP(E5077,Tabuľka6[#All],12,FALSE),"zadany neplatny typ transakie"))</f>
        <v>14.46</v>
      </c>
      <c r="J5077">
        <f t="shared" si="79"/>
        <v>101.22</v>
      </c>
      <c r="K5077">
        <f>SUMIF($E$7:E5077,E5077,$H$7:H5077)</f>
        <v>86</v>
      </c>
    </row>
    <row r="5078" spans="4:11" x14ac:dyDescent="0.3">
      <c r="D5078">
        <v>5072</v>
      </c>
      <c r="E5078">
        <v>24</v>
      </c>
      <c r="F5078" s="4">
        <f>DATE(2022,1,8+INT(ROWS($1:330)/5))</f>
        <v>44635</v>
      </c>
      <c r="G5078" s="1" t="s">
        <v>167</v>
      </c>
      <c r="H5078">
        <v>-8</v>
      </c>
      <c r="I5078" s="5">
        <f>IF(G5078="nákup",VLOOKUP(E5078,Tabuľka6[#All],13,FALSE),IF(G5078="predaj",VLOOKUP(E5078,Tabuľka6[#All],12,FALSE),"zadany neplatny typ transakie"))</f>
        <v>18.98</v>
      </c>
      <c r="J5078">
        <f t="shared" si="79"/>
        <v>151.84</v>
      </c>
      <c r="K5078">
        <f>SUMIF($E$7:E5078,E5078,$H$7:H5078)</f>
        <v>138</v>
      </c>
    </row>
    <row r="5079" spans="4:11" x14ac:dyDescent="0.3">
      <c r="D5079">
        <v>5073</v>
      </c>
      <c r="E5079">
        <v>20</v>
      </c>
      <c r="F5079" s="4">
        <f>DATE(2022,1,8+INT(ROWS($1:331)/5))</f>
        <v>44635</v>
      </c>
      <c r="G5079" s="1" t="s">
        <v>167</v>
      </c>
      <c r="H5079">
        <v>-4</v>
      </c>
      <c r="I5079" s="5">
        <f>IF(G5079="nákup",VLOOKUP(E5079,Tabuľka6[#All],13,FALSE),IF(G5079="predaj",VLOOKUP(E5079,Tabuľka6[#All],12,FALSE),"zadany neplatny typ transakie"))</f>
        <v>10.050000000000001</v>
      </c>
      <c r="J5079">
        <f t="shared" si="79"/>
        <v>40.200000000000003</v>
      </c>
      <c r="K5079">
        <f>SUMIF($E$7:E5079,E5079,$H$7:H5079)</f>
        <v>0</v>
      </c>
    </row>
    <row r="5080" spans="4:11" x14ac:dyDescent="0.3">
      <c r="D5080">
        <v>5074</v>
      </c>
      <c r="E5080">
        <v>23</v>
      </c>
      <c r="F5080" s="4">
        <f>DATE(2022,1,8+INT(ROWS($1:332)/5))</f>
        <v>44635</v>
      </c>
      <c r="G5080" s="1" t="s">
        <v>167</v>
      </c>
      <c r="H5080">
        <v>-8</v>
      </c>
      <c r="I5080" s="5">
        <f>IF(G5080="nákup",VLOOKUP(E5080,Tabuľka6[#All],13,FALSE),IF(G5080="predaj",VLOOKUP(E5080,Tabuľka6[#All],12,FALSE),"zadany neplatny typ transakie"))</f>
        <v>22.55</v>
      </c>
      <c r="J5080">
        <f t="shared" si="79"/>
        <v>180.4</v>
      </c>
      <c r="K5080">
        <f>SUMIF($E$7:E5080,E5080,$H$7:H5080)</f>
        <v>168</v>
      </c>
    </row>
    <row r="5081" spans="4:11" x14ac:dyDescent="0.3">
      <c r="D5081">
        <v>5075</v>
      </c>
      <c r="E5081">
        <v>12</v>
      </c>
      <c r="F5081" s="4">
        <f>DATE(2022,1,8+INT(ROWS($1:333)/5))</f>
        <v>44635</v>
      </c>
      <c r="G5081" s="1" t="s">
        <v>167</v>
      </c>
      <c r="H5081">
        <v>-8</v>
      </c>
      <c r="I5081" s="5">
        <f>IF(G5081="nákup",VLOOKUP(E5081,Tabuľka6[#All],13,FALSE),IF(G5081="predaj",VLOOKUP(E5081,Tabuľka6[#All],12,FALSE),"zadany neplatny typ transakie"))</f>
        <v>13.25</v>
      </c>
      <c r="J5081">
        <f t="shared" si="79"/>
        <v>106</v>
      </c>
      <c r="K5081">
        <f>SUMIF($E$7:E5081,E5081,$H$7:H5081)</f>
        <v>39</v>
      </c>
    </row>
    <row r="5082" spans="4:11" x14ac:dyDescent="0.3">
      <c r="D5082">
        <v>5076</v>
      </c>
      <c r="E5082">
        <v>24</v>
      </c>
      <c r="F5082" s="4">
        <f>DATE(2022,1,8+INT(ROWS($1:334)/5))</f>
        <v>44635</v>
      </c>
      <c r="G5082" s="1" t="s">
        <v>167</v>
      </c>
      <c r="H5082">
        <v>-2</v>
      </c>
      <c r="I5082" s="5">
        <f>IF(G5082="nákup",VLOOKUP(E5082,Tabuľka6[#All],13,FALSE),IF(G5082="predaj",VLOOKUP(E5082,Tabuľka6[#All],12,FALSE),"zadany neplatny typ transakie"))</f>
        <v>18.98</v>
      </c>
      <c r="J5082">
        <f t="shared" si="79"/>
        <v>37.96</v>
      </c>
      <c r="K5082">
        <f>SUMIF($E$7:E5082,E5082,$H$7:H5082)</f>
        <v>136</v>
      </c>
    </row>
    <row r="5083" spans="4:11" x14ac:dyDescent="0.3">
      <c r="D5083">
        <v>5077</v>
      </c>
      <c r="E5083">
        <v>2</v>
      </c>
      <c r="F5083" s="4">
        <f>DATE(2022,1,8+INT(ROWS($1:335)/5))</f>
        <v>44636</v>
      </c>
      <c r="G5083" s="1" t="s">
        <v>167</v>
      </c>
      <c r="H5083">
        <v>-8</v>
      </c>
      <c r="I5083" s="5">
        <f>IF(G5083="nákup",VLOOKUP(E5083,Tabuľka6[#All],13,FALSE),IF(G5083="predaj",VLOOKUP(E5083,Tabuľka6[#All],12,FALSE),"zadany neplatny typ transakie"))</f>
        <v>16.11</v>
      </c>
      <c r="J5083">
        <f t="shared" si="79"/>
        <v>128.88</v>
      </c>
      <c r="K5083">
        <f>SUMIF($E$7:E5083,E5083,$H$7:H5083)</f>
        <v>57</v>
      </c>
    </row>
    <row r="5084" spans="4:11" x14ac:dyDescent="0.3">
      <c r="D5084">
        <v>5078</v>
      </c>
      <c r="E5084">
        <v>24</v>
      </c>
      <c r="F5084" s="4">
        <f>DATE(2022,1,8+INT(ROWS($1:336)/5))</f>
        <v>44636</v>
      </c>
      <c r="G5084" s="1" t="s">
        <v>167</v>
      </c>
      <c r="H5084">
        <v>-7</v>
      </c>
      <c r="I5084" s="5">
        <f>IF(G5084="nákup",VLOOKUP(E5084,Tabuľka6[#All],13,FALSE),IF(G5084="predaj",VLOOKUP(E5084,Tabuľka6[#All],12,FALSE),"zadany neplatny typ transakie"))</f>
        <v>18.98</v>
      </c>
      <c r="J5084">
        <f t="shared" si="79"/>
        <v>132.86000000000001</v>
      </c>
      <c r="K5084">
        <f>SUMIF($E$7:E5084,E5084,$H$7:H5084)</f>
        <v>129</v>
      </c>
    </row>
    <row r="5085" spans="4:11" x14ac:dyDescent="0.3">
      <c r="D5085">
        <v>5079</v>
      </c>
      <c r="E5085">
        <v>1</v>
      </c>
      <c r="F5085" s="4">
        <f>DATE(2022,1,8+INT(ROWS($1:337)/5))</f>
        <v>44636</v>
      </c>
      <c r="G5085" s="1" t="s">
        <v>167</v>
      </c>
      <c r="H5085">
        <v>-9</v>
      </c>
      <c r="I5085" s="5">
        <f>IF(G5085="nákup",VLOOKUP(E5085,Tabuľka6[#All],13,FALSE),IF(G5085="predaj",VLOOKUP(E5085,Tabuľka6[#All],12,FALSE),"zadany neplatny typ transakie"))</f>
        <v>11.9</v>
      </c>
      <c r="J5085">
        <f t="shared" si="79"/>
        <v>107.10000000000001</v>
      </c>
      <c r="K5085">
        <f>SUMIF($E$7:E5085,E5085,$H$7:H5085)</f>
        <v>10</v>
      </c>
    </row>
    <row r="5086" spans="4:11" x14ac:dyDescent="0.3">
      <c r="D5086">
        <v>5080</v>
      </c>
      <c r="E5086">
        <v>26</v>
      </c>
      <c r="F5086" s="4">
        <f>DATE(2022,1,8+INT(ROWS($1:338)/5))</f>
        <v>44636</v>
      </c>
      <c r="G5086" s="1" t="s">
        <v>167</v>
      </c>
      <c r="H5086">
        <v>-7</v>
      </c>
      <c r="I5086" s="5">
        <f>IF(G5086="nákup",VLOOKUP(E5086,Tabuľka6[#All],13,FALSE),IF(G5086="predaj",VLOOKUP(E5086,Tabuľka6[#All],12,FALSE),"zadany neplatny typ transakie"))</f>
        <v>12.85</v>
      </c>
      <c r="J5086">
        <f t="shared" si="79"/>
        <v>89.95</v>
      </c>
      <c r="K5086">
        <f>SUMIF($E$7:E5086,E5086,$H$7:H5086)</f>
        <v>103</v>
      </c>
    </row>
    <row r="5087" spans="4:11" x14ac:dyDescent="0.3">
      <c r="D5087">
        <v>5081</v>
      </c>
      <c r="E5087">
        <v>22</v>
      </c>
      <c r="F5087" s="4">
        <f>DATE(2022,1,8+INT(ROWS($1:339)/5))</f>
        <v>44636</v>
      </c>
      <c r="G5087" s="1" t="s">
        <v>167</v>
      </c>
      <c r="H5087">
        <v>-5</v>
      </c>
      <c r="I5087" s="5">
        <f>IF(G5087="nákup",VLOOKUP(E5087,Tabuľka6[#All],13,FALSE),IF(G5087="predaj",VLOOKUP(E5087,Tabuľka6[#All],12,FALSE),"zadany neplatny typ transakie"))</f>
        <v>22.58</v>
      </c>
      <c r="J5087">
        <f t="shared" si="79"/>
        <v>112.89999999999999</v>
      </c>
      <c r="K5087">
        <f>SUMIF($E$7:E5087,E5087,$H$7:H5087)</f>
        <v>20</v>
      </c>
    </row>
    <row r="5088" spans="4:11" x14ac:dyDescent="0.3">
      <c r="D5088">
        <v>5082</v>
      </c>
      <c r="E5088">
        <v>6</v>
      </c>
      <c r="F5088" s="4">
        <f>DATE(2022,1,8+INT(ROWS($1:340)/5))</f>
        <v>44637</v>
      </c>
      <c r="G5088" s="1" t="s">
        <v>167</v>
      </c>
      <c r="H5088">
        <v>-5</v>
      </c>
      <c r="I5088" s="5">
        <f>IF(G5088="nákup",VLOOKUP(E5088,Tabuľka6[#All],13,FALSE),IF(G5088="predaj",VLOOKUP(E5088,Tabuľka6[#All],12,FALSE),"zadany neplatny typ transakie"))</f>
        <v>13.24</v>
      </c>
      <c r="J5088">
        <f t="shared" si="79"/>
        <v>66.2</v>
      </c>
      <c r="K5088">
        <f>SUMIF($E$7:E5088,E5088,$H$7:H5088)</f>
        <v>58</v>
      </c>
    </row>
    <row r="5089" spans="4:11" x14ac:dyDescent="0.3">
      <c r="D5089">
        <v>5083</v>
      </c>
      <c r="E5089">
        <v>9</v>
      </c>
      <c r="F5089" s="4">
        <f>DATE(2022,1,8+INT(ROWS($1:341)/5))</f>
        <v>44637</v>
      </c>
      <c r="G5089" s="1" t="s">
        <v>167</v>
      </c>
      <c r="H5089">
        <v>-10</v>
      </c>
      <c r="I5089" s="5">
        <f>IF(G5089="nákup",VLOOKUP(E5089,Tabuľka6[#All],13,FALSE),IF(G5089="predaj",VLOOKUP(E5089,Tabuľka6[#All],12,FALSE),"zadany neplatny typ transakie"))</f>
        <v>41</v>
      </c>
      <c r="J5089">
        <f t="shared" si="79"/>
        <v>410</v>
      </c>
      <c r="K5089">
        <f>SUMIF($E$7:E5089,E5089,$H$7:H5089)</f>
        <v>131</v>
      </c>
    </row>
    <row r="5090" spans="4:11" x14ac:dyDescent="0.3">
      <c r="D5090">
        <v>5084</v>
      </c>
      <c r="E5090">
        <v>29</v>
      </c>
      <c r="F5090" s="4">
        <f>DATE(2022,1,8+INT(ROWS($1:342)/5))</f>
        <v>44637</v>
      </c>
      <c r="G5090" s="1" t="s">
        <v>167</v>
      </c>
      <c r="H5090">
        <v>-9</v>
      </c>
      <c r="I5090" s="5">
        <f>IF(G5090="nákup",VLOOKUP(E5090,Tabuľka6[#All],13,FALSE),IF(G5090="predaj",VLOOKUP(E5090,Tabuľka6[#All],12,FALSE),"zadany neplatny typ transakie"))</f>
        <v>24.99</v>
      </c>
      <c r="J5090">
        <f t="shared" si="79"/>
        <v>224.91</v>
      </c>
      <c r="K5090">
        <f>SUMIF($E$7:E5090,E5090,$H$7:H5090)</f>
        <v>194</v>
      </c>
    </row>
    <row r="5091" spans="4:11" x14ac:dyDescent="0.3">
      <c r="D5091">
        <v>5085</v>
      </c>
      <c r="E5091">
        <v>23</v>
      </c>
      <c r="F5091" s="4">
        <f>DATE(2022,1,8+INT(ROWS($1:343)/5))</f>
        <v>44637</v>
      </c>
      <c r="G5091" s="1" t="s">
        <v>167</v>
      </c>
      <c r="H5091">
        <v>-2</v>
      </c>
      <c r="I5091" s="5">
        <f>IF(G5091="nákup",VLOOKUP(E5091,Tabuľka6[#All],13,FALSE),IF(G5091="predaj",VLOOKUP(E5091,Tabuľka6[#All],12,FALSE),"zadany neplatny typ transakie"))</f>
        <v>22.55</v>
      </c>
      <c r="J5091">
        <f t="shared" si="79"/>
        <v>45.1</v>
      </c>
      <c r="K5091">
        <f>SUMIF($E$7:E5091,E5091,$H$7:H5091)</f>
        <v>166</v>
      </c>
    </row>
    <row r="5092" spans="4:11" x14ac:dyDescent="0.3">
      <c r="D5092">
        <v>5086</v>
      </c>
      <c r="E5092">
        <v>10</v>
      </c>
      <c r="F5092" s="4">
        <f>DATE(2022,1,8+INT(ROWS($1:344)/5))</f>
        <v>44637</v>
      </c>
      <c r="G5092" s="1" t="s">
        <v>167</v>
      </c>
      <c r="H5092">
        <v>-3</v>
      </c>
      <c r="I5092" s="5">
        <f>IF(G5092="nákup",VLOOKUP(E5092,Tabuľka6[#All],13,FALSE),IF(G5092="predaj",VLOOKUP(E5092,Tabuľka6[#All],12,FALSE),"zadany neplatny typ transakie"))</f>
        <v>18.5</v>
      </c>
      <c r="J5092">
        <f t="shared" si="79"/>
        <v>55.5</v>
      </c>
      <c r="K5092">
        <f>SUMIF($E$7:E5092,E5092,$H$7:H5092)</f>
        <v>118</v>
      </c>
    </row>
    <row r="5093" spans="4:11" x14ac:dyDescent="0.3">
      <c r="D5093">
        <v>5087</v>
      </c>
      <c r="E5093">
        <v>13</v>
      </c>
      <c r="F5093" s="4">
        <f>DATE(2022,1,8+INT(ROWS($1:345)/5))</f>
        <v>44638</v>
      </c>
      <c r="G5093" s="1" t="s">
        <v>167</v>
      </c>
      <c r="H5093">
        <v>-6</v>
      </c>
      <c r="I5093" s="5">
        <f>IF(G5093="nákup",VLOOKUP(E5093,Tabuľka6[#All],13,FALSE),IF(G5093="predaj",VLOOKUP(E5093,Tabuľka6[#All],12,FALSE),"zadany neplatny typ transakie"))</f>
        <v>14.95</v>
      </c>
      <c r="J5093">
        <f t="shared" si="79"/>
        <v>89.699999999999989</v>
      </c>
      <c r="K5093">
        <f>SUMIF($E$7:E5093,E5093,$H$7:H5093)</f>
        <v>128</v>
      </c>
    </row>
    <row r="5094" spans="4:11" x14ac:dyDescent="0.3">
      <c r="D5094">
        <v>5088</v>
      </c>
      <c r="E5094">
        <v>13</v>
      </c>
      <c r="F5094" s="4">
        <f>DATE(2022,1,8+INT(ROWS($1:346)/5))</f>
        <v>44638</v>
      </c>
      <c r="G5094" s="1" t="s">
        <v>167</v>
      </c>
      <c r="H5094">
        <v>-3</v>
      </c>
      <c r="I5094" s="5">
        <f>IF(G5094="nákup",VLOOKUP(E5094,Tabuľka6[#All],13,FALSE),IF(G5094="predaj",VLOOKUP(E5094,Tabuľka6[#All],12,FALSE),"zadany neplatny typ transakie"))</f>
        <v>14.95</v>
      </c>
      <c r="J5094">
        <f t="shared" si="79"/>
        <v>44.849999999999994</v>
      </c>
      <c r="K5094">
        <f>SUMIF($E$7:E5094,E5094,$H$7:H5094)</f>
        <v>125</v>
      </c>
    </row>
    <row r="5095" spans="4:11" x14ac:dyDescent="0.3">
      <c r="D5095">
        <v>5089</v>
      </c>
      <c r="E5095">
        <v>27</v>
      </c>
      <c r="F5095" s="4">
        <f>DATE(2022,1,8+INT(ROWS($1:347)/5))</f>
        <v>44638</v>
      </c>
      <c r="G5095" s="1" t="s">
        <v>167</v>
      </c>
      <c r="H5095">
        <v>-9</v>
      </c>
      <c r="I5095" s="5">
        <f>IF(G5095="nákup",VLOOKUP(E5095,Tabuľka6[#All],13,FALSE),IF(G5095="predaj",VLOOKUP(E5095,Tabuľka6[#All],12,FALSE),"zadany neplatny typ transakie"))</f>
        <v>16.36</v>
      </c>
      <c r="J5095">
        <f t="shared" si="79"/>
        <v>147.24</v>
      </c>
      <c r="K5095">
        <f>SUMIF($E$7:E5095,E5095,$H$7:H5095)</f>
        <v>150</v>
      </c>
    </row>
    <row r="5096" spans="4:11" x14ac:dyDescent="0.3">
      <c r="D5096">
        <v>5090</v>
      </c>
      <c r="E5096">
        <v>29</v>
      </c>
      <c r="F5096" s="4">
        <f>DATE(2022,1,8+INT(ROWS($1:348)/5))</f>
        <v>44638</v>
      </c>
      <c r="G5096" s="1" t="s">
        <v>167</v>
      </c>
      <c r="H5096">
        <v>-4</v>
      </c>
      <c r="I5096" s="5">
        <f>IF(G5096="nákup",VLOOKUP(E5096,Tabuľka6[#All],13,FALSE),IF(G5096="predaj",VLOOKUP(E5096,Tabuľka6[#All],12,FALSE),"zadany neplatny typ transakie"))</f>
        <v>24.99</v>
      </c>
      <c r="J5096">
        <f t="shared" si="79"/>
        <v>99.96</v>
      </c>
      <c r="K5096">
        <f>SUMIF($E$7:E5096,E5096,$H$7:H5096)</f>
        <v>190</v>
      </c>
    </row>
    <row r="5097" spans="4:11" x14ac:dyDescent="0.3">
      <c r="D5097">
        <v>5091</v>
      </c>
      <c r="E5097">
        <v>23</v>
      </c>
      <c r="F5097" s="4">
        <f>DATE(2022,1,8+INT(ROWS($1:349)/5))</f>
        <v>44638</v>
      </c>
      <c r="G5097" s="1" t="s">
        <v>167</v>
      </c>
      <c r="H5097">
        <v>-1</v>
      </c>
      <c r="I5097" s="5">
        <f>IF(G5097="nákup",VLOOKUP(E5097,Tabuľka6[#All],13,FALSE),IF(G5097="predaj",VLOOKUP(E5097,Tabuľka6[#All],12,FALSE),"zadany neplatny typ transakie"))</f>
        <v>22.55</v>
      </c>
      <c r="J5097">
        <f t="shared" si="79"/>
        <v>22.55</v>
      </c>
      <c r="K5097">
        <f>SUMIF($E$7:E5097,E5097,$H$7:H5097)</f>
        <v>165</v>
      </c>
    </row>
    <row r="5098" spans="4:11" x14ac:dyDescent="0.3">
      <c r="D5098">
        <v>5092</v>
      </c>
      <c r="E5098">
        <v>5</v>
      </c>
      <c r="F5098" s="4">
        <f>DATE(2022,1,8+INT(ROWS($1:350)/5))</f>
        <v>44639</v>
      </c>
      <c r="G5098" s="1" t="s">
        <v>167</v>
      </c>
      <c r="H5098">
        <v>-1</v>
      </c>
      <c r="I5098" s="5">
        <f>IF(G5098="nákup",VLOOKUP(E5098,Tabuľka6[#All],13,FALSE),IF(G5098="predaj",VLOOKUP(E5098,Tabuľka6[#All],12,FALSE),"zadany neplatny typ transakie"))</f>
        <v>15.56</v>
      </c>
      <c r="J5098">
        <f t="shared" si="79"/>
        <v>15.56</v>
      </c>
      <c r="K5098">
        <f>SUMIF($E$7:E5098,E5098,$H$7:H5098)</f>
        <v>172</v>
      </c>
    </row>
    <row r="5099" spans="4:11" x14ac:dyDescent="0.3">
      <c r="D5099">
        <v>5093</v>
      </c>
      <c r="E5099">
        <v>25</v>
      </c>
      <c r="F5099" s="4">
        <f>DATE(2022,1,8+INT(ROWS($1:351)/5))</f>
        <v>44639</v>
      </c>
      <c r="G5099" s="1" t="s">
        <v>167</v>
      </c>
      <c r="H5099">
        <v>-7</v>
      </c>
      <c r="I5099" s="5">
        <f>IF(G5099="nákup",VLOOKUP(E5099,Tabuľka6[#All],13,FALSE),IF(G5099="predaj",VLOOKUP(E5099,Tabuľka6[#All],12,FALSE),"zadany neplatny typ transakie"))</f>
        <v>14.95</v>
      </c>
      <c r="J5099">
        <f t="shared" si="79"/>
        <v>104.64999999999999</v>
      </c>
      <c r="K5099">
        <f>SUMIF($E$7:E5099,E5099,$H$7:H5099)</f>
        <v>42</v>
      </c>
    </row>
    <row r="5100" spans="4:11" x14ac:dyDescent="0.3">
      <c r="D5100">
        <v>5094</v>
      </c>
      <c r="E5100">
        <v>13</v>
      </c>
      <c r="F5100" s="4">
        <f>DATE(2022,1,8+INT(ROWS($1:352)/5))</f>
        <v>44639</v>
      </c>
      <c r="G5100" s="1" t="s">
        <v>167</v>
      </c>
      <c r="H5100">
        <v>-6</v>
      </c>
      <c r="I5100" s="5">
        <f>IF(G5100="nákup",VLOOKUP(E5100,Tabuľka6[#All],13,FALSE),IF(G5100="predaj",VLOOKUP(E5100,Tabuľka6[#All],12,FALSE),"zadany neplatny typ transakie"))</f>
        <v>14.95</v>
      </c>
      <c r="J5100">
        <f t="shared" si="79"/>
        <v>89.699999999999989</v>
      </c>
      <c r="K5100">
        <f>SUMIF($E$7:E5100,E5100,$H$7:H5100)</f>
        <v>119</v>
      </c>
    </row>
    <row r="5101" spans="4:11" x14ac:dyDescent="0.3">
      <c r="D5101">
        <v>5095</v>
      </c>
      <c r="E5101">
        <v>11</v>
      </c>
      <c r="F5101" s="4">
        <f>DATE(2022,1,8+INT(ROWS($1:353)/5))</f>
        <v>44639</v>
      </c>
      <c r="G5101" s="1" t="s">
        <v>167</v>
      </c>
      <c r="H5101">
        <v>-6</v>
      </c>
      <c r="I5101" s="5">
        <f>IF(G5101="nákup",VLOOKUP(E5101,Tabuľka6[#All],13,FALSE),IF(G5101="predaj",VLOOKUP(E5101,Tabuľka6[#All],12,FALSE),"zadany neplatny typ transakie"))</f>
        <v>5</v>
      </c>
      <c r="J5101">
        <f t="shared" si="79"/>
        <v>30</v>
      </c>
      <c r="K5101">
        <f>SUMIF($E$7:E5101,E5101,$H$7:H5101)</f>
        <v>91</v>
      </c>
    </row>
    <row r="5102" spans="4:11" x14ac:dyDescent="0.3">
      <c r="D5102">
        <v>5096</v>
      </c>
      <c r="E5102">
        <v>26</v>
      </c>
      <c r="F5102" s="4">
        <f>DATE(2022,1,8+INT(ROWS($1:354)/5))</f>
        <v>44639</v>
      </c>
      <c r="G5102" s="1" t="s">
        <v>167</v>
      </c>
      <c r="H5102">
        <v>-8</v>
      </c>
      <c r="I5102" s="5">
        <f>IF(G5102="nákup",VLOOKUP(E5102,Tabuľka6[#All],13,FALSE),IF(G5102="predaj",VLOOKUP(E5102,Tabuľka6[#All],12,FALSE),"zadany neplatny typ transakie"))</f>
        <v>12.85</v>
      </c>
      <c r="J5102">
        <f t="shared" si="79"/>
        <v>102.8</v>
      </c>
      <c r="K5102">
        <f>SUMIF($E$7:E5102,E5102,$H$7:H5102)</f>
        <v>95</v>
      </c>
    </row>
    <row r="5103" spans="4:11" x14ac:dyDescent="0.3">
      <c r="D5103">
        <v>5097</v>
      </c>
      <c r="E5103">
        <v>4</v>
      </c>
      <c r="F5103" s="4">
        <f>DATE(2022,1,8+INT(ROWS($1:355)/5))</f>
        <v>44640</v>
      </c>
      <c r="G5103" s="1" t="s">
        <v>167</v>
      </c>
      <c r="H5103">
        <v>-5</v>
      </c>
      <c r="I5103" s="5">
        <f>IF(G5103="nákup",VLOOKUP(E5103,Tabuľka6[#All],13,FALSE),IF(G5103="predaj",VLOOKUP(E5103,Tabuľka6[#All],12,FALSE),"zadany neplatny typ transakie"))</f>
        <v>16</v>
      </c>
      <c r="J5103">
        <f t="shared" si="79"/>
        <v>80</v>
      </c>
      <c r="K5103">
        <f>SUMIF($E$7:E5103,E5103,$H$7:H5103)</f>
        <v>27</v>
      </c>
    </row>
    <row r="5104" spans="4:11" x14ac:dyDescent="0.3">
      <c r="D5104">
        <v>5098</v>
      </c>
      <c r="E5104">
        <v>19</v>
      </c>
      <c r="F5104" s="4">
        <f>DATE(2022,1,8+INT(ROWS($1:356)/5))</f>
        <v>44640</v>
      </c>
      <c r="G5104" s="1" t="s">
        <v>167</v>
      </c>
      <c r="H5104">
        <v>-4</v>
      </c>
      <c r="I5104" s="5">
        <f>IF(G5104="nákup",VLOOKUP(E5104,Tabuľka6[#All],13,FALSE),IF(G5104="predaj",VLOOKUP(E5104,Tabuľka6[#All],12,FALSE),"zadany neplatny typ transakie"))</f>
        <v>14.17</v>
      </c>
      <c r="J5104">
        <f t="shared" si="79"/>
        <v>56.68</v>
      </c>
      <c r="K5104">
        <f>SUMIF($E$7:E5104,E5104,$H$7:H5104)</f>
        <v>0</v>
      </c>
    </row>
    <row r="5105" spans="4:11" x14ac:dyDescent="0.3">
      <c r="D5105">
        <v>5099</v>
      </c>
      <c r="E5105">
        <v>17</v>
      </c>
      <c r="F5105" s="4">
        <f>DATE(2022,1,8+INT(ROWS($1:357)/5))</f>
        <v>44640</v>
      </c>
      <c r="G5105" s="1" t="s">
        <v>167</v>
      </c>
      <c r="H5105">
        <v>-6</v>
      </c>
      <c r="I5105" s="5">
        <f>IF(G5105="nákup",VLOOKUP(E5105,Tabuľka6[#All],13,FALSE),IF(G5105="predaj",VLOOKUP(E5105,Tabuľka6[#All],12,FALSE),"zadany neplatny typ transakie"))</f>
        <v>14.46</v>
      </c>
      <c r="J5105">
        <f t="shared" si="79"/>
        <v>86.76</v>
      </c>
      <c r="K5105">
        <f>SUMIF($E$7:E5105,E5105,$H$7:H5105)</f>
        <v>80</v>
      </c>
    </row>
    <row r="5106" spans="4:11" x14ac:dyDescent="0.3">
      <c r="D5106">
        <v>5100</v>
      </c>
      <c r="E5106">
        <v>18</v>
      </c>
      <c r="F5106" s="4">
        <f>DATE(2022,1,8+INT(ROWS($1:358)/5))</f>
        <v>44640</v>
      </c>
      <c r="G5106" s="1" t="s">
        <v>167</v>
      </c>
      <c r="H5106">
        <v>-6</v>
      </c>
      <c r="I5106" s="5">
        <f>IF(G5106="nákup",VLOOKUP(E5106,Tabuľka6[#All],13,FALSE),IF(G5106="predaj",VLOOKUP(E5106,Tabuľka6[#All],12,FALSE),"zadany neplatny typ transakie"))</f>
        <v>13.99</v>
      </c>
      <c r="J5106">
        <f t="shared" si="79"/>
        <v>83.94</v>
      </c>
      <c r="K5106">
        <f>SUMIF($E$7:E5106,E5106,$H$7:H5106)</f>
        <v>79</v>
      </c>
    </row>
    <row r="5107" spans="4:11" x14ac:dyDescent="0.3">
      <c r="D5107">
        <v>5101</v>
      </c>
      <c r="E5107">
        <v>26</v>
      </c>
      <c r="F5107" s="4">
        <f>DATE(2022,1,8+INT(ROWS($1:359)/5))</f>
        <v>44640</v>
      </c>
      <c r="G5107" s="1" t="s">
        <v>167</v>
      </c>
      <c r="H5107">
        <v>-6</v>
      </c>
      <c r="I5107" s="5">
        <f>IF(G5107="nákup",VLOOKUP(E5107,Tabuľka6[#All],13,FALSE),IF(G5107="predaj",VLOOKUP(E5107,Tabuľka6[#All],12,FALSE),"zadany neplatny typ transakie"))</f>
        <v>12.85</v>
      </c>
      <c r="J5107">
        <f t="shared" si="79"/>
        <v>77.099999999999994</v>
      </c>
      <c r="K5107">
        <f>SUMIF($E$7:E5107,E5107,$H$7:H5107)</f>
        <v>89</v>
      </c>
    </row>
    <row r="5108" spans="4:11" x14ac:dyDescent="0.3">
      <c r="D5108">
        <v>5102</v>
      </c>
      <c r="E5108">
        <v>8</v>
      </c>
      <c r="F5108" s="4">
        <f>DATE(2022,1,8+INT(ROWS($1:360)/5))</f>
        <v>44641</v>
      </c>
      <c r="G5108" s="1" t="s">
        <v>167</v>
      </c>
      <c r="H5108">
        <v>-3</v>
      </c>
      <c r="I5108" s="5">
        <f>IF(G5108="nákup",VLOOKUP(E5108,Tabuľka6[#All],13,FALSE),IF(G5108="predaj",VLOOKUP(E5108,Tabuľka6[#All],12,FALSE),"zadany neplatny typ transakie"))</f>
        <v>17.89</v>
      </c>
      <c r="J5108">
        <f t="shared" si="79"/>
        <v>53.67</v>
      </c>
      <c r="K5108">
        <f>SUMIF($E$7:E5108,E5108,$H$7:H5108)</f>
        <v>76</v>
      </c>
    </row>
    <row r="5109" spans="4:11" x14ac:dyDescent="0.3">
      <c r="D5109">
        <v>5103</v>
      </c>
      <c r="E5109">
        <v>21</v>
      </c>
      <c r="F5109" s="4">
        <f>DATE(2022,1,8+INT(ROWS($1:361)/5))</f>
        <v>44641</v>
      </c>
      <c r="G5109" s="1" t="s">
        <v>167</v>
      </c>
      <c r="H5109">
        <v>-8</v>
      </c>
      <c r="I5109" s="5">
        <f>IF(G5109="nákup",VLOOKUP(E5109,Tabuľka6[#All],13,FALSE),IF(G5109="predaj",VLOOKUP(E5109,Tabuľka6[#All],12,FALSE),"zadany neplatny typ transakie"))</f>
        <v>22.5</v>
      </c>
      <c r="J5109">
        <f t="shared" si="79"/>
        <v>180</v>
      </c>
      <c r="K5109">
        <f>SUMIF($E$7:E5109,E5109,$H$7:H5109)</f>
        <v>7</v>
      </c>
    </row>
    <row r="5110" spans="4:11" x14ac:dyDescent="0.3">
      <c r="D5110">
        <v>5104</v>
      </c>
      <c r="E5110">
        <v>19</v>
      </c>
      <c r="F5110" s="4">
        <f>DATE(2022,1,8+INT(ROWS($1:362)/5))</f>
        <v>44641</v>
      </c>
      <c r="G5110" s="1" t="s">
        <v>166</v>
      </c>
      <c r="H5110">
        <v>20</v>
      </c>
      <c r="I5110" s="5">
        <f>IF(G5110="nákup",VLOOKUP(E5110,Tabuľka6[#All],13,FALSE),IF(G5110="predaj",VLOOKUP(E5110,Tabuľka6[#All],12,FALSE),"zadany neplatny typ transakie"))</f>
        <v>9.16</v>
      </c>
      <c r="J5110">
        <f t="shared" si="79"/>
        <v>183.2</v>
      </c>
      <c r="K5110">
        <f>SUMIF($E$7:E5110,E5110,$H$7:H5110)</f>
        <v>20</v>
      </c>
    </row>
    <row r="5111" spans="4:11" x14ac:dyDescent="0.3">
      <c r="D5111">
        <v>5105</v>
      </c>
      <c r="E5111">
        <v>12</v>
      </c>
      <c r="F5111" s="4">
        <f>DATE(2022,1,8+INT(ROWS($1:363)/5))</f>
        <v>44641</v>
      </c>
      <c r="G5111" s="1" t="s">
        <v>167</v>
      </c>
      <c r="H5111">
        <v>-2</v>
      </c>
      <c r="I5111" s="5">
        <f>IF(G5111="nákup",VLOOKUP(E5111,Tabuľka6[#All],13,FALSE),IF(G5111="predaj",VLOOKUP(E5111,Tabuľka6[#All],12,FALSE),"zadany neplatny typ transakie"))</f>
        <v>13.25</v>
      </c>
      <c r="J5111">
        <f t="shared" si="79"/>
        <v>26.5</v>
      </c>
      <c r="K5111">
        <f>SUMIF($E$7:E5111,E5111,$H$7:H5111)</f>
        <v>37</v>
      </c>
    </row>
    <row r="5112" spans="4:11" x14ac:dyDescent="0.3">
      <c r="D5112">
        <v>5106</v>
      </c>
      <c r="E5112">
        <v>2</v>
      </c>
      <c r="F5112" s="4">
        <f>DATE(2022,1,8+INT(ROWS($1:364)/5))</f>
        <v>44641</v>
      </c>
      <c r="G5112" s="1" t="s">
        <v>167</v>
      </c>
      <c r="H5112">
        <v>-7</v>
      </c>
      <c r="I5112" s="5">
        <f>IF(G5112="nákup",VLOOKUP(E5112,Tabuľka6[#All],13,FALSE),IF(G5112="predaj",VLOOKUP(E5112,Tabuľka6[#All],12,FALSE),"zadany neplatny typ transakie"))</f>
        <v>16.11</v>
      </c>
      <c r="J5112">
        <f t="shared" si="79"/>
        <v>112.77</v>
      </c>
      <c r="K5112">
        <f>SUMIF($E$7:E5112,E5112,$H$7:H5112)</f>
        <v>50</v>
      </c>
    </row>
    <row r="5113" spans="4:11" x14ac:dyDescent="0.3">
      <c r="D5113">
        <v>5107</v>
      </c>
      <c r="E5113">
        <v>21</v>
      </c>
      <c r="F5113" s="4">
        <f>DATE(2022,1,8+INT(ROWS($1:365)/5))</f>
        <v>44642</v>
      </c>
      <c r="G5113" s="1" t="s">
        <v>166</v>
      </c>
      <c r="H5113">
        <v>9</v>
      </c>
      <c r="I5113" s="5">
        <f>IF(G5113="nákup",VLOOKUP(E5113,Tabuľka6[#All],13,FALSE),IF(G5113="predaj",VLOOKUP(E5113,Tabuľka6[#All],12,FALSE),"zadany neplatny typ transakie"))</f>
        <v>14.17</v>
      </c>
      <c r="J5113">
        <f t="shared" si="79"/>
        <v>127.53</v>
      </c>
      <c r="K5113">
        <f>SUMIF($E$7:E5113,E5113,$H$7:H5113)</f>
        <v>16</v>
      </c>
    </row>
    <row r="5114" spans="4:11" x14ac:dyDescent="0.3">
      <c r="D5114">
        <v>5108</v>
      </c>
      <c r="E5114">
        <v>23</v>
      </c>
      <c r="F5114" s="4">
        <f>DATE(2022,1,8+INT(ROWS($1:366)/5))</f>
        <v>44642</v>
      </c>
      <c r="G5114" s="1" t="s">
        <v>167</v>
      </c>
      <c r="H5114">
        <v>-1</v>
      </c>
      <c r="I5114" s="5">
        <f>IF(G5114="nákup",VLOOKUP(E5114,Tabuľka6[#All],13,FALSE),IF(G5114="predaj",VLOOKUP(E5114,Tabuľka6[#All],12,FALSE),"zadany neplatny typ transakie"))</f>
        <v>22.55</v>
      </c>
      <c r="J5114">
        <f t="shared" si="79"/>
        <v>22.55</v>
      </c>
      <c r="K5114">
        <f>SUMIF($E$7:E5114,E5114,$H$7:H5114)</f>
        <v>164</v>
      </c>
    </row>
    <row r="5115" spans="4:11" x14ac:dyDescent="0.3">
      <c r="D5115">
        <v>5109</v>
      </c>
      <c r="E5115">
        <v>4</v>
      </c>
      <c r="F5115" s="4">
        <f>DATE(2022,1,8+INT(ROWS($1:367)/5))</f>
        <v>44642</v>
      </c>
      <c r="G5115" s="1" t="s">
        <v>167</v>
      </c>
      <c r="H5115">
        <v>-10</v>
      </c>
      <c r="I5115" s="5">
        <f>IF(G5115="nákup",VLOOKUP(E5115,Tabuľka6[#All],13,FALSE),IF(G5115="predaj",VLOOKUP(E5115,Tabuľka6[#All],12,FALSE),"zadany neplatny typ transakie"))</f>
        <v>16</v>
      </c>
      <c r="J5115">
        <f t="shared" si="79"/>
        <v>160</v>
      </c>
      <c r="K5115">
        <f>SUMIF($E$7:E5115,E5115,$H$7:H5115)</f>
        <v>17</v>
      </c>
    </row>
    <row r="5116" spans="4:11" x14ac:dyDescent="0.3">
      <c r="D5116">
        <v>5110</v>
      </c>
      <c r="E5116">
        <v>4</v>
      </c>
      <c r="F5116" s="4">
        <f>DATE(2022,1,8+INT(ROWS($1:368)/5))</f>
        <v>44642</v>
      </c>
      <c r="G5116" s="1" t="s">
        <v>167</v>
      </c>
      <c r="H5116">
        <v>-9</v>
      </c>
      <c r="I5116" s="5">
        <f>IF(G5116="nákup",VLOOKUP(E5116,Tabuľka6[#All],13,FALSE),IF(G5116="predaj",VLOOKUP(E5116,Tabuľka6[#All],12,FALSE),"zadany neplatny typ transakie"))</f>
        <v>16</v>
      </c>
      <c r="J5116">
        <f t="shared" si="79"/>
        <v>144</v>
      </c>
      <c r="K5116">
        <f>SUMIF($E$7:E5116,E5116,$H$7:H5116)</f>
        <v>8</v>
      </c>
    </row>
    <row r="5117" spans="4:11" x14ac:dyDescent="0.3">
      <c r="D5117">
        <v>5111</v>
      </c>
      <c r="E5117">
        <v>8</v>
      </c>
      <c r="F5117" s="4">
        <f>DATE(2022,1,8+INT(ROWS($1:369)/5))</f>
        <v>44642</v>
      </c>
      <c r="G5117" s="1" t="s">
        <v>167</v>
      </c>
      <c r="H5117">
        <v>-7</v>
      </c>
      <c r="I5117" s="5">
        <f>IF(G5117="nákup",VLOOKUP(E5117,Tabuľka6[#All],13,FALSE),IF(G5117="predaj",VLOOKUP(E5117,Tabuľka6[#All],12,FALSE),"zadany neplatny typ transakie"))</f>
        <v>17.89</v>
      </c>
      <c r="J5117">
        <f t="shared" si="79"/>
        <v>125.23</v>
      </c>
      <c r="K5117">
        <f>SUMIF($E$7:E5117,E5117,$H$7:H5117)</f>
        <v>69</v>
      </c>
    </row>
    <row r="5118" spans="4:11" x14ac:dyDescent="0.3">
      <c r="D5118">
        <v>5112</v>
      </c>
      <c r="E5118">
        <v>20</v>
      </c>
      <c r="F5118" s="4">
        <f>DATE(2022,1,8+INT(ROWS($1:370)/5))</f>
        <v>44643</v>
      </c>
      <c r="G5118" s="1" t="s">
        <v>166</v>
      </c>
      <c r="H5118">
        <v>20</v>
      </c>
      <c r="I5118" s="5">
        <f>IF(G5118="nákup",VLOOKUP(E5118,Tabuľka6[#All],13,FALSE),IF(G5118="predaj",VLOOKUP(E5118,Tabuľka6[#All],12,FALSE),"zadany neplatny typ transakie"))</f>
        <v>6.29</v>
      </c>
      <c r="J5118">
        <f t="shared" si="79"/>
        <v>125.8</v>
      </c>
      <c r="K5118">
        <f>SUMIF($E$7:E5118,E5118,$H$7:H5118)</f>
        <v>20</v>
      </c>
    </row>
    <row r="5119" spans="4:11" x14ac:dyDescent="0.3">
      <c r="D5119">
        <v>5113</v>
      </c>
      <c r="E5119">
        <v>20</v>
      </c>
      <c r="F5119" s="4">
        <f>DATE(2022,1,8+INT(ROWS($1:371)/5))</f>
        <v>44643</v>
      </c>
      <c r="G5119" s="1" t="s">
        <v>167</v>
      </c>
      <c r="H5119">
        <v>-6</v>
      </c>
      <c r="I5119" s="5">
        <f>IF(G5119="nákup",VLOOKUP(E5119,Tabuľka6[#All],13,FALSE),IF(G5119="predaj",VLOOKUP(E5119,Tabuľka6[#All],12,FALSE),"zadany neplatny typ transakie"))</f>
        <v>10.050000000000001</v>
      </c>
      <c r="J5119">
        <f t="shared" si="79"/>
        <v>60.300000000000004</v>
      </c>
      <c r="K5119">
        <f>SUMIF($E$7:E5119,E5119,$H$7:H5119)</f>
        <v>14</v>
      </c>
    </row>
    <row r="5120" spans="4:11" x14ac:dyDescent="0.3">
      <c r="D5120">
        <v>5114</v>
      </c>
      <c r="E5120">
        <v>30</v>
      </c>
      <c r="F5120" s="4">
        <f>DATE(2022,1,8+INT(ROWS($1:372)/5))</f>
        <v>44643</v>
      </c>
      <c r="G5120" s="1" t="s">
        <v>167</v>
      </c>
      <c r="H5120">
        <v>-6</v>
      </c>
      <c r="I5120" s="5">
        <f>IF(G5120="nákup",VLOOKUP(E5120,Tabuľka6[#All],13,FALSE),IF(G5120="predaj",VLOOKUP(E5120,Tabuľka6[#All],12,FALSE),"zadany neplatny typ transakie"))</f>
        <v>11.5</v>
      </c>
      <c r="J5120">
        <f t="shared" si="79"/>
        <v>69</v>
      </c>
      <c r="K5120">
        <f>SUMIF($E$7:E5120,E5120,$H$7:H5120)</f>
        <v>33</v>
      </c>
    </row>
    <row r="5121" spans="4:11" x14ac:dyDescent="0.3">
      <c r="D5121">
        <v>5115</v>
      </c>
      <c r="E5121">
        <v>28</v>
      </c>
      <c r="F5121" s="4">
        <f>DATE(2022,1,8+INT(ROWS($1:373)/5))</f>
        <v>44643</v>
      </c>
      <c r="G5121" s="1" t="s">
        <v>167</v>
      </c>
      <c r="H5121">
        <v>-8</v>
      </c>
      <c r="I5121" s="5">
        <f>IF(G5121="nákup",VLOOKUP(E5121,Tabuľka6[#All],13,FALSE),IF(G5121="predaj",VLOOKUP(E5121,Tabuľka6[#All],12,FALSE),"zadany neplatny typ transakie"))</f>
        <v>14.38</v>
      </c>
      <c r="J5121">
        <f t="shared" si="79"/>
        <v>115.04</v>
      </c>
      <c r="K5121">
        <f>SUMIF($E$7:E5121,E5121,$H$7:H5121)</f>
        <v>67</v>
      </c>
    </row>
    <row r="5122" spans="4:11" x14ac:dyDescent="0.3">
      <c r="D5122">
        <v>5116</v>
      </c>
      <c r="E5122">
        <v>14</v>
      </c>
      <c r="F5122" s="4">
        <f>DATE(2022,1,8+INT(ROWS($1:374)/5))</f>
        <v>44643</v>
      </c>
      <c r="G5122" s="1" t="s">
        <v>167</v>
      </c>
      <c r="H5122">
        <v>-3</v>
      </c>
      <c r="I5122" s="5">
        <f>IF(G5122="nákup",VLOOKUP(E5122,Tabuľka6[#All],13,FALSE),IF(G5122="predaj",VLOOKUP(E5122,Tabuľka6[#All],12,FALSE),"zadany neplatny typ transakie"))</f>
        <v>7.8</v>
      </c>
      <c r="J5122">
        <f t="shared" si="79"/>
        <v>23.4</v>
      </c>
      <c r="K5122">
        <f>SUMIF($E$7:E5122,E5122,$H$7:H5122)</f>
        <v>62</v>
      </c>
    </row>
    <row r="5123" spans="4:11" x14ac:dyDescent="0.3">
      <c r="D5123">
        <v>5117</v>
      </c>
      <c r="E5123">
        <v>27</v>
      </c>
      <c r="F5123" s="4">
        <f>DATE(2022,1,8+INT(ROWS($1:375)/5))</f>
        <v>44644</v>
      </c>
      <c r="G5123" s="1" t="s">
        <v>167</v>
      </c>
      <c r="H5123">
        <v>-6</v>
      </c>
      <c r="I5123" s="5">
        <f>IF(G5123="nákup",VLOOKUP(E5123,Tabuľka6[#All],13,FALSE),IF(G5123="predaj",VLOOKUP(E5123,Tabuľka6[#All],12,FALSE),"zadany neplatny typ transakie"))</f>
        <v>16.36</v>
      </c>
      <c r="J5123">
        <f t="shared" si="79"/>
        <v>98.16</v>
      </c>
      <c r="K5123">
        <f>SUMIF($E$7:E5123,E5123,$H$7:H5123)</f>
        <v>144</v>
      </c>
    </row>
    <row r="5124" spans="4:11" x14ac:dyDescent="0.3">
      <c r="D5124">
        <v>5118</v>
      </c>
      <c r="E5124">
        <v>13</v>
      </c>
      <c r="F5124" s="4">
        <f>DATE(2022,1,8+INT(ROWS($1:376)/5))</f>
        <v>44644</v>
      </c>
      <c r="G5124" s="1" t="s">
        <v>167</v>
      </c>
      <c r="H5124">
        <v>-1</v>
      </c>
      <c r="I5124" s="5">
        <f>IF(G5124="nákup",VLOOKUP(E5124,Tabuľka6[#All],13,FALSE),IF(G5124="predaj",VLOOKUP(E5124,Tabuľka6[#All],12,FALSE),"zadany neplatny typ transakie"))</f>
        <v>14.95</v>
      </c>
      <c r="J5124">
        <f t="shared" si="79"/>
        <v>14.95</v>
      </c>
      <c r="K5124">
        <f>SUMIF($E$7:E5124,E5124,$H$7:H5124)</f>
        <v>118</v>
      </c>
    </row>
    <row r="5125" spans="4:11" x14ac:dyDescent="0.3">
      <c r="D5125">
        <v>5119</v>
      </c>
      <c r="E5125">
        <v>20</v>
      </c>
      <c r="F5125" s="4">
        <f>DATE(2022,1,8+INT(ROWS($1:377)/5))</f>
        <v>44644</v>
      </c>
      <c r="G5125" s="1" t="s">
        <v>167</v>
      </c>
      <c r="H5125">
        <v>-5</v>
      </c>
      <c r="I5125" s="5">
        <f>IF(G5125="nákup",VLOOKUP(E5125,Tabuľka6[#All],13,FALSE),IF(G5125="predaj",VLOOKUP(E5125,Tabuľka6[#All],12,FALSE),"zadany neplatny typ transakie"))</f>
        <v>10.050000000000001</v>
      </c>
      <c r="J5125">
        <f t="shared" si="79"/>
        <v>50.25</v>
      </c>
      <c r="K5125">
        <f>SUMIF($E$7:E5125,E5125,$H$7:H5125)</f>
        <v>9</v>
      </c>
    </row>
    <row r="5126" spans="4:11" x14ac:dyDescent="0.3">
      <c r="D5126">
        <v>5120</v>
      </c>
      <c r="E5126">
        <v>18</v>
      </c>
      <c r="F5126" s="4">
        <f>DATE(2022,1,8+INT(ROWS($1:378)/5))</f>
        <v>44644</v>
      </c>
      <c r="G5126" s="1" t="s">
        <v>167</v>
      </c>
      <c r="H5126">
        <v>-10</v>
      </c>
      <c r="I5126" s="5">
        <f>IF(G5126="nákup",VLOOKUP(E5126,Tabuľka6[#All],13,FALSE),IF(G5126="predaj",VLOOKUP(E5126,Tabuľka6[#All],12,FALSE),"zadany neplatny typ transakie"))</f>
        <v>13.99</v>
      </c>
      <c r="J5126">
        <f t="shared" si="79"/>
        <v>139.9</v>
      </c>
      <c r="K5126">
        <f>SUMIF($E$7:E5126,E5126,$H$7:H5126)</f>
        <v>69</v>
      </c>
    </row>
    <row r="5127" spans="4:11" x14ac:dyDescent="0.3">
      <c r="D5127">
        <v>5121</v>
      </c>
      <c r="E5127">
        <v>15</v>
      </c>
      <c r="F5127" s="4">
        <f>DATE(2022,1,8+INT(ROWS($1:379)/5))</f>
        <v>44644</v>
      </c>
      <c r="G5127" s="1" t="s">
        <v>167</v>
      </c>
      <c r="H5127">
        <v>-2</v>
      </c>
      <c r="I5127" s="5">
        <f>IF(G5127="nákup",VLOOKUP(E5127,Tabuľka6[#All],13,FALSE),IF(G5127="predaj",VLOOKUP(E5127,Tabuľka6[#All],12,FALSE),"zadany neplatny typ transakie"))</f>
        <v>9.65</v>
      </c>
      <c r="J5127">
        <f t="shared" si="79"/>
        <v>19.3</v>
      </c>
      <c r="K5127">
        <f>SUMIF($E$7:E5127,E5127,$H$7:H5127)</f>
        <v>64</v>
      </c>
    </row>
    <row r="5128" spans="4:11" x14ac:dyDescent="0.3">
      <c r="D5128">
        <v>5122</v>
      </c>
      <c r="E5128">
        <v>11</v>
      </c>
      <c r="F5128" s="4">
        <f>DATE(2022,1,8+INT(ROWS($1:380)/5))</f>
        <v>44645</v>
      </c>
      <c r="G5128" s="1" t="s">
        <v>167</v>
      </c>
      <c r="H5128">
        <v>-8</v>
      </c>
      <c r="I5128" s="5">
        <f>IF(G5128="nákup",VLOOKUP(E5128,Tabuľka6[#All],13,FALSE),IF(G5128="predaj",VLOOKUP(E5128,Tabuľka6[#All],12,FALSE),"zadany neplatny typ transakie"))</f>
        <v>5</v>
      </c>
      <c r="J5128">
        <f t="shared" ref="J5128:J5191" si="80">ABS(H5128*I5128)</f>
        <v>40</v>
      </c>
      <c r="K5128">
        <f>SUMIF($E$7:E5128,E5128,$H$7:H5128)</f>
        <v>83</v>
      </c>
    </row>
    <row r="5129" spans="4:11" x14ac:dyDescent="0.3">
      <c r="D5129">
        <v>5123</v>
      </c>
      <c r="E5129">
        <v>14</v>
      </c>
      <c r="F5129" s="4">
        <f>DATE(2022,1,8+INT(ROWS($1:381)/5))</f>
        <v>44645</v>
      </c>
      <c r="G5129" s="1" t="s">
        <v>167</v>
      </c>
      <c r="H5129">
        <v>-1</v>
      </c>
      <c r="I5129" s="5">
        <f>IF(G5129="nákup",VLOOKUP(E5129,Tabuľka6[#All],13,FALSE),IF(G5129="predaj",VLOOKUP(E5129,Tabuľka6[#All],12,FALSE),"zadany neplatny typ transakie"))</f>
        <v>7.8</v>
      </c>
      <c r="J5129">
        <f t="shared" si="80"/>
        <v>7.8</v>
      </c>
      <c r="K5129">
        <f>SUMIF($E$7:E5129,E5129,$H$7:H5129)</f>
        <v>61</v>
      </c>
    </row>
    <row r="5130" spans="4:11" x14ac:dyDescent="0.3">
      <c r="D5130">
        <v>5124</v>
      </c>
      <c r="E5130">
        <v>7</v>
      </c>
      <c r="F5130" s="4">
        <f>DATE(2022,1,8+INT(ROWS($1:382)/5))</f>
        <v>44645</v>
      </c>
      <c r="G5130" s="1" t="s">
        <v>167</v>
      </c>
      <c r="H5130">
        <v>-10</v>
      </c>
      <c r="I5130" s="5">
        <f>IF(G5130="nákup",VLOOKUP(E5130,Tabuľka6[#All],13,FALSE),IF(G5130="predaj",VLOOKUP(E5130,Tabuľka6[#All],12,FALSE),"zadany neplatny typ transakie"))</f>
        <v>14.75</v>
      </c>
      <c r="J5130">
        <f t="shared" si="80"/>
        <v>147.5</v>
      </c>
      <c r="K5130">
        <f>SUMIF($E$7:E5130,E5130,$H$7:H5130)</f>
        <v>158</v>
      </c>
    </row>
    <row r="5131" spans="4:11" x14ac:dyDescent="0.3">
      <c r="D5131">
        <v>5125</v>
      </c>
      <c r="E5131">
        <v>29</v>
      </c>
      <c r="F5131" s="4">
        <f>DATE(2022,1,8+INT(ROWS($1:383)/5))</f>
        <v>44645</v>
      </c>
      <c r="G5131" s="1" t="s">
        <v>167</v>
      </c>
      <c r="H5131">
        <v>-9</v>
      </c>
      <c r="I5131" s="5">
        <f>IF(G5131="nákup",VLOOKUP(E5131,Tabuľka6[#All],13,FALSE),IF(G5131="predaj",VLOOKUP(E5131,Tabuľka6[#All],12,FALSE),"zadany neplatny typ transakie"))</f>
        <v>24.99</v>
      </c>
      <c r="J5131">
        <f t="shared" si="80"/>
        <v>224.91</v>
      </c>
      <c r="K5131">
        <f>SUMIF($E$7:E5131,E5131,$H$7:H5131)</f>
        <v>181</v>
      </c>
    </row>
    <row r="5132" spans="4:11" x14ac:dyDescent="0.3">
      <c r="D5132">
        <v>5126</v>
      </c>
      <c r="E5132">
        <v>24</v>
      </c>
      <c r="F5132" s="4">
        <f>DATE(2022,1,8+INT(ROWS($1:384)/5))</f>
        <v>44645</v>
      </c>
      <c r="G5132" s="1" t="s">
        <v>167</v>
      </c>
      <c r="H5132">
        <v>-3</v>
      </c>
      <c r="I5132" s="5">
        <f>IF(G5132="nákup",VLOOKUP(E5132,Tabuľka6[#All],13,FALSE),IF(G5132="predaj",VLOOKUP(E5132,Tabuľka6[#All],12,FALSE),"zadany neplatny typ transakie"))</f>
        <v>18.98</v>
      </c>
      <c r="J5132">
        <f t="shared" si="80"/>
        <v>56.94</v>
      </c>
      <c r="K5132">
        <f>SUMIF($E$7:E5132,E5132,$H$7:H5132)</f>
        <v>126</v>
      </c>
    </row>
    <row r="5133" spans="4:11" x14ac:dyDescent="0.3">
      <c r="D5133">
        <v>5127</v>
      </c>
      <c r="E5133">
        <v>27</v>
      </c>
      <c r="F5133" s="4">
        <f>DATE(2022,1,8+INT(ROWS($1:385)/5))</f>
        <v>44646</v>
      </c>
      <c r="G5133" s="1" t="s">
        <v>167</v>
      </c>
      <c r="H5133">
        <v>-3</v>
      </c>
      <c r="I5133" s="5">
        <f>IF(G5133="nákup",VLOOKUP(E5133,Tabuľka6[#All],13,FALSE),IF(G5133="predaj",VLOOKUP(E5133,Tabuľka6[#All],12,FALSE),"zadany neplatny typ transakie"))</f>
        <v>16.36</v>
      </c>
      <c r="J5133">
        <f t="shared" si="80"/>
        <v>49.08</v>
      </c>
      <c r="K5133">
        <f>SUMIF($E$7:E5133,E5133,$H$7:H5133)</f>
        <v>141</v>
      </c>
    </row>
    <row r="5134" spans="4:11" x14ac:dyDescent="0.3">
      <c r="D5134">
        <v>5128</v>
      </c>
      <c r="E5134">
        <v>18</v>
      </c>
      <c r="F5134" s="4">
        <f>DATE(2022,1,8+INT(ROWS($1:386)/5))</f>
        <v>44646</v>
      </c>
      <c r="G5134" s="1" t="s">
        <v>167</v>
      </c>
      <c r="H5134">
        <v>-1</v>
      </c>
      <c r="I5134" s="5">
        <f>IF(G5134="nákup",VLOOKUP(E5134,Tabuľka6[#All],13,FALSE),IF(G5134="predaj",VLOOKUP(E5134,Tabuľka6[#All],12,FALSE),"zadany neplatny typ transakie"))</f>
        <v>13.99</v>
      </c>
      <c r="J5134">
        <f t="shared" si="80"/>
        <v>13.99</v>
      </c>
      <c r="K5134">
        <f>SUMIF($E$7:E5134,E5134,$H$7:H5134)</f>
        <v>68</v>
      </c>
    </row>
    <row r="5135" spans="4:11" x14ac:dyDescent="0.3">
      <c r="D5135">
        <v>5129</v>
      </c>
      <c r="E5135">
        <v>9</v>
      </c>
      <c r="F5135" s="4">
        <f>DATE(2022,1,8+INT(ROWS($1:387)/5))</f>
        <v>44646</v>
      </c>
      <c r="G5135" s="1" t="s">
        <v>167</v>
      </c>
      <c r="H5135">
        <v>-4</v>
      </c>
      <c r="I5135" s="5">
        <f>IF(G5135="nákup",VLOOKUP(E5135,Tabuľka6[#All],13,FALSE),IF(G5135="predaj",VLOOKUP(E5135,Tabuľka6[#All],12,FALSE),"zadany neplatny typ transakie"))</f>
        <v>41</v>
      </c>
      <c r="J5135">
        <f t="shared" si="80"/>
        <v>164</v>
      </c>
      <c r="K5135">
        <f>SUMIF($E$7:E5135,E5135,$H$7:H5135)</f>
        <v>127</v>
      </c>
    </row>
    <row r="5136" spans="4:11" x14ac:dyDescent="0.3">
      <c r="D5136">
        <v>5130</v>
      </c>
      <c r="E5136">
        <v>13</v>
      </c>
      <c r="F5136" s="4">
        <f>DATE(2022,1,8+INT(ROWS($1:388)/5))</f>
        <v>44646</v>
      </c>
      <c r="G5136" s="1" t="s">
        <v>167</v>
      </c>
      <c r="H5136">
        <v>-5</v>
      </c>
      <c r="I5136" s="5">
        <f>IF(G5136="nákup",VLOOKUP(E5136,Tabuľka6[#All],13,FALSE),IF(G5136="predaj",VLOOKUP(E5136,Tabuľka6[#All],12,FALSE),"zadany neplatny typ transakie"))</f>
        <v>14.95</v>
      </c>
      <c r="J5136">
        <f t="shared" si="80"/>
        <v>74.75</v>
      </c>
      <c r="K5136">
        <f>SUMIF($E$7:E5136,E5136,$H$7:H5136)</f>
        <v>113</v>
      </c>
    </row>
    <row r="5137" spans="4:11" x14ac:dyDescent="0.3">
      <c r="D5137">
        <v>5131</v>
      </c>
      <c r="E5137">
        <v>21</v>
      </c>
      <c r="F5137" s="4">
        <f>DATE(2022,1,8+INT(ROWS($1:389)/5))</f>
        <v>44646</v>
      </c>
      <c r="G5137" s="1" t="s">
        <v>167</v>
      </c>
      <c r="H5137">
        <v>-7</v>
      </c>
      <c r="I5137" s="5">
        <f>IF(G5137="nákup",VLOOKUP(E5137,Tabuľka6[#All],13,FALSE),IF(G5137="predaj",VLOOKUP(E5137,Tabuľka6[#All],12,FALSE),"zadany neplatny typ transakie"))</f>
        <v>22.5</v>
      </c>
      <c r="J5137">
        <f t="shared" si="80"/>
        <v>157.5</v>
      </c>
      <c r="K5137">
        <f>SUMIF($E$7:E5137,E5137,$H$7:H5137)</f>
        <v>9</v>
      </c>
    </row>
    <row r="5138" spans="4:11" x14ac:dyDescent="0.3">
      <c r="D5138">
        <v>5132</v>
      </c>
      <c r="E5138">
        <v>18</v>
      </c>
      <c r="F5138" s="4">
        <f>DATE(2022,1,8+INT(ROWS($1:390)/5))</f>
        <v>44647</v>
      </c>
      <c r="G5138" s="1" t="s">
        <v>167</v>
      </c>
      <c r="H5138">
        <v>-9</v>
      </c>
      <c r="I5138" s="5">
        <f>IF(G5138="nákup",VLOOKUP(E5138,Tabuľka6[#All],13,FALSE),IF(G5138="predaj",VLOOKUP(E5138,Tabuľka6[#All],12,FALSE),"zadany neplatny typ transakie"))</f>
        <v>13.99</v>
      </c>
      <c r="J5138">
        <f t="shared" si="80"/>
        <v>125.91</v>
      </c>
      <c r="K5138">
        <f>SUMIF($E$7:E5138,E5138,$H$7:H5138)</f>
        <v>59</v>
      </c>
    </row>
    <row r="5139" spans="4:11" x14ac:dyDescent="0.3">
      <c r="D5139">
        <v>5133</v>
      </c>
      <c r="E5139">
        <v>1</v>
      </c>
      <c r="F5139" s="4">
        <f>DATE(2022,1,8+INT(ROWS($1:391)/5))</f>
        <v>44647</v>
      </c>
      <c r="G5139" s="1" t="s">
        <v>167</v>
      </c>
      <c r="H5139">
        <v>-6</v>
      </c>
      <c r="I5139" s="5">
        <f>IF(G5139="nákup",VLOOKUP(E5139,Tabuľka6[#All],13,FALSE),IF(G5139="predaj",VLOOKUP(E5139,Tabuľka6[#All],12,FALSE),"zadany neplatny typ transakie"))</f>
        <v>11.9</v>
      </c>
      <c r="J5139">
        <f t="shared" si="80"/>
        <v>71.400000000000006</v>
      </c>
      <c r="K5139">
        <f>SUMIF($E$7:E5139,E5139,$H$7:H5139)</f>
        <v>4</v>
      </c>
    </row>
    <row r="5140" spans="4:11" x14ac:dyDescent="0.3">
      <c r="D5140">
        <v>5134</v>
      </c>
      <c r="E5140">
        <v>12</v>
      </c>
      <c r="F5140" s="4">
        <f>DATE(2022,1,8+INT(ROWS($1:392)/5))</f>
        <v>44647</v>
      </c>
      <c r="G5140" s="1" t="s">
        <v>167</v>
      </c>
      <c r="H5140">
        <v>-7</v>
      </c>
      <c r="I5140" s="5">
        <f>IF(G5140="nákup",VLOOKUP(E5140,Tabuľka6[#All],13,FALSE),IF(G5140="predaj",VLOOKUP(E5140,Tabuľka6[#All],12,FALSE),"zadany neplatny typ transakie"))</f>
        <v>13.25</v>
      </c>
      <c r="J5140">
        <f t="shared" si="80"/>
        <v>92.75</v>
      </c>
      <c r="K5140">
        <f>SUMIF($E$7:E5140,E5140,$H$7:H5140)</f>
        <v>30</v>
      </c>
    </row>
    <row r="5141" spans="4:11" x14ac:dyDescent="0.3">
      <c r="D5141">
        <v>5135</v>
      </c>
      <c r="E5141">
        <v>19</v>
      </c>
      <c r="F5141" s="4">
        <f>DATE(2022,1,8+INT(ROWS($1:393)/5))</f>
        <v>44647</v>
      </c>
      <c r="G5141" s="1" t="s">
        <v>167</v>
      </c>
      <c r="H5141">
        <v>-7</v>
      </c>
      <c r="I5141" s="5">
        <f>IF(G5141="nákup",VLOOKUP(E5141,Tabuľka6[#All],13,FALSE),IF(G5141="predaj",VLOOKUP(E5141,Tabuľka6[#All],12,FALSE),"zadany neplatny typ transakie"))</f>
        <v>14.17</v>
      </c>
      <c r="J5141">
        <f t="shared" si="80"/>
        <v>99.19</v>
      </c>
      <c r="K5141">
        <f>SUMIF($E$7:E5141,E5141,$H$7:H5141)</f>
        <v>13</v>
      </c>
    </row>
    <row r="5142" spans="4:11" x14ac:dyDescent="0.3">
      <c r="D5142">
        <v>5136</v>
      </c>
      <c r="E5142">
        <v>30</v>
      </c>
      <c r="F5142" s="4">
        <f>DATE(2022,1,8+INT(ROWS($1:394)/5))</f>
        <v>44647</v>
      </c>
      <c r="G5142" s="1" t="s">
        <v>167</v>
      </c>
      <c r="H5142">
        <v>-6</v>
      </c>
      <c r="I5142" s="5">
        <f>IF(G5142="nákup",VLOOKUP(E5142,Tabuľka6[#All],13,FALSE),IF(G5142="predaj",VLOOKUP(E5142,Tabuľka6[#All],12,FALSE),"zadany neplatny typ transakie"))</f>
        <v>11.5</v>
      </c>
      <c r="J5142">
        <f t="shared" si="80"/>
        <v>69</v>
      </c>
      <c r="K5142">
        <f>SUMIF($E$7:E5142,E5142,$H$7:H5142)</f>
        <v>27</v>
      </c>
    </row>
    <row r="5143" spans="4:11" x14ac:dyDescent="0.3">
      <c r="D5143">
        <v>5137</v>
      </c>
      <c r="E5143">
        <v>19</v>
      </c>
      <c r="F5143" s="4">
        <f>DATE(2022,1,8+INT(ROWS($1:395)/5))</f>
        <v>44648</v>
      </c>
      <c r="G5143" s="1" t="s">
        <v>167</v>
      </c>
      <c r="H5143">
        <v>-4</v>
      </c>
      <c r="I5143" s="5">
        <f>IF(G5143="nákup",VLOOKUP(E5143,Tabuľka6[#All],13,FALSE),IF(G5143="predaj",VLOOKUP(E5143,Tabuľka6[#All],12,FALSE),"zadany neplatny typ transakie"))</f>
        <v>14.17</v>
      </c>
      <c r="J5143">
        <f t="shared" si="80"/>
        <v>56.68</v>
      </c>
      <c r="K5143">
        <f>SUMIF($E$7:E5143,E5143,$H$7:H5143)</f>
        <v>9</v>
      </c>
    </row>
    <row r="5144" spans="4:11" x14ac:dyDescent="0.3">
      <c r="D5144">
        <v>5138</v>
      </c>
      <c r="E5144">
        <v>13</v>
      </c>
      <c r="F5144" s="4">
        <f>DATE(2022,1,8+INT(ROWS($1:396)/5))</f>
        <v>44648</v>
      </c>
      <c r="G5144" s="1" t="s">
        <v>167</v>
      </c>
      <c r="H5144">
        <v>-6</v>
      </c>
      <c r="I5144" s="5">
        <f>IF(G5144="nákup",VLOOKUP(E5144,Tabuľka6[#All],13,FALSE),IF(G5144="predaj",VLOOKUP(E5144,Tabuľka6[#All],12,FALSE),"zadany neplatny typ transakie"))</f>
        <v>14.95</v>
      </c>
      <c r="J5144">
        <f t="shared" si="80"/>
        <v>89.699999999999989</v>
      </c>
      <c r="K5144">
        <f>SUMIF($E$7:E5144,E5144,$H$7:H5144)</f>
        <v>107</v>
      </c>
    </row>
    <row r="5145" spans="4:11" x14ac:dyDescent="0.3">
      <c r="D5145">
        <v>5139</v>
      </c>
      <c r="E5145">
        <v>3</v>
      </c>
      <c r="F5145" s="4">
        <f>DATE(2022,1,8+INT(ROWS($1:397)/5))</f>
        <v>44648</v>
      </c>
      <c r="G5145" s="1" t="s">
        <v>167</v>
      </c>
      <c r="H5145">
        <v>-10</v>
      </c>
      <c r="I5145" s="5">
        <f>IF(G5145="nákup",VLOOKUP(E5145,Tabuľka6[#All],13,FALSE),IF(G5145="predaj",VLOOKUP(E5145,Tabuľka6[#All],12,FALSE),"zadany neplatny typ transakie"))</f>
        <v>9.64</v>
      </c>
      <c r="J5145">
        <f t="shared" si="80"/>
        <v>96.4</v>
      </c>
      <c r="K5145">
        <f>SUMIF($E$7:E5145,E5145,$H$7:H5145)</f>
        <v>136</v>
      </c>
    </row>
    <row r="5146" spans="4:11" x14ac:dyDescent="0.3">
      <c r="D5146">
        <v>5140</v>
      </c>
      <c r="E5146">
        <v>29</v>
      </c>
      <c r="F5146" s="4">
        <f>DATE(2022,1,8+INT(ROWS($1:398)/5))</f>
        <v>44648</v>
      </c>
      <c r="G5146" s="1" t="s">
        <v>167</v>
      </c>
      <c r="H5146">
        <v>-4</v>
      </c>
      <c r="I5146" s="5">
        <f>IF(G5146="nákup",VLOOKUP(E5146,Tabuľka6[#All],13,FALSE),IF(G5146="predaj",VLOOKUP(E5146,Tabuľka6[#All],12,FALSE),"zadany neplatny typ transakie"))</f>
        <v>24.99</v>
      </c>
      <c r="J5146">
        <f t="shared" si="80"/>
        <v>99.96</v>
      </c>
      <c r="K5146">
        <f>SUMIF($E$7:E5146,E5146,$H$7:H5146)</f>
        <v>177</v>
      </c>
    </row>
    <row r="5147" spans="4:11" x14ac:dyDescent="0.3">
      <c r="D5147">
        <v>5141</v>
      </c>
      <c r="E5147">
        <v>22</v>
      </c>
      <c r="F5147" s="4">
        <f>DATE(2022,1,8+INT(ROWS($1:399)/5))</f>
        <v>44648</v>
      </c>
      <c r="G5147" s="1" t="s">
        <v>166</v>
      </c>
      <c r="H5147">
        <v>8</v>
      </c>
      <c r="I5147" s="5">
        <f>IF(G5147="nákup",VLOOKUP(E5147,Tabuľka6[#All],13,FALSE),IF(G5147="predaj",VLOOKUP(E5147,Tabuľka6[#All],12,FALSE),"zadany neplatny typ transakie"))</f>
        <v>12.56</v>
      </c>
      <c r="J5147">
        <f t="shared" si="80"/>
        <v>100.48</v>
      </c>
      <c r="K5147">
        <f>SUMIF($E$7:E5147,E5147,$H$7:H5147)</f>
        <v>28</v>
      </c>
    </row>
    <row r="5148" spans="4:11" x14ac:dyDescent="0.3">
      <c r="D5148">
        <v>5142</v>
      </c>
      <c r="E5148">
        <v>13</v>
      </c>
      <c r="F5148" s="4">
        <f>DATE(2022,1,8+INT(ROWS($1:400)/5))</f>
        <v>44649</v>
      </c>
      <c r="G5148" s="1" t="s">
        <v>167</v>
      </c>
      <c r="H5148">
        <v>-8</v>
      </c>
      <c r="I5148" s="5">
        <f>IF(G5148="nákup",VLOOKUP(E5148,Tabuľka6[#All],13,FALSE),IF(G5148="predaj",VLOOKUP(E5148,Tabuľka6[#All],12,FALSE),"zadany neplatny typ transakie"))</f>
        <v>14.95</v>
      </c>
      <c r="J5148">
        <f t="shared" si="80"/>
        <v>119.6</v>
      </c>
      <c r="K5148">
        <f>SUMIF($E$7:E5148,E5148,$H$7:H5148)</f>
        <v>99</v>
      </c>
    </row>
    <row r="5149" spans="4:11" x14ac:dyDescent="0.3">
      <c r="D5149">
        <v>5143</v>
      </c>
      <c r="E5149">
        <v>30</v>
      </c>
      <c r="F5149" s="4">
        <f>DATE(2022,1,8+INT(ROWS($1:401)/5))</f>
        <v>44649</v>
      </c>
      <c r="G5149" s="1" t="s">
        <v>167</v>
      </c>
      <c r="H5149">
        <v>-5</v>
      </c>
      <c r="I5149" s="5">
        <f>IF(G5149="nákup",VLOOKUP(E5149,Tabuľka6[#All],13,FALSE),IF(G5149="predaj",VLOOKUP(E5149,Tabuľka6[#All],12,FALSE),"zadany neplatny typ transakie"))</f>
        <v>11.5</v>
      </c>
      <c r="J5149">
        <f t="shared" si="80"/>
        <v>57.5</v>
      </c>
      <c r="K5149">
        <f>SUMIF($E$7:E5149,E5149,$H$7:H5149)</f>
        <v>22</v>
      </c>
    </row>
    <row r="5150" spans="4:11" x14ac:dyDescent="0.3">
      <c r="D5150">
        <v>5144</v>
      </c>
      <c r="E5150">
        <v>10</v>
      </c>
      <c r="F5150" s="4">
        <f>DATE(2022,1,8+INT(ROWS($1:402)/5))</f>
        <v>44649</v>
      </c>
      <c r="G5150" s="1" t="s">
        <v>167</v>
      </c>
      <c r="H5150">
        <v>-9</v>
      </c>
      <c r="I5150" s="5">
        <f>IF(G5150="nákup",VLOOKUP(E5150,Tabuľka6[#All],13,FALSE),IF(G5150="predaj",VLOOKUP(E5150,Tabuľka6[#All],12,FALSE),"zadany neplatny typ transakie"))</f>
        <v>18.5</v>
      </c>
      <c r="J5150">
        <f t="shared" si="80"/>
        <v>166.5</v>
      </c>
      <c r="K5150">
        <f>SUMIF($E$7:E5150,E5150,$H$7:H5150)</f>
        <v>109</v>
      </c>
    </row>
    <row r="5151" spans="4:11" x14ac:dyDescent="0.3">
      <c r="D5151">
        <v>5145</v>
      </c>
      <c r="E5151">
        <v>25</v>
      </c>
      <c r="F5151" s="4">
        <f>DATE(2022,1,8+INT(ROWS($1:403)/5))</f>
        <v>44649</v>
      </c>
      <c r="G5151" s="1" t="s">
        <v>167</v>
      </c>
      <c r="H5151">
        <v>-2</v>
      </c>
      <c r="I5151" s="5">
        <f>IF(G5151="nákup",VLOOKUP(E5151,Tabuľka6[#All],13,FALSE),IF(G5151="predaj",VLOOKUP(E5151,Tabuľka6[#All],12,FALSE),"zadany neplatny typ transakie"))</f>
        <v>14.95</v>
      </c>
      <c r="J5151">
        <f t="shared" si="80"/>
        <v>29.9</v>
      </c>
      <c r="K5151">
        <f>SUMIF($E$7:E5151,E5151,$H$7:H5151)</f>
        <v>40</v>
      </c>
    </row>
    <row r="5152" spans="4:11" x14ac:dyDescent="0.3">
      <c r="D5152">
        <v>5146</v>
      </c>
      <c r="E5152">
        <v>27</v>
      </c>
      <c r="F5152" s="4">
        <f>DATE(2022,1,8+INT(ROWS($1:404)/5))</f>
        <v>44649</v>
      </c>
      <c r="G5152" s="1" t="s">
        <v>167</v>
      </c>
      <c r="H5152">
        <v>-2</v>
      </c>
      <c r="I5152" s="5">
        <f>IF(G5152="nákup",VLOOKUP(E5152,Tabuľka6[#All],13,FALSE),IF(G5152="predaj",VLOOKUP(E5152,Tabuľka6[#All],12,FALSE),"zadany neplatny typ transakie"))</f>
        <v>16.36</v>
      </c>
      <c r="J5152">
        <f t="shared" si="80"/>
        <v>32.72</v>
      </c>
      <c r="K5152">
        <f>SUMIF($E$7:E5152,E5152,$H$7:H5152)</f>
        <v>139</v>
      </c>
    </row>
    <row r="5153" spans="4:11" x14ac:dyDescent="0.3">
      <c r="D5153">
        <v>5147</v>
      </c>
      <c r="E5153">
        <v>22</v>
      </c>
      <c r="F5153" s="4">
        <f>DATE(2022,1,8+INT(ROWS($1:405)/5))</f>
        <v>44650</v>
      </c>
      <c r="G5153" s="1" t="s">
        <v>167</v>
      </c>
      <c r="H5153">
        <v>-2</v>
      </c>
      <c r="I5153" s="5">
        <f>IF(G5153="nákup",VLOOKUP(E5153,Tabuľka6[#All],13,FALSE),IF(G5153="predaj",VLOOKUP(E5153,Tabuľka6[#All],12,FALSE),"zadany neplatny typ transakie"))</f>
        <v>22.58</v>
      </c>
      <c r="J5153">
        <f t="shared" si="80"/>
        <v>45.16</v>
      </c>
      <c r="K5153">
        <f>SUMIF($E$7:E5153,E5153,$H$7:H5153)</f>
        <v>26</v>
      </c>
    </row>
    <row r="5154" spans="4:11" x14ac:dyDescent="0.3">
      <c r="D5154">
        <v>5148</v>
      </c>
      <c r="E5154">
        <v>14</v>
      </c>
      <c r="F5154" s="4">
        <f>DATE(2022,1,8+INT(ROWS($1:406)/5))</f>
        <v>44650</v>
      </c>
      <c r="G5154" s="1" t="s">
        <v>167</v>
      </c>
      <c r="H5154">
        <v>-10</v>
      </c>
      <c r="I5154" s="5">
        <f>IF(G5154="nákup",VLOOKUP(E5154,Tabuľka6[#All],13,FALSE),IF(G5154="predaj",VLOOKUP(E5154,Tabuľka6[#All],12,FALSE),"zadany neplatny typ transakie"))</f>
        <v>7.8</v>
      </c>
      <c r="J5154">
        <f t="shared" si="80"/>
        <v>78</v>
      </c>
      <c r="K5154">
        <f>SUMIF($E$7:E5154,E5154,$H$7:H5154)</f>
        <v>51</v>
      </c>
    </row>
    <row r="5155" spans="4:11" x14ac:dyDescent="0.3">
      <c r="D5155">
        <v>5149</v>
      </c>
      <c r="E5155">
        <v>26</v>
      </c>
      <c r="F5155" s="4">
        <f>DATE(2022,1,8+INT(ROWS($1:407)/5))</f>
        <v>44650</v>
      </c>
      <c r="G5155" s="1" t="s">
        <v>167</v>
      </c>
      <c r="H5155">
        <v>-8</v>
      </c>
      <c r="I5155" s="5">
        <f>IF(G5155="nákup",VLOOKUP(E5155,Tabuľka6[#All],13,FALSE),IF(G5155="predaj",VLOOKUP(E5155,Tabuľka6[#All],12,FALSE),"zadany neplatny typ transakie"))</f>
        <v>12.85</v>
      </c>
      <c r="J5155">
        <f t="shared" si="80"/>
        <v>102.8</v>
      </c>
      <c r="K5155">
        <f>SUMIF($E$7:E5155,E5155,$H$7:H5155)</f>
        <v>81</v>
      </c>
    </row>
    <row r="5156" spans="4:11" x14ac:dyDescent="0.3">
      <c r="D5156">
        <v>5150</v>
      </c>
      <c r="E5156">
        <v>13</v>
      </c>
      <c r="F5156" s="4">
        <f>DATE(2022,1,8+INT(ROWS($1:408)/5))</f>
        <v>44650</v>
      </c>
      <c r="G5156" s="1" t="s">
        <v>167</v>
      </c>
      <c r="H5156">
        <v>-7</v>
      </c>
      <c r="I5156" s="5">
        <f>IF(G5156="nákup",VLOOKUP(E5156,Tabuľka6[#All],13,FALSE),IF(G5156="predaj",VLOOKUP(E5156,Tabuľka6[#All],12,FALSE),"zadany neplatny typ transakie"))</f>
        <v>14.95</v>
      </c>
      <c r="J5156">
        <f t="shared" si="80"/>
        <v>104.64999999999999</v>
      </c>
      <c r="K5156">
        <f>SUMIF($E$7:E5156,E5156,$H$7:H5156)</f>
        <v>92</v>
      </c>
    </row>
    <row r="5157" spans="4:11" x14ac:dyDescent="0.3">
      <c r="D5157">
        <v>5151</v>
      </c>
      <c r="E5157">
        <v>2</v>
      </c>
      <c r="F5157" s="4">
        <f>DATE(2022,1,8+INT(ROWS($1:409)/5))</f>
        <v>44650</v>
      </c>
      <c r="G5157" s="1" t="s">
        <v>167</v>
      </c>
      <c r="H5157">
        <v>-3</v>
      </c>
      <c r="I5157" s="5">
        <f>IF(G5157="nákup",VLOOKUP(E5157,Tabuľka6[#All],13,FALSE),IF(G5157="predaj",VLOOKUP(E5157,Tabuľka6[#All],12,FALSE),"zadany neplatny typ transakie"))</f>
        <v>16.11</v>
      </c>
      <c r="J5157">
        <f t="shared" si="80"/>
        <v>48.33</v>
      </c>
      <c r="K5157">
        <f>SUMIF($E$7:E5157,E5157,$H$7:H5157)</f>
        <v>47</v>
      </c>
    </row>
    <row r="5158" spans="4:11" x14ac:dyDescent="0.3">
      <c r="D5158">
        <v>5152</v>
      </c>
      <c r="E5158">
        <v>2</v>
      </c>
      <c r="F5158" s="4">
        <f>DATE(2022,1,8+INT(ROWS($1:410)/5))</f>
        <v>44651</v>
      </c>
      <c r="G5158" s="1" t="s">
        <v>167</v>
      </c>
      <c r="H5158">
        <v>-5</v>
      </c>
      <c r="I5158" s="5">
        <f>IF(G5158="nákup",VLOOKUP(E5158,Tabuľka6[#All],13,FALSE),IF(G5158="predaj",VLOOKUP(E5158,Tabuľka6[#All],12,FALSE),"zadany neplatny typ transakie"))</f>
        <v>16.11</v>
      </c>
      <c r="J5158">
        <f t="shared" si="80"/>
        <v>80.55</v>
      </c>
      <c r="K5158">
        <f>SUMIF($E$7:E5158,E5158,$H$7:H5158)</f>
        <v>42</v>
      </c>
    </row>
    <row r="5159" spans="4:11" x14ac:dyDescent="0.3">
      <c r="D5159">
        <v>5153</v>
      </c>
      <c r="E5159">
        <v>23</v>
      </c>
      <c r="F5159" s="4">
        <f>DATE(2022,1,8+INT(ROWS($1:411)/5))</f>
        <v>44651</v>
      </c>
      <c r="G5159" s="1" t="s">
        <v>167</v>
      </c>
      <c r="H5159">
        <v>-7</v>
      </c>
      <c r="I5159" s="5">
        <f>IF(G5159="nákup",VLOOKUP(E5159,Tabuľka6[#All],13,FALSE),IF(G5159="predaj",VLOOKUP(E5159,Tabuľka6[#All],12,FALSE),"zadany neplatny typ transakie"))</f>
        <v>22.55</v>
      </c>
      <c r="J5159">
        <f t="shared" si="80"/>
        <v>157.85</v>
      </c>
      <c r="K5159">
        <f>SUMIF($E$7:E5159,E5159,$H$7:H5159)</f>
        <v>157</v>
      </c>
    </row>
    <row r="5160" spans="4:11" x14ac:dyDescent="0.3">
      <c r="D5160">
        <v>5154</v>
      </c>
      <c r="E5160">
        <v>26</v>
      </c>
      <c r="F5160" s="4">
        <f>DATE(2022,1,8+INT(ROWS($1:412)/5))</f>
        <v>44651</v>
      </c>
      <c r="G5160" s="1" t="s">
        <v>167</v>
      </c>
      <c r="H5160">
        <v>-3</v>
      </c>
      <c r="I5160" s="5">
        <f>IF(G5160="nákup",VLOOKUP(E5160,Tabuľka6[#All],13,FALSE),IF(G5160="predaj",VLOOKUP(E5160,Tabuľka6[#All],12,FALSE),"zadany neplatny typ transakie"))</f>
        <v>12.85</v>
      </c>
      <c r="J5160">
        <f t="shared" si="80"/>
        <v>38.549999999999997</v>
      </c>
      <c r="K5160">
        <f>SUMIF($E$7:E5160,E5160,$H$7:H5160)</f>
        <v>78</v>
      </c>
    </row>
    <row r="5161" spans="4:11" x14ac:dyDescent="0.3">
      <c r="D5161">
        <v>5155</v>
      </c>
      <c r="E5161">
        <v>18</v>
      </c>
      <c r="F5161" s="4">
        <f>DATE(2022,1,8+INT(ROWS($1:413)/5))</f>
        <v>44651</v>
      </c>
      <c r="G5161" s="1" t="s">
        <v>167</v>
      </c>
      <c r="H5161">
        <v>-3</v>
      </c>
      <c r="I5161" s="5">
        <f>IF(G5161="nákup",VLOOKUP(E5161,Tabuľka6[#All],13,FALSE),IF(G5161="predaj",VLOOKUP(E5161,Tabuľka6[#All],12,FALSE),"zadany neplatny typ transakie"))</f>
        <v>13.99</v>
      </c>
      <c r="J5161">
        <f t="shared" si="80"/>
        <v>41.97</v>
      </c>
      <c r="K5161">
        <f>SUMIF($E$7:E5161,E5161,$H$7:H5161)</f>
        <v>56</v>
      </c>
    </row>
    <row r="5162" spans="4:11" x14ac:dyDescent="0.3">
      <c r="D5162">
        <v>5156</v>
      </c>
      <c r="E5162">
        <v>2</v>
      </c>
      <c r="F5162" s="4">
        <f>DATE(2022,1,8+INT(ROWS($1:414)/5))</f>
        <v>44651</v>
      </c>
      <c r="G5162" s="1" t="s">
        <v>167</v>
      </c>
      <c r="H5162">
        <v>-6</v>
      </c>
      <c r="I5162" s="5">
        <f>IF(G5162="nákup",VLOOKUP(E5162,Tabuľka6[#All],13,FALSE),IF(G5162="predaj",VLOOKUP(E5162,Tabuľka6[#All],12,FALSE),"zadany neplatny typ transakie"))</f>
        <v>16.11</v>
      </c>
      <c r="J5162">
        <f t="shared" si="80"/>
        <v>96.66</v>
      </c>
      <c r="K5162">
        <f>SUMIF($E$7:E5162,E5162,$H$7:H5162)</f>
        <v>36</v>
      </c>
    </row>
    <row r="5163" spans="4:11" x14ac:dyDescent="0.3">
      <c r="D5163">
        <v>5157</v>
      </c>
      <c r="E5163">
        <v>15</v>
      </c>
      <c r="F5163" s="4">
        <f>DATE(2022,1,8+INT(ROWS($1:415)/5))</f>
        <v>44652</v>
      </c>
      <c r="G5163" s="1" t="s">
        <v>167</v>
      </c>
      <c r="H5163">
        <v>-3</v>
      </c>
      <c r="I5163" s="5">
        <f>IF(G5163="nákup",VLOOKUP(E5163,Tabuľka6[#All],13,FALSE),IF(G5163="predaj",VLOOKUP(E5163,Tabuľka6[#All],12,FALSE),"zadany neplatny typ transakie"))</f>
        <v>9.65</v>
      </c>
      <c r="J5163">
        <f t="shared" si="80"/>
        <v>28.950000000000003</v>
      </c>
      <c r="K5163">
        <f>SUMIF($E$7:E5163,E5163,$H$7:H5163)</f>
        <v>61</v>
      </c>
    </row>
    <row r="5164" spans="4:11" x14ac:dyDescent="0.3">
      <c r="D5164">
        <v>5158</v>
      </c>
      <c r="E5164">
        <v>15</v>
      </c>
      <c r="F5164" s="4">
        <f>DATE(2022,1,8+INT(ROWS($1:416)/5))</f>
        <v>44652</v>
      </c>
      <c r="G5164" s="1" t="s">
        <v>167</v>
      </c>
      <c r="H5164">
        <v>-3</v>
      </c>
      <c r="I5164" s="5">
        <f>IF(G5164="nákup",VLOOKUP(E5164,Tabuľka6[#All],13,FALSE),IF(G5164="predaj",VLOOKUP(E5164,Tabuľka6[#All],12,FALSE),"zadany neplatny typ transakie"))</f>
        <v>9.65</v>
      </c>
      <c r="J5164">
        <f t="shared" si="80"/>
        <v>28.950000000000003</v>
      </c>
      <c r="K5164">
        <f>SUMIF($E$7:E5164,E5164,$H$7:H5164)</f>
        <v>58</v>
      </c>
    </row>
    <row r="5165" spans="4:11" x14ac:dyDescent="0.3">
      <c r="D5165">
        <v>5159</v>
      </c>
      <c r="E5165">
        <v>13</v>
      </c>
      <c r="F5165" s="4">
        <f>DATE(2022,1,8+INT(ROWS($1:417)/5))</f>
        <v>44652</v>
      </c>
      <c r="G5165" s="1" t="s">
        <v>167</v>
      </c>
      <c r="H5165">
        <v>-10</v>
      </c>
      <c r="I5165" s="5">
        <f>IF(G5165="nákup",VLOOKUP(E5165,Tabuľka6[#All],13,FALSE),IF(G5165="predaj",VLOOKUP(E5165,Tabuľka6[#All],12,FALSE),"zadany neplatny typ transakie"))</f>
        <v>14.95</v>
      </c>
      <c r="J5165">
        <f t="shared" si="80"/>
        <v>149.5</v>
      </c>
      <c r="K5165">
        <f>SUMIF($E$7:E5165,E5165,$H$7:H5165)</f>
        <v>82</v>
      </c>
    </row>
    <row r="5166" spans="4:11" x14ac:dyDescent="0.3">
      <c r="D5166">
        <v>5160</v>
      </c>
      <c r="E5166">
        <v>4</v>
      </c>
      <c r="F5166" s="4">
        <f>DATE(2022,1,8+INT(ROWS($1:418)/5))</f>
        <v>44652</v>
      </c>
      <c r="G5166" s="1" t="s">
        <v>167</v>
      </c>
      <c r="H5166">
        <v>-3</v>
      </c>
      <c r="I5166" s="5">
        <f>IF(G5166="nákup",VLOOKUP(E5166,Tabuľka6[#All],13,FALSE),IF(G5166="predaj",VLOOKUP(E5166,Tabuľka6[#All],12,FALSE),"zadany neplatny typ transakie"))</f>
        <v>16</v>
      </c>
      <c r="J5166">
        <f t="shared" si="80"/>
        <v>48</v>
      </c>
      <c r="K5166">
        <f>SUMIF($E$7:E5166,E5166,$H$7:H5166)</f>
        <v>5</v>
      </c>
    </row>
    <row r="5167" spans="4:11" x14ac:dyDescent="0.3">
      <c r="D5167">
        <v>5161</v>
      </c>
      <c r="E5167">
        <v>28</v>
      </c>
      <c r="F5167" s="4">
        <f>DATE(2022,1,8+INT(ROWS($1:419)/5))</f>
        <v>44652</v>
      </c>
      <c r="G5167" s="1" t="s">
        <v>167</v>
      </c>
      <c r="H5167">
        <v>-8</v>
      </c>
      <c r="I5167" s="5">
        <f>IF(G5167="nákup",VLOOKUP(E5167,Tabuľka6[#All],13,FALSE),IF(G5167="predaj",VLOOKUP(E5167,Tabuľka6[#All],12,FALSE),"zadany neplatny typ transakie"))</f>
        <v>14.38</v>
      </c>
      <c r="J5167">
        <f t="shared" si="80"/>
        <v>115.04</v>
      </c>
      <c r="K5167">
        <f>SUMIF($E$7:E5167,E5167,$H$7:H5167)</f>
        <v>59</v>
      </c>
    </row>
    <row r="5168" spans="4:11" x14ac:dyDescent="0.3">
      <c r="D5168">
        <v>5162</v>
      </c>
      <c r="E5168">
        <v>25</v>
      </c>
      <c r="F5168" s="4">
        <f>DATE(2022,1,8+INT(ROWS($1:420)/5))</f>
        <v>44653</v>
      </c>
      <c r="G5168" s="1" t="s">
        <v>167</v>
      </c>
      <c r="H5168">
        <v>-6</v>
      </c>
      <c r="I5168" s="5">
        <f>IF(G5168="nákup",VLOOKUP(E5168,Tabuľka6[#All],13,FALSE),IF(G5168="predaj",VLOOKUP(E5168,Tabuľka6[#All],12,FALSE),"zadany neplatny typ transakie"))</f>
        <v>14.95</v>
      </c>
      <c r="J5168">
        <f t="shared" si="80"/>
        <v>89.699999999999989</v>
      </c>
      <c r="K5168">
        <f>SUMIF($E$7:E5168,E5168,$H$7:H5168)</f>
        <v>34</v>
      </c>
    </row>
    <row r="5169" spans="4:11" x14ac:dyDescent="0.3">
      <c r="D5169">
        <v>5163</v>
      </c>
      <c r="E5169">
        <v>14</v>
      </c>
      <c r="F5169" s="4">
        <f>DATE(2022,1,8+INT(ROWS($1:421)/5))</f>
        <v>44653</v>
      </c>
      <c r="G5169" s="1" t="s">
        <v>167</v>
      </c>
      <c r="H5169">
        <v>-3</v>
      </c>
      <c r="I5169" s="5">
        <f>IF(G5169="nákup",VLOOKUP(E5169,Tabuľka6[#All],13,FALSE),IF(G5169="predaj",VLOOKUP(E5169,Tabuľka6[#All],12,FALSE),"zadany neplatny typ transakie"))</f>
        <v>7.8</v>
      </c>
      <c r="J5169">
        <f t="shared" si="80"/>
        <v>23.4</v>
      </c>
      <c r="K5169">
        <f>SUMIF($E$7:E5169,E5169,$H$7:H5169)</f>
        <v>48</v>
      </c>
    </row>
    <row r="5170" spans="4:11" x14ac:dyDescent="0.3">
      <c r="D5170">
        <v>5164</v>
      </c>
      <c r="E5170">
        <v>2</v>
      </c>
      <c r="F5170" s="4">
        <f>DATE(2022,1,8+INT(ROWS($1:422)/5))</f>
        <v>44653</v>
      </c>
      <c r="G5170" s="1" t="s">
        <v>167</v>
      </c>
      <c r="H5170">
        <v>-1</v>
      </c>
      <c r="I5170" s="5">
        <f>IF(G5170="nákup",VLOOKUP(E5170,Tabuľka6[#All],13,FALSE),IF(G5170="predaj",VLOOKUP(E5170,Tabuľka6[#All],12,FALSE),"zadany neplatny typ transakie"))</f>
        <v>16.11</v>
      </c>
      <c r="J5170">
        <f t="shared" si="80"/>
        <v>16.11</v>
      </c>
      <c r="K5170">
        <f>SUMIF($E$7:E5170,E5170,$H$7:H5170)</f>
        <v>35</v>
      </c>
    </row>
    <row r="5171" spans="4:11" x14ac:dyDescent="0.3">
      <c r="D5171">
        <v>5165</v>
      </c>
      <c r="E5171">
        <v>20</v>
      </c>
      <c r="F5171" s="4">
        <f>DATE(2022,1,8+INT(ROWS($1:423)/5))</f>
        <v>44653</v>
      </c>
      <c r="G5171" s="1" t="s">
        <v>167</v>
      </c>
      <c r="H5171">
        <v>-8</v>
      </c>
      <c r="I5171" s="5">
        <f>IF(G5171="nákup",VLOOKUP(E5171,Tabuľka6[#All],13,FALSE),IF(G5171="predaj",VLOOKUP(E5171,Tabuľka6[#All],12,FALSE),"zadany neplatny typ transakie"))</f>
        <v>10.050000000000001</v>
      </c>
      <c r="J5171">
        <f t="shared" si="80"/>
        <v>80.400000000000006</v>
      </c>
      <c r="K5171">
        <f>SUMIF($E$7:E5171,E5171,$H$7:H5171)</f>
        <v>1</v>
      </c>
    </row>
    <row r="5172" spans="4:11" x14ac:dyDescent="0.3">
      <c r="D5172">
        <v>5166</v>
      </c>
      <c r="E5172">
        <v>1</v>
      </c>
      <c r="F5172" s="4">
        <f>DATE(2022,1,8+INT(ROWS($1:424)/5))</f>
        <v>44653</v>
      </c>
      <c r="G5172" s="1" t="s">
        <v>166</v>
      </c>
      <c r="H5172">
        <v>5</v>
      </c>
      <c r="I5172" s="5">
        <f>IF(G5172="nákup",VLOOKUP(E5172,Tabuľka6[#All],13,FALSE),IF(G5172="predaj",VLOOKUP(E5172,Tabuľka6[#All],12,FALSE),"zadany neplatny typ transakie"))</f>
        <v>8.25</v>
      </c>
      <c r="J5172">
        <f t="shared" si="80"/>
        <v>41.25</v>
      </c>
      <c r="K5172">
        <f>SUMIF($E$7:E5172,E5172,$H$7:H5172)</f>
        <v>9</v>
      </c>
    </row>
    <row r="5173" spans="4:11" x14ac:dyDescent="0.3">
      <c r="D5173">
        <v>5167</v>
      </c>
      <c r="E5173">
        <v>12</v>
      </c>
      <c r="F5173" s="4">
        <f>DATE(2022,1,8+INT(ROWS($1:425)/5))</f>
        <v>44654</v>
      </c>
      <c r="G5173" s="1" t="s">
        <v>167</v>
      </c>
      <c r="H5173">
        <v>-2</v>
      </c>
      <c r="I5173" s="5">
        <f>IF(G5173="nákup",VLOOKUP(E5173,Tabuľka6[#All],13,FALSE),IF(G5173="predaj",VLOOKUP(E5173,Tabuľka6[#All],12,FALSE),"zadany neplatny typ transakie"))</f>
        <v>13.25</v>
      </c>
      <c r="J5173">
        <f t="shared" si="80"/>
        <v>26.5</v>
      </c>
      <c r="K5173">
        <f>SUMIF($E$7:E5173,E5173,$H$7:H5173)</f>
        <v>28</v>
      </c>
    </row>
    <row r="5174" spans="4:11" x14ac:dyDescent="0.3">
      <c r="D5174">
        <v>5168</v>
      </c>
      <c r="E5174">
        <v>16</v>
      </c>
      <c r="F5174" s="4">
        <f>DATE(2022,1,8+INT(ROWS($1:426)/5))</f>
        <v>44654</v>
      </c>
      <c r="G5174" s="1" t="s">
        <v>167</v>
      </c>
      <c r="H5174">
        <v>-10</v>
      </c>
      <c r="I5174" s="5">
        <f>IF(G5174="nákup",VLOOKUP(E5174,Tabuľka6[#All],13,FALSE),IF(G5174="predaj",VLOOKUP(E5174,Tabuľka6[#All],12,FALSE),"zadany neplatny typ transakie"))</f>
        <v>14.49</v>
      </c>
      <c r="J5174">
        <f t="shared" si="80"/>
        <v>144.9</v>
      </c>
      <c r="K5174">
        <f>SUMIF($E$7:E5174,E5174,$H$7:H5174)</f>
        <v>84</v>
      </c>
    </row>
    <row r="5175" spans="4:11" x14ac:dyDescent="0.3">
      <c r="D5175">
        <v>5169</v>
      </c>
      <c r="E5175">
        <v>28</v>
      </c>
      <c r="F5175" s="4">
        <f>DATE(2022,1,8+INT(ROWS($1:427)/5))</f>
        <v>44654</v>
      </c>
      <c r="G5175" s="1" t="s">
        <v>167</v>
      </c>
      <c r="H5175">
        <v>-3</v>
      </c>
      <c r="I5175" s="5">
        <f>IF(G5175="nákup",VLOOKUP(E5175,Tabuľka6[#All],13,FALSE),IF(G5175="predaj",VLOOKUP(E5175,Tabuľka6[#All],12,FALSE),"zadany neplatny typ transakie"))</f>
        <v>14.38</v>
      </c>
      <c r="J5175">
        <f t="shared" si="80"/>
        <v>43.14</v>
      </c>
      <c r="K5175">
        <f>SUMIF($E$7:E5175,E5175,$H$7:H5175)</f>
        <v>56</v>
      </c>
    </row>
    <row r="5176" spans="4:11" x14ac:dyDescent="0.3">
      <c r="D5176">
        <v>5170</v>
      </c>
      <c r="E5176">
        <v>14</v>
      </c>
      <c r="F5176" s="4">
        <f>DATE(2022,1,8+INT(ROWS($1:428)/5))</f>
        <v>44654</v>
      </c>
      <c r="G5176" s="1" t="s">
        <v>167</v>
      </c>
      <c r="H5176">
        <v>-7</v>
      </c>
      <c r="I5176" s="5">
        <f>IF(G5176="nákup",VLOOKUP(E5176,Tabuľka6[#All],13,FALSE),IF(G5176="predaj",VLOOKUP(E5176,Tabuľka6[#All],12,FALSE),"zadany neplatny typ transakie"))</f>
        <v>7.8</v>
      </c>
      <c r="J5176">
        <f t="shared" si="80"/>
        <v>54.6</v>
      </c>
      <c r="K5176">
        <f>SUMIF($E$7:E5176,E5176,$H$7:H5176)</f>
        <v>41</v>
      </c>
    </row>
    <row r="5177" spans="4:11" x14ac:dyDescent="0.3">
      <c r="D5177">
        <v>5171</v>
      </c>
      <c r="E5177">
        <v>15</v>
      </c>
      <c r="F5177" s="4">
        <f>DATE(2022,1,8+INT(ROWS($1:429)/5))</f>
        <v>44654</v>
      </c>
      <c r="G5177" s="1" t="s">
        <v>167</v>
      </c>
      <c r="H5177">
        <v>-7</v>
      </c>
      <c r="I5177" s="5">
        <f>IF(G5177="nákup",VLOOKUP(E5177,Tabuľka6[#All],13,FALSE),IF(G5177="predaj",VLOOKUP(E5177,Tabuľka6[#All],12,FALSE),"zadany neplatny typ transakie"))</f>
        <v>9.65</v>
      </c>
      <c r="J5177">
        <f t="shared" si="80"/>
        <v>67.55</v>
      </c>
      <c r="K5177">
        <f>SUMIF($E$7:E5177,E5177,$H$7:H5177)</f>
        <v>51</v>
      </c>
    </row>
    <row r="5178" spans="4:11" x14ac:dyDescent="0.3">
      <c r="D5178">
        <v>5172</v>
      </c>
      <c r="E5178">
        <v>7</v>
      </c>
      <c r="F5178" s="4">
        <f>DATE(2022,1,8+INT(ROWS($1:430)/5))</f>
        <v>44655</v>
      </c>
      <c r="G5178" s="1" t="s">
        <v>167</v>
      </c>
      <c r="H5178">
        <v>-10</v>
      </c>
      <c r="I5178" s="5">
        <f>IF(G5178="nákup",VLOOKUP(E5178,Tabuľka6[#All],13,FALSE),IF(G5178="predaj",VLOOKUP(E5178,Tabuľka6[#All],12,FALSE),"zadany neplatny typ transakie"))</f>
        <v>14.75</v>
      </c>
      <c r="J5178">
        <f t="shared" si="80"/>
        <v>147.5</v>
      </c>
      <c r="K5178">
        <f>SUMIF($E$7:E5178,E5178,$H$7:H5178)</f>
        <v>148</v>
      </c>
    </row>
    <row r="5179" spans="4:11" x14ac:dyDescent="0.3">
      <c r="D5179">
        <v>5173</v>
      </c>
      <c r="E5179">
        <v>17</v>
      </c>
      <c r="F5179" s="4">
        <f>DATE(2022,1,8+INT(ROWS($1:431)/5))</f>
        <v>44655</v>
      </c>
      <c r="G5179" s="1" t="s">
        <v>167</v>
      </c>
      <c r="H5179">
        <v>-2</v>
      </c>
      <c r="I5179" s="5">
        <f>IF(G5179="nákup",VLOOKUP(E5179,Tabuľka6[#All],13,FALSE),IF(G5179="predaj",VLOOKUP(E5179,Tabuľka6[#All],12,FALSE),"zadany neplatny typ transakie"))</f>
        <v>14.46</v>
      </c>
      <c r="J5179">
        <f t="shared" si="80"/>
        <v>28.92</v>
      </c>
      <c r="K5179">
        <f>SUMIF($E$7:E5179,E5179,$H$7:H5179)</f>
        <v>78</v>
      </c>
    </row>
    <row r="5180" spans="4:11" x14ac:dyDescent="0.3">
      <c r="D5180">
        <v>5174</v>
      </c>
      <c r="E5180">
        <v>15</v>
      </c>
      <c r="F5180" s="4">
        <f>DATE(2022,1,8+INT(ROWS($1:432)/5))</f>
        <v>44655</v>
      </c>
      <c r="G5180" s="1" t="s">
        <v>167</v>
      </c>
      <c r="H5180">
        <v>-9</v>
      </c>
      <c r="I5180" s="5">
        <f>IF(G5180="nákup",VLOOKUP(E5180,Tabuľka6[#All],13,FALSE),IF(G5180="predaj",VLOOKUP(E5180,Tabuľka6[#All],12,FALSE),"zadany neplatny typ transakie"))</f>
        <v>9.65</v>
      </c>
      <c r="J5180">
        <f t="shared" si="80"/>
        <v>86.850000000000009</v>
      </c>
      <c r="K5180">
        <f>SUMIF($E$7:E5180,E5180,$H$7:H5180)</f>
        <v>42</v>
      </c>
    </row>
    <row r="5181" spans="4:11" x14ac:dyDescent="0.3">
      <c r="D5181">
        <v>5175</v>
      </c>
      <c r="E5181">
        <v>10</v>
      </c>
      <c r="F5181" s="4">
        <f>DATE(2022,1,8+INT(ROWS($1:433)/5))</f>
        <v>44655</v>
      </c>
      <c r="G5181" s="1" t="s">
        <v>167</v>
      </c>
      <c r="H5181">
        <v>-1</v>
      </c>
      <c r="I5181" s="5">
        <f>IF(G5181="nákup",VLOOKUP(E5181,Tabuľka6[#All],13,FALSE),IF(G5181="predaj",VLOOKUP(E5181,Tabuľka6[#All],12,FALSE),"zadany neplatny typ transakie"))</f>
        <v>18.5</v>
      </c>
      <c r="J5181">
        <f t="shared" si="80"/>
        <v>18.5</v>
      </c>
      <c r="K5181">
        <f>SUMIF($E$7:E5181,E5181,$H$7:H5181)</f>
        <v>108</v>
      </c>
    </row>
    <row r="5182" spans="4:11" x14ac:dyDescent="0.3">
      <c r="D5182">
        <v>5176</v>
      </c>
      <c r="E5182">
        <v>28</v>
      </c>
      <c r="F5182" s="4">
        <f>DATE(2022,1,8+INT(ROWS($1:434)/5))</f>
        <v>44655</v>
      </c>
      <c r="G5182" s="1" t="s">
        <v>167</v>
      </c>
      <c r="H5182">
        <v>-2</v>
      </c>
      <c r="I5182" s="5">
        <f>IF(G5182="nákup",VLOOKUP(E5182,Tabuľka6[#All],13,FALSE),IF(G5182="predaj",VLOOKUP(E5182,Tabuľka6[#All],12,FALSE),"zadany neplatny typ transakie"))</f>
        <v>14.38</v>
      </c>
      <c r="J5182">
        <f t="shared" si="80"/>
        <v>28.76</v>
      </c>
      <c r="K5182">
        <f>SUMIF($E$7:E5182,E5182,$H$7:H5182)</f>
        <v>54</v>
      </c>
    </row>
    <row r="5183" spans="4:11" x14ac:dyDescent="0.3">
      <c r="D5183">
        <v>5177</v>
      </c>
      <c r="E5183">
        <v>20</v>
      </c>
      <c r="F5183" s="4">
        <f>DATE(2022,1,8+INT(ROWS($1:435)/5))</f>
        <v>44656</v>
      </c>
      <c r="G5183" s="1" t="s">
        <v>166</v>
      </c>
      <c r="H5183">
        <v>20</v>
      </c>
      <c r="I5183" s="5">
        <f>IF(G5183="nákup",VLOOKUP(E5183,Tabuľka6[#All],13,FALSE),IF(G5183="predaj",VLOOKUP(E5183,Tabuľka6[#All],12,FALSE),"zadany neplatny typ transakie"))</f>
        <v>6.29</v>
      </c>
      <c r="J5183">
        <f t="shared" si="80"/>
        <v>125.8</v>
      </c>
      <c r="K5183">
        <f>SUMIF($E$7:E5183,E5183,$H$7:H5183)</f>
        <v>21</v>
      </c>
    </row>
    <row r="5184" spans="4:11" x14ac:dyDescent="0.3">
      <c r="D5184">
        <v>5178</v>
      </c>
      <c r="E5184">
        <v>28</v>
      </c>
      <c r="F5184" s="4">
        <f>DATE(2022,1,8+INT(ROWS($1:436)/5))</f>
        <v>44656</v>
      </c>
      <c r="G5184" s="1" t="s">
        <v>167</v>
      </c>
      <c r="H5184">
        <v>-8</v>
      </c>
      <c r="I5184" s="5">
        <f>IF(G5184="nákup",VLOOKUP(E5184,Tabuľka6[#All],13,FALSE),IF(G5184="predaj",VLOOKUP(E5184,Tabuľka6[#All],12,FALSE),"zadany neplatny typ transakie"))</f>
        <v>14.38</v>
      </c>
      <c r="J5184">
        <f t="shared" si="80"/>
        <v>115.04</v>
      </c>
      <c r="K5184">
        <f>SUMIF($E$7:E5184,E5184,$H$7:H5184)</f>
        <v>46</v>
      </c>
    </row>
    <row r="5185" spans="4:11" x14ac:dyDescent="0.3">
      <c r="D5185">
        <v>5179</v>
      </c>
      <c r="E5185">
        <v>13</v>
      </c>
      <c r="F5185" s="4">
        <f>DATE(2022,1,8+INT(ROWS($1:437)/5))</f>
        <v>44656</v>
      </c>
      <c r="G5185" s="1" t="s">
        <v>167</v>
      </c>
      <c r="H5185">
        <v>-4</v>
      </c>
      <c r="I5185" s="5">
        <f>IF(G5185="nákup",VLOOKUP(E5185,Tabuľka6[#All],13,FALSE),IF(G5185="predaj",VLOOKUP(E5185,Tabuľka6[#All],12,FALSE),"zadany neplatny typ transakie"))</f>
        <v>14.95</v>
      </c>
      <c r="J5185">
        <f t="shared" si="80"/>
        <v>59.8</v>
      </c>
      <c r="K5185">
        <f>SUMIF($E$7:E5185,E5185,$H$7:H5185)</f>
        <v>78</v>
      </c>
    </row>
    <row r="5186" spans="4:11" x14ac:dyDescent="0.3">
      <c r="D5186">
        <v>5180</v>
      </c>
      <c r="E5186">
        <v>22</v>
      </c>
      <c r="F5186" s="4">
        <f>DATE(2022,1,8+INT(ROWS($1:438)/5))</f>
        <v>44656</v>
      </c>
      <c r="G5186" s="1" t="s">
        <v>166</v>
      </c>
      <c r="H5186">
        <v>10</v>
      </c>
      <c r="I5186" s="5">
        <f>IF(G5186="nákup",VLOOKUP(E5186,Tabuľka6[#All],13,FALSE),IF(G5186="predaj",VLOOKUP(E5186,Tabuľka6[#All],12,FALSE),"zadany neplatny typ transakie"))</f>
        <v>12.56</v>
      </c>
      <c r="J5186">
        <f t="shared" si="80"/>
        <v>125.60000000000001</v>
      </c>
      <c r="K5186">
        <f>SUMIF($E$7:E5186,E5186,$H$7:H5186)</f>
        <v>36</v>
      </c>
    </row>
    <row r="5187" spans="4:11" x14ac:dyDescent="0.3">
      <c r="D5187">
        <v>5181</v>
      </c>
      <c r="E5187">
        <v>22</v>
      </c>
      <c r="F5187" s="4">
        <f>DATE(2022,1,8+INT(ROWS($1:439)/5))</f>
        <v>44656</v>
      </c>
      <c r="G5187" s="1" t="s">
        <v>167</v>
      </c>
      <c r="H5187">
        <v>-4</v>
      </c>
      <c r="I5187" s="5">
        <f>IF(G5187="nákup",VLOOKUP(E5187,Tabuľka6[#All],13,FALSE),IF(G5187="predaj",VLOOKUP(E5187,Tabuľka6[#All],12,FALSE),"zadany neplatny typ transakie"))</f>
        <v>22.58</v>
      </c>
      <c r="J5187">
        <f t="shared" si="80"/>
        <v>90.32</v>
      </c>
      <c r="K5187">
        <f>SUMIF($E$7:E5187,E5187,$H$7:H5187)</f>
        <v>32</v>
      </c>
    </row>
    <row r="5188" spans="4:11" x14ac:dyDescent="0.3">
      <c r="D5188">
        <v>5182</v>
      </c>
      <c r="E5188">
        <v>30</v>
      </c>
      <c r="F5188" s="4">
        <f>DATE(2022,1,8+INT(ROWS($1:440)/5))</f>
        <v>44657</v>
      </c>
      <c r="G5188" s="1" t="s">
        <v>167</v>
      </c>
      <c r="H5188">
        <v>-4</v>
      </c>
      <c r="I5188" s="5">
        <f>IF(G5188="nákup",VLOOKUP(E5188,Tabuľka6[#All],13,FALSE),IF(G5188="predaj",VLOOKUP(E5188,Tabuľka6[#All],12,FALSE),"zadany neplatny typ transakie"))</f>
        <v>11.5</v>
      </c>
      <c r="J5188">
        <f t="shared" si="80"/>
        <v>46</v>
      </c>
      <c r="K5188">
        <f>SUMIF($E$7:E5188,E5188,$H$7:H5188)</f>
        <v>18</v>
      </c>
    </row>
    <row r="5189" spans="4:11" x14ac:dyDescent="0.3">
      <c r="D5189">
        <v>5183</v>
      </c>
      <c r="E5189">
        <v>18</v>
      </c>
      <c r="F5189" s="4">
        <f>DATE(2022,1,8+INT(ROWS($1:441)/5))</f>
        <v>44657</v>
      </c>
      <c r="G5189" s="1" t="s">
        <v>167</v>
      </c>
      <c r="H5189">
        <v>-2</v>
      </c>
      <c r="I5189" s="5">
        <f>IF(G5189="nákup",VLOOKUP(E5189,Tabuľka6[#All],13,FALSE),IF(G5189="predaj",VLOOKUP(E5189,Tabuľka6[#All],12,FALSE),"zadany neplatny typ transakie"))</f>
        <v>13.99</v>
      </c>
      <c r="J5189">
        <f t="shared" si="80"/>
        <v>27.98</v>
      </c>
      <c r="K5189">
        <f>SUMIF($E$7:E5189,E5189,$H$7:H5189)</f>
        <v>54</v>
      </c>
    </row>
    <row r="5190" spans="4:11" x14ac:dyDescent="0.3">
      <c r="D5190">
        <v>5184</v>
      </c>
      <c r="E5190">
        <v>17</v>
      </c>
      <c r="F5190" s="4">
        <f>DATE(2022,1,8+INT(ROWS($1:442)/5))</f>
        <v>44657</v>
      </c>
      <c r="G5190" s="1" t="s">
        <v>167</v>
      </c>
      <c r="H5190">
        <v>-6</v>
      </c>
      <c r="I5190" s="5">
        <f>IF(G5190="nákup",VLOOKUP(E5190,Tabuľka6[#All],13,FALSE),IF(G5190="predaj",VLOOKUP(E5190,Tabuľka6[#All],12,FALSE),"zadany neplatny typ transakie"))</f>
        <v>14.46</v>
      </c>
      <c r="J5190">
        <f t="shared" si="80"/>
        <v>86.76</v>
      </c>
      <c r="K5190">
        <f>SUMIF($E$7:E5190,E5190,$H$7:H5190)</f>
        <v>72</v>
      </c>
    </row>
    <row r="5191" spans="4:11" x14ac:dyDescent="0.3">
      <c r="D5191">
        <v>5185</v>
      </c>
      <c r="E5191">
        <v>29</v>
      </c>
      <c r="F5191" s="4">
        <f>DATE(2022,1,8+INT(ROWS($1:443)/5))</f>
        <v>44657</v>
      </c>
      <c r="G5191" s="1" t="s">
        <v>167</v>
      </c>
      <c r="H5191">
        <v>-9</v>
      </c>
      <c r="I5191" s="5">
        <f>IF(G5191="nákup",VLOOKUP(E5191,Tabuľka6[#All],13,FALSE),IF(G5191="predaj",VLOOKUP(E5191,Tabuľka6[#All],12,FALSE),"zadany neplatny typ transakie"))</f>
        <v>24.99</v>
      </c>
      <c r="J5191">
        <f t="shared" si="80"/>
        <v>224.91</v>
      </c>
      <c r="K5191">
        <f>SUMIF($E$7:E5191,E5191,$H$7:H5191)</f>
        <v>168</v>
      </c>
    </row>
    <row r="5192" spans="4:11" x14ac:dyDescent="0.3">
      <c r="D5192">
        <v>5186</v>
      </c>
      <c r="E5192">
        <v>6</v>
      </c>
      <c r="F5192" s="4">
        <f>DATE(2022,1,8+INT(ROWS($1:444)/5))</f>
        <v>44657</v>
      </c>
      <c r="G5192" s="1" t="s">
        <v>167</v>
      </c>
      <c r="H5192">
        <v>-5</v>
      </c>
      <c r="I5192" s="5">
        <f>IF(G5192="nákup",VLOOKUP(E5192,Tabuľka6[#All],13,FALSE),IF(G5192="predaj",VLOOKUP(E5192,Tabuľka6[#All],12,FALSE),"zadany neplatny typ transakie"))</f>
        <v>13.24</v>
      </c>
      <c r="J5192">
        <f t="shared" ref="J5192:J5255" si="81">ABS(H5192*I5192)</f>
        <v>66.2</v>
      </c>
      <c r="K5192">
        <f>SUMIF($E$7:E5192,E5192,$H$7:H5192)</f>
        <v>53</v>
      </c>
    </row>
    <row r="5193" spans="4:11" x14ac:dyDescent="0.3">
      <c r="D5193">
        <v>5187</v>
      </c>
      <c r="E5193">
        <v>16</v>
      </c>
      <c r="F5193" s="4">
        <f>DATE(2022,1,8+INT(ROWS($1:445)/5))</f>
        <v>44658</v>
      </c>
      <c r="G5193" s="1" t="s">
        <v>167</v>
      </c>
      <c r="H5193">
        <v>-10</v>
      </c>
      <c r="I5193" s="5">
        <f>IF(G5193="nákup",VLOOKUP(E5193,Tabuľka6[#All],13,FALSE),IF(G5193="predaj",VLOOKUP(E5193,Tabuľka6[#All],12,FALSE),"zadany neplatny typ transakie"))</f>
        <v>14.49</v>
      </c>
      <c r="J5193">
        <f t="shared" si="81"/>
        <v>144.9</v>
      </c>
      <c r="K5193">
        <f>SUMIF($E$7:E5193,E5193,$H$7:H5193)</f>
        <v>74</v>
      </c>
    </row>
    <row r="5194" spans="4:11" x14ac:dyDescent="0.3">
      <c r="D5194">
        <v>5188</v>
      </c>
      <c r="E5194">
        <v>27</v>
      </c>
      <c r="F5194" s="4">
        <f>DATE(2022,1,8+INT(ROWS($1:446)/5))</f>
        <v>44658</v>
      </c>
      <c r="G5194" s="1" t="s">
        <v>167</v>
      </c>
      <c r="H5194">
        <v>-5</v>
      </c>
      <c r="I5194" s="5">
        <f>IF(G5194="nákup",VLOOKUP(E5194,Tabuľka6[#All],13,FALSE),IF(G5194="predaj",VLOOKUP(E5194,Tabuľka6[#All],12,FALSE),"zadany neplatny typ transakie"))</f>
        <v>16.36</v>
      </c>
      <c r="J5194">
        <f t="shared" si="81"/>
        <v>81.8</v>
      </c>
      <c r="K5194">
        <f>SUMIF($E$7:E5194,E5194,$H$7:H5194)</f>
        <v>134</v>
      </c>
    </row>
    <row r="5195" spans="4:11" x14ac:dyDescent="0.3">
      <c r="D5195">
        <v>5189</v>
      </c>
      <c r="E5195">
        <v>21</v>
      </c>
      <c r="F5195" s="4">
        <f>DATE(2022,1,8+INT(ROWS($1:447)/5))</f>
        <v>44658</v>
      </c>
      <c r="G5195" s="1" t="s">
        <v>167</v>
      </c>
      <c r="H5195">
        <v>-8</v>
      </c>
      <c r="I5195" s="5">
        <f>IF(G5195="nákup",VLOOKUP(E5195,Tabuľka6[#All],13,FALSE),IF(G5195="predaj",VLOOKUP(E5195,Tabuľka6[#All],12,FALSE),"zadany neplatny typ transakie"))</f>
        <v>22.5</v>
      </c>
      <c r="J5195">
        <f t="shared" si="81"/>
        <v>180</v>
      </c>
      <c r="K5195">
        <f>SUMIF($E$7:E5195,E5195,$H$7:H5195)</f>
        <v>1</v>
      </c>
    </row>
    <row r="5196" spans="4:11" x14ac:dyDescent="0.3">
      <c r="D5196">
        <v>5190</v>
      </c>
      <c r="E5196">
        <v>19</v>
      </c>
      <c r="F5196" s="4">
        <f>DATE(2022,1,8+INT(ROWS($1:448)/5))</f>
        <v>44658</v>
      </c>
      <c r="G5196" s="1" t="s">
        <v>167</v>
      </c>
      <c r="H5196">
        <v>-5</v>
      </c>
      <c r="I5196" s="5">
        <f>IF(G5196="nákup",VLOOKUP(E5196,Tabuľka6[#All],13,FALSE),IF(G5196="predaj",VLOOKUP(E5196,Tabuľka6[#All],12,FALSE),"zadany neplatny typ transakie"))</f>
        <v>14.17</v>
      </c>
      <c r="J5196">
        <f t="shared" si="81"/>
        <v>70.849999999999994</v>
      </c>
      <c r="K5196">
        <f>SUMIF($E$7:E5196,E5196,$H$7:H5196)</f>
        <v>4</v>
      </c>
    </row>
    <row r="5197" spans="4:11" x14ac:dyDescent="0.3">
      <c r="D5197">
        <v>5191</v>
      </c>
      <c r="E5197">
        <v>3</v>
      </c>
      <c r="F5197" s="4">
        <f>DATE(2022,1,8+INT(ROWS($1:449)/5))</f>
        <v>44658</v>
      </c>
      <c r="G5197" s="1" t="s">
        <v>167</v>
      </c>
      <c r="H5197">
        <v>-1</v>
      </c>
      <c r="I5197" s="5">
        <f>IF(G5197="nákup",VLOOKUP(E5197,Tabuľka6[#All],13,FALSE),IF(G5197="predaj",VLOOKUP(E5197,Tabuľka6[#All],12,FALSE),"zadany neplatny typ transakie"))</f>
        <v>9.64</v>
      </c>
      <c r="J5197">
        <f t="shared" si="81"/>
        <v>9.64</v>
      </c>
      <c r="K5197">
        <f>SUMIF($E$7:E5197,E5197,$H$7:H5197)</f>
        <v>135</v>
      </c>
    </row>
    <row r="5198" spans="4:11" x14ac:dyDescent="0.3">
      <c r="D5198">
        <v>5192</v>
      </c>
      <c r="E5198">
        <v>24</v>
      </c>
      <c r="F5198" s="4">
        <f>DATE(2022,1,8+INT(ROWS($1:450)/5))</f>
        <v>44659</v>
      </c>
      <c r="G5198" s="1" t="s">
        <v>167</v>
      </c>
      <c r="H5198">
        <v>-2</v>
      </c>
      <c r="I5198" s="5">
        <f>IF(G5198="nákup",VLOOKUP(E5198,Tabuľka6[#All],13,FALSE),IF(G5198="predaj",VLOOKUP(E5198,Tabuľka6[#All],12,FALSE),"zadany neplatny typ transakie"))</f>
        <v>18.98</v>
      </c>
      <c r="J5198">
        <f t="shared" si="81"/>
        <v>37.96</v>
      </c>
      <c r="K5198">
        <f>SUMIF($E$7:E5198,E5198,$H$7:H5198)</f>
        <v>124</v>
      </c>
    </row>
    <row r="5199" spans="4:11" x14ac:dyDescent="0.3">
      <c r="D5199">
        <v>5193</v>
      </c>
      <c r="E5199">
        <v>24</v>
      </c>
      <c r="F5199" s="4">
        <f>DATE(2022,1,8+INT(ROWS($1:451)/5))</f>
        <v>44659</v>
      </c>
      <c r="G5199" s="1" t="s">
        <v>167</v>
      </c>
      <c r="H5199">
        <v>-10</v>
      </c>
      <c r="I5199" s="5">
        <f>IF(G5199="nákup",VLOOKUP(E5199,Tabuľka6[#All],13,FALSE),IF(G5199="predaj",VLOOKUP(E5199,Tabuľka6[#All],12,FALSE),"zadany neplatny typ transakie"))</f>
        <v>18.98</v>
      </c>
      <c r="J5199">
        <f t="shared" si="81"/>
        <v>189.8</v>
      </c>
      <c r="K5199">
        <f>SUMIF($E$7:E5199,E5199,$H$7:H5199)</f>
        <v>114</v>
      </c>
    </row>
    <row r="5200" spans="4:11" x14ac:dyDescent="0.3">
      <c r="D5200">
        <v>5194</v>
      </c>
      <c r="E5200">
        <v>18</v>
      </c>
      <c r="F5200" s="4">
        <f>DATE(2022,1,8+INT(ROWS($1:452)/5))</f>
        <v>44659</v>
      </c>
      <c r="G5200" s="1" t="s">
        <v>167</v>
      </c>
      <c r="H5200">
        <v>-5</v>
      </c>
      <c r="I5200" s="5">
        <f>IF(G5200="nákup",VLOOKUP(E5200,Tabuľka6[#All],13,FALSE),IF(G5200="predaj",VLOOKUP(E5200,Tabuľka6[#All],12,FALSE),"zadany neplatny typ transakie"))</f>
        <v>13.99</v>
      </c>
      <c r="J5200">
        <f t="shared" si="81"/>
        <v>69.95</v>
      </c>
      <c r="K5200">
        <f>SUMIF($E$7:E5200,E5200,$H$7:H5200)</f>
        <v>49</v>
      </c>
    </row>
    <row r="5201" spans="4:11" x14ac:dyDescent="0.3">
      <c r="D5201">
        <v>5195</v>
      </c>
      <c r="E5201">
        <v>4</v>
      </c>
      <c r="F5201" s="4">
        <f>DATE(2022,1,8+INT(ROWS($1:453)/5))</f>
        <v>44659</v>
      </c>
      <c r="G5201" s="1" t="s">
        <v>166</v>
      </c>
      <c r="H5201">
        <v>10</v>
      </c>
      <c r="I5201" s="5">
        <f>IF(G5201="nákup",VLOOKUP(E5201,Tabuľka6[#All],13,FALSE),IF(G5201="predaj",VLOOKUP(E5201,Tabuľka6[#All],12,FALSE),"zadany neplatny typ transakie"))</f>
        <v>8.36</v>
      </c>
      <c r="J5201">
        <f t="shared" si="81"/>
        <v>83.6</v>
      </c>
      <c r="K5201">
        <f>SUMIF($E$7:E5201,E5201,$H$7:H5201)</f>
        <v>15</v>
      </c>
    </row>
    <row r="5202" spans="4:11" x14ac:dyDescent="0.3">
      <c r="D5202">
        <v>5196</v>
      </c>
      <c r="E5202">
        <v>11</v>
      </c>
      <c r="F5202" s="4">
        <f>DATE(2022,1,8+INT(ROWS($1:454)/5))</f>
        <v>44659</v>
      </c>
      <c r="G5202" s="1" t="s">
        <v>167</v>
      </c>
      <c r="H5202">
        <v>-10</v>
      </c>
      <c r="I5202" s="5">
        <f>IF(G5202="nákup",VLOOKUP(E5202,Tabuľka6[#All],13,FALSE),IF(G5202="predaj",VLOOKUP(E5202,Tabuľka6[#All],12,FALSE),"zadany neplatny typ transakie"))</f>
        <v>5</v>
      </c>
      <c r="J5202">
        <f t="shared" si="81"/>
        <v>50</v>
      </c>
      <c r="K5202">
        <f>SUMIF($E$7:E5202,E5202,$H$7:H5202)</f>
        <v>73</v>
      </c>
    </row>
    <row r="5203" spans="4:11" x14ac:dyDescent="0.3">
      <c r="D5203">
        <v>5197</v>
      </c>
      <c r="E5203">
        <v>10</v>
      </c>
      <c r="F5203" s="4">
        <f>DATE(2022,1,8+INT(ROWS($1:455)/5))</f>
        <v>44660</v>
      </c>
      <c r="G5203" s="1" t="s">
        <v>167</v>
      </c>
      <c r="H5203">
        <v>-6</v>
      </c>
      <c r="I5203" s="5">
        <f>IF(G5203="nákup",VLOOKUP(E5203,Tabuľka6[#All],13,FALSE),IF(G5203="predaj",VLOOKUP(E5203,Tabuľka6[#All],12,FALSE),"zadany neplatny typ transakie"))</f>
        <v>18.5</v>
      </c>
      <c r="J5203">
        <f t="shared" si="81"/>
        <v>111</v>
      </c>
      <c r="K5203">
        <f>SUMIF($E$7:E5203,E5203,$H$7:H5203)</f>
        <v>102</v>
      </c>
    </row>
    <row r="5204" spans="4:11" x14ac:dyDescent="0.3">
      <c r="D5204">
        <v>5198</v>
      </c>
      <c r="E5204">
        <v>23</v>
      </c>
      <c r="F5204" s="4">
        <f>DATE(2022,1,8+INT(ROWS($1:456)/5))</f>
        <v>44660</v>
      </c>
      <c r="G5204" s="1" t="s">
        <v>167</v>
      </c>
      <c r="H5204">
        <v>-6</v>
      </c>
      <c r="I5204" s="5">
        <f>IF(G5204="nákup",VLOOKUP(E5204,Tabuľka6[#All],13,FALSE),IF(G5204="predaj",VLOOKUP(E5204,Tabuľka6[#All],12,FALSE),"zadany neplatny typ transakie"))</f>
        <v>22.55</v>
      </c>
      <c r="J5204">
        <f t="shared" si="81"/>
        <v>135.30000000000001</v>
      </c>
      <c r="K5204">
        <f>SUMIF($E$7:E5204,E5204,$H$7:H5204)</f>
        <v>151</v>
      </c>
    </row>
    <row r="5205" spans="4:11" x14ac:dyDescent="0.3">
      <c r="D5205">
        <v>5199</v>
      </c>
      <c r="E5205">
        <v>19</v>
      </c>
      <c r="F5205" s="4">
        <f>DATE(2022,1,8+INT(ROWS($1:457)/5))</f>
        <v>44660</v>
      </c>
      <c r="G5205" s="1" t="s">
        <v>166</v>
      </c>
      <c r="H5205">
        <v>20</v>
      </c>
      <c r="I5205" s="5">
        <f>IF(G5205="nákup",VLOOKUP(E5205,Tabuľka6[#All],13,FALSE),IF(G5205="predaj",VLOOKUP(E5205,Tabuľka6[#All],12,FALSE),"zadany neplatny typ transakie"))</f>
        <v>9.16</v>
      </c>
      <c r="J5205">
        <f t="shared" si="81"/>
        <v>183.2</v>
      </c>
      <c r="K5205">
        <f>SUMIF($E$7:E5205,E5205,$H$7:H5205)</f>
        <v>24</v>
      </c>
    </row>
    <row r="5206" spans="4:11" x14ac:dyDescent="0.3">
      <c r="D5206">
        <v>5200</v>
      </c>
      <c r="E5206">
        <v>14</v>
      </c>
      <c r="F5206" s="4">
        <f>DATE(2022,1,8+INT(ROWS($1:458)/5))</f>
        <v>44660</v>
      </c>
      <c r="G5206" s="1" t="s">
        <v>167</v>
      </c>
      <c r="H5206">
        <v>-3</v>
      </c>
      <c r="I5206" s="5">
        <f>IF(G5206="nákup",VLOOKUP(E5206,Tabuľka6[#All],13,FALSE),IF(G5206="predaj",VLOOKUP(E5206,Tabuľka6[#All],12,FALSE),"zadany neplatny typ transakie"))</f>
        <v>7.8</v>
      </c>
      <c r="J5206">
        <f t="shared" si="81"/>
        <v>23.4</v>
      </c>
      <c r="K5206">
        <f>SUMIF($E$7:E5206,E5206,$H$7:H5206)</f>
        <v>38</v>
      </c>
    </row>
    <row r="5207" spans="4:11" x14ac:dyDescent="0.3">
      <c r="D5207">
        <v>5201</v>
      </c>
      <c r="E5207">
        <v>10</v>
      </c>
      <c r="F5207" s="4">
        <f>DATE(2022,1,8+INT(ROWS($1:459)/5))</f>
        <v>44660</v>
      </c>
      <c r="G5207" s="1" t="s">
        <v>167</v>
      </c>
      <c r="H5207">
        <v>-7</v>
      </c>
      <c r="I5207" s="5">
        <f>IF(G5207="nákup",VLOOKUP(E5207,Tabuľka6[#All],13,FALSE),IF(G5207="predaj",VLOOKUP(E5207,Tabuľka6[#All],12,FALSE),"zadany neplatny typ transakie"))</f>
        <v>18.5</v>
      </c>
      <c r="J5207">
        <f t="shared" si="81"/>
        <v>129.5</v>
      </c>
      <c r="K5207">
        <f>SUMIF($E$7:E5207,E5207,$H$7:H5207)</f>
        <v>95</v>
      </c>
    </row>
    <row r="5208" spans="4:11" x14ac:dyDescent="0.3">
      <c r="D5208">
        <v>5202</v>
      </c>
      <c r="E5208">
        <v>3</v>
      </c>
      <c r="F5208" s="4">
        <f>DATE(2022,1,8+INT(ROWS($1:460)/5))</f>
        <v>44661</v>
      </c>
      <c r="G5208" s="1" t="s">
        <v>167</v>
      </c>
      <c r="H5208">
        <v>-8</v>
      </c>
      <c r="I5208" s="5">
        <f>IF(G5208="nákup",VLOOKUP(E5208,Tabuľka6[#All],13,FALSE),IF(G5208="predaj",VLOOKUP(E5208,Tabuľka6[#All],12,FALSE),"zadany neplatny typ transakie"))</f>
        <v>9.64</v>
      </c>
      <c r="J5208">
        <f t="shared" si="81"/>
        <v>77.12</v>
      </c>
      <c r="K5208">
        <f>SUMIF($E$7:E5208,E5208,$H$7:H5208)</f>
        <v>127</v>
      </c>
    </row>
    <row r="5209" spans="4:11" x14ac:dyDescent="0.3">
      <c r="D5209">
        <v>5203</v>
      </c>
      <c r="E5209">
        <v>12</v>
      </c>
      <c r="F5209" s="4">
        <f>DATE(2022,1,8+INT(ROWS($1:461)/5))</f>
        <v>44661</v>
      </c>
      <c r="G5209" s="1" t="s">
        <v>166</v>
      </c>
      <c r="H5209">
        <v>9</v>
      </c>
      <c r="I5209" s="5">
        <f>IF(G5209="nákup",VLOOKUP(E5209,Tabuľka6[#All],13,FALSE),IF(G5209="predaj",VLOOKUP(E5209,Tabuľka6[#All],12,FALSE),"zadany neplatny typ transakie"))</f>
        <v>7.69</v>
      </c>
      <c r="J5209">
        <f t="shared" si="81"/>
        <v>69.210000000000008</v>
      </c>
      <c r="K5209">
        <f>SUMIF($E$7:E5209,E5209,$H$7:H5209)</f>
        <v>37</v>
      </c>
    </row>
    <row r="5210" spans="4:11" x14ac:dyDescent="0.3">
      <c r="D5210">
        <v>5204</v>
      </c>
      <c r="E5210">
        <v>14</v>
      </c>
      <c r="F5210" s="4">
        <f>DATE(2022,1,8+INT(ROWS($1:462)/5))</f>
        <v>44661</v>
      </c>
      <c r="G5210" s="1" t="s">
        <v>167</v>
      </c>
      <c r="H5210">
        <v>-4</v>
      </c>
      <c r="I5210" s="5">
        <f>IF(G5210="nákup",VLOOKUP(E5210,Tabuľka6[#All],13,FALSE),IF(G5210="predaj",VLOOKUP(E5210,Tabuľka6[#All],12,FALSE),"zadany neplatny typ transakie"))</f>
        <v>7.8</v>
      </c>
      <c r="J5210">
        <f t="shared" si="81"/>
        <v>31.2</v>
      </c>
      <c r="K5210">
        <f>SUMIF($E$7:E5210,E5210,$H$7:H5210)</f>
        <v>34</v>
      </c>
    </row>
    <row r="5211" spans="4:11" x14ac:dyDescent="0.3">
      <c r="D5211">
        <v>5205</v>
      </c>
      <c r="E5211">
        <v>28</v>
      </c>
      <c r="F5211" s="4">
        <f>DATE(2022,1,8+INT(ROWS($1:463)/5))</f>
        <v>44661</v>
      </c>
      <c r="G5211" s="1" t="s">
        <v>167</v>
      </c>
      <c r="H5211">
        <v>-1</v>
      </c>
      <c r="I5211" s="5">
        <f>IF(G5211="nákup",VLOOKUP(E5211,Tabuľka6[#All],13,FALSE),IF(G5211="predaj",VLOOKUP(E5211,Tabuľka6[#All],12,FALSE),"zadany neplatny typ transakie"))</f>
        <v>14.38</v>
      </c>
      <c r="J5211">
        <f t="shared" si="81"/>
        <v>14.38</v>
      </c>
      <c r="K5211">
        <f>SUMIF($E$7:E5211,E5211,$H$7:H5211)</f>
        <v>45</v>
      </c>
    </row>
    <row r="5212" spans="4:11" x14ac:dyDescent="0.3">
      <c r="D5212">
        <v>5206</v>
      </c>
      <c r="E5212">
        <v>15</v>
      </c>
      <c r="F5212" s="4">
        <f>DATE(2022,1,8+INT(ROWS($1:464)/5))</f>
        <v>44661</v>
      </c>
      <c r="G5212" s="1" t="s">
        <v>167</v>
      </c>
      <c r="H5212">
        <v>-3</v>
      </c>
      <c r="I5212" s="5">
        <f>IF(G5212="nákup",VLOOKUP(E5212,Tabuľka6[#All],13,FALSE),IF(G5212="predaj",VLOOKUP(E5212,Tabuľka6[#All],12,FALSE),"zadany neplatny typ transakie"))</f>
        <v>9.65</v>
      </c>
      <c r="J5212">
        <f t="shared" si="81"/>
        <v>28.950000000000003</v>
      </c>
      <c r="K5212">
        <f>SUMIF($E$7:E5212,E5212,$H$7:H5212)</f>
        <v>39</v>
      </c>
    </row>
    <row r="5213" spans="4:11" x14ac:dyDescent="0.3">
      <c r="D5213">
        <v>5207</v>
      </c>
      <c r="E5213">
        <v>12</v>
      </c>
      <c r="F5213" s="4">
        <f>DATE(2022,1,8+INT(ROWS($1:465)/5))</f>
        <v>44662</v>
      </c>
      <c r="G5213" s="1" t="s">
        <v>167</v>
      </c>
      <c r="H5213">
        <v>-7</v>
      </c>
      <c r="I5213" s="5">
        <f>IF(G5213="nákup",VLOOKUP(E5213,Tabuľka6[#All],13,FALSE),IF(G5213="predaj",VLOOKUP(E5213,Tabuľka6[#All],12,FALSE),"zadany neplatny typ transakie"))</f>
        <v>13.25</v>
      </c>
      <c r="J5213">
        <f t="shared" si="81"/>
        <v>92.75</v>
      </c>
      <c r="K5213">
        <f>SUMIF($E$7:E5213,E5213,$H$7:H5213)</f>
        <v>30</v>
      </c>
    </row>
    <row r="5214" spans="4:11" x14ac:dyDescent="0.3">
      <c r="D5214">
        <v>5208</v>
      </c>
      <c r="E5214">
        <v>4</v>
      </c>
      <c r="F5214" s="4">
        <f>DATE(2022,1,8+INT(ROWS($1:466)/5))</f>
        <v>44662</v>
      </c>
      <c r="G5214" s="1" t="s">
        <v>167</v>
      </c>
      <c r="H5214">
        <v>-7</v>
      </c>
      <c r="I5214" s="5">
        <f>IF(G5214="nákup",VLOOKUP(E5214,Tabuľka6[#All],13,FALSE),IF(G5214="predaj",VLOOKUP(E5214,Tabuľka6[#All],12,FALSE),"zadany neplatny typ transakie"))</f>
        <v>16</v>
      </c>
      <c r="J5214">
        <f t="shared" si="81"/>
        <v>112</v>
      </c>
      <c r="K5214">
        <f>SUMIF($E$7:E5214,E5214,$H$7:H5214)</f>
        <v>8</v>
      </c>
    </row>
    <row r="5215" spans="4:11" x14ac:dyDescent="0.3">
      <c r="D5215">
        <v>5209</v>
      </c>
      <c r="E5215">
        <v>11</v>
      </c>
      <c r="F5215" s="4">
        <f>DATE(2022,1,8+INT(ROWS($1:467)/5))</f>
        <v>44662</v>
      </c>
      <c r="G5215" s="1" t="s">
        <v>167</v>
      </c>
      <c r="H5215">
        <v>-4</v>
      </c>
      <c r="I5215" s="5">
        <f>IF(G5215="nákup",VLOOKUP(E5215,Tabuľka6[#All],13,FALSE),IF(G5215="predaj",VLOOKUP(E5215,Tabuľka6[#All],12,FALSE),"zadany neplatny typ transakie"))</f>
        <v>5</v>
      </c>
      <c r="J5215">
        <f t="shared" si="81"/>
        <v>20</v>
      </c>
      <c r="K5215">
        <f>SUMIF($E$7:E5215,E5215,$H$7:H5215)</f>
        <v>69</v>
      </c>
    </row>
    <row r="5216" spans="4:11" x14ac:dyDescent="0.3">
      <c r="D5216">
        <v>5210</v>
      </c>
      <c r="E5216">
        <v>3</v>
      </c>
      <c r="F5216" s="4">
        <f>DATE(2022,1,8+INT(ROWS($1:468)/5))</f>
        <v>44662</v>
      </c>
      <c r="G5216" s="1" t="s">
        <v>167</v>
      </c>
      <c r="H5216">
        <v>-2</v>
      </c>
      <c r="I5216" s="5">
        <f>IF(G5216="nákup",VLOOKUP(E5216,Tabuľka6[#All],13,FALSE),IF(G5216="predaj",VLOOKUP(E5216,Tabuľka6[#All],12,FALSE),"zadany neplatny typ transakie"))</f>
        <v>9.64</v>
      </c>
      <c r="J5216">
        <f t="shared" si="81"/>
        <v>19.28</v>
      </c>
      <c r="K5216">
        <f>SUMIF($E$7:E5216,E5216,$H$7:H5216)</f>
        <v>125</v>
      </c>
    </row>
    <row r="5217" spans="4:11" x14ac:dyDescent="0.3">
      <c r="D5217">
        <v>5211</v>
      </c>
      <c r="E5217">
        <v>23</v>
      </c>
      <c r="F5217" s="4">
        <f>DATE(2022,1,8+INT(ROWS($1:469)/5))</f>
        <v>44662</v>
      </c>
      <c r="G5217" s="1" t="s">
        <v>167</v>
      </c>
      <c r="H5217">
        <v>-8</v>
      </c>
      <c r="I5217" s="5">
        <f>IF(G5217="nákup",VLOOKUP(E5217,Tabuľka6[#All],13,FALSE),IF(G5217="predaj",VLOOKUP(E5217,Tabuľka6[#All],12,FALSE),"zadany neplatny typ transakie"))</f>
        <v>22.55</v>
      </c>
      <c r="J5217">
        <f t="shared" si="81"/>
        <v>180.4</v>
      </c>
      <c r="K5217">
        <f>SUMIF($E$7:E5217,E5217,$H$7:H5217)</f>
        <v>143</v>
      </c>
    </row>
    <row r="5218" spans="4:11" x14ac:dyDescent="0.3">
      <c r="D5218">
        <v>5212</v>
      </c>
      <c r="E5218">
        <v>9</v>
      </c>
      <c r="F5218" s="4">
        <f>DATE(2022,1,8+INT(ROWS($1:470)/5))</f>
        <v>44663</v>
      </c>
      <c r="G5218" s="1" t="s">
        <v>167</v>
      </c>
      <c r="H5218">
        <v>-6</v>
      </c>
      <c r="I5218" s="5">
        <f>IF(G5218="nákup",VLOOKUP(E5218,Tabuľka6[#All],13,FALSE),IF(G5218="predaj",VLOOKUP(E5218,Tabuľka6[#All],12,FALSE),"zadany neplatny typ transakie"))</f>
        <v>41</v>
      </c>
      <c r="J5218">
        <f t="shared" si="81"/>
        <v>246</v>
      </c>
      <c r="K5218">
        <f>SUMIF($E$7:E5218,E5218,$H$7:H5218)</f>
        <v>121</v>
      </c>
    </row>
    <row r="5219" spans="4:11" x14ac:dyDescent="0.3">
      <c r="D5219">
        <v>5213</v>
      </c>
      <c r="E5219">
        <v>28</v>
      </c>
      <c r="F5219" s="4">
        <f>DATE(2022,1,8+INT(ROWS($1:471)/5))</f>
        <v>44663</v>
      </c>
      <c r="G5219" s="1" t="s">
        <v>167</v>
      </c>
      <c r="H5219">
        <v>-5</v>
      </c>
      <c r="I5219" s="5">
        <f>IF(G5219="nákup",VLOOKUP(E5219,Tabuľka6[#All],13,FALSE),IF(G5219="predaj",VLOOKUP(E5219,Tabuľka6[#All],12,FALSE),"zadany neplatny typ transakie"))</f>
        <v>14.38</v>
      </c>
      <c r="J5219">
        <f t="shared" si="81"/>
        <v>71.900000000000006</v>
      </c>
      <c r="K5219">
        <f>SUMIF($E$7:E5219,E5219,$H$7:H5219)</f>
        <v>40</v>
      </c>
    </row>
    <row r="5220" spans="4:11" x14ac:dyDescent="0.3">
      <c r="D5220">
        <v>5214</v>
      </c>
      <c r="E5220">
        <v>6</v>
      </c>
      <c r="F5220" s="4">
        <f>DATE(2022,1,8+INT(ROWS($1:472)/5))</f>
        <v>44663</v>
      </c>
      <c r="G5220" s="1" t="s">
        <v>167</v>
      </c>
      <c r="H5220">
        <v>-3</v>
      </c>
      <c r="I5220" s="5">
        <f>IF(G5220="nákup",VLOOKUP(E5220,Tabuľka6[#All],13,FALSE),IF(G5220="predaj",VLOOKUP(E5220,Tabuľka6[#All],12,FALSE),"zadany neplatny typ transakie"))</f>
        <v>13.24</v>
      </c>
      <c r="J5220">
        <f t="shared" si="81"/>
        <v>39.72</v>
      </c>
      <c r="K5220">
        <f>SUMIF($E$7:E5220,E5220,$H$7:H5220)</f>
        <v>50</v>
      </c>
    </row>
    <row r="5221" spans="4:11" x14ac:dyDescent="0.3">
      <c r="D5221">
        <v>5215</v>
      </c>
      <c r="E5221">
        <v>19</v>
      </c>
      <c r="F5221" s="4">
        <f>DATE(2022,1,8+INT(ROWS($1:473)/5))</f>
        <v>44663</v>
      </c>
      <c r="G5221" s="1" t="s">
        <v>167</v>
      </c>
      <c r="H5221">
        <v>-4</v>
      </c>
      <c r="I5221" s="5">
        <f>IF(G5221="nákup",VLOOKUP(E5221,Tabuľka6[#All],13,FALSE),IF(G5221="predaj",VLOOKUP(E5221,Tabuľka6[#All],12,FALSE),"zadany neplatny typ transakie"))</f>
        <v>14.17</v>
      </c>
      <c r="J5221">
        <f t="shared" si="81"/>
        <v>56.68</v>
      </c>
      <c r="K5221">
        <f>SUMIF($E$7:E5221,E5221,$H$7:H5221)</f>
        <v>20</v>
      </c>
    </row>
    <row r="5222" spans="4:11" x14ac:dyDescent="0.3">
      <c r="D5222">
        <v>5216</v>
      </c>
      <c r="E5222">
        <v>27</v>
      </c>
      <c r="F5222" s="4">
        <f>DATE(2022,1,8+INT(ROWS($1:474)/5))</f>
        <v>44663</v>
      </c>
      <c r="G5222" s="1" t="s">
        <v>167</v>
      </c>
      <c r="H5222">
        <v>-9</v>
      </c>
      <c r="I5222" s="5">
        <f>IF(G5222="nákup",VLOOKUP(E5222,Tabuľka6[#All],13,FALSE),IF(G5222="predaj",VLOOKUP(E5222,Tabuľka6[#All],12,FALSE),"zadany neplatny typ transakie"))</f>
        <v>16.36</v>
      </c>
      <c r="J5222">
        <f t="shared" si="81"/>
        <v>147.24</v>
      </c>
      <c r="K5222">
        <f>SUMIF($E$7:E5222,E5222,$H$7:H5222)</f>
        <v>125</v>
      </c>
    </row>
    <row r="5223" spans="4:11" x14ac:dyDescent="0.3">
      <c r="D5223">
        <v>5217</v>
      </c>
      <c r="E5223">
        <v>5</v>
      </c>
      <c r="F5223" s="4">
        <f>DATE(2022,1,8+INT(ROWS($1:475)/5))</f>
        <v>44664</v>
      </c>
      <c r="G5223" s="1" t="s">
        <v>167</v>
      </c>
      <c r="H5223">
        <v>-7</v>
      </c>
      <c r="I5223" s="5">
        <f>IF(G5223="nákup",VLOOKUP(E5223,Tabuľka6[#All],13,FALSE),IF(G5223="predaj",VLOOKUP(E5223,Tabuľka6[#All],12,FALSE),"zadany neplatny typ transakie"))</f>
        <v>15.56</v>
      </c>
      <c r="J5223">
        <f t="shared" si="81"/>
        <v>108.92</v>
      </c>
      <c r="K5223">
        <f>SUMIF($E$7:E5223,E5223,$H$7:H5223)</f>
        <v>165</v>
      </c>
    </row>
    <row r="5224" spans="4:11" x14ac:dyDescent="0.3">
      <c r="D5224">
        <v>5218</v>
      </c>
      <c r="E5224">
        <v>13</v>
      </c>
      <c r="F5224" s="4">
        <f>DATE(2022,1,8+INT(ROWS($1:476)/5))</f>
        <v>44664</v>
      </c>
      <c r="G5224" s="1" t="s">
        <v>167</v>
      </c>
      <c r="H5224">
        <v>-10</v>
      </c>
      <c r="I5224" s="5">
        <f>IF(G5224="nákup",VLOOKUP(E5224,Tabuľka6[#All],13,FALSE),IF(G5224="predaj",VLOOKUP(E5224,Tabuľka6[#All],12,FALSE),"zadany neplatny typ transakie"))</f>
        <v>14.95</v>
      </c>
      <c r="J5224">
        <f t="shared" si="81"/>
        <v>149.5</v>
      </c>
      <c r="K5224">
        <f>SUMIF($E$7:E5224,E5224,$H$7:H5224)</f>
        <v>68</v>
      </c>
    </row>
    <row r="5225" spans="4:11" x14ac:dyDescent="0.3">
      <c r="D5225">
        <v>5219</v>
      </c>
      <c r="E5225">
        <v>6</v>
      </c>
      <c r="F5225" s="4">
        <f>DATE(2022,1,8+INT(ROWS($1:477)/5))</f>
        <v>44664</v>
      </c>
      <c r="G5225" s="1" t="s">
        <v>167</v>
      </c>
      <c r="H5225">
        <v>-4</v>
      </c>
      <c r="I5225" s="5">
        <f>IF(G5225="nákup",VLOOKUP(E5225,Tabuľka6[#All],13,FALSE),IF(G5225="predaj",VLOOKUP(E5225,Tabuľka6[#All],12,FALSE),"zadany neplatny typ transakie"))</f>
        <v>13.24</v>
      </c>
      <c r="J5225">
        <f t="shared" si="81"/>
        <v>52.96</v>
      </c>
      <c r="K5225">
        <f>SUMIF($E$7:E5225,E5225,$H$7:H5225)</f>
        <v>46</v>
      </c>
    </row>
    <row r="5226" spans="4:11" x14ac:dyDescent="0.3">
      <c r="D5226">
        <v>5220</v>
      </c>
      <c r="E5226">
        <v>4</v>
      </c>
      <c r="F5226" s="4">
        <f>DATE(2022,1,8+INT(ROWS($1:478)/5))</f>
        <v>44664</v>
      </c>
      <c r="G5226" s="1" t="s">
        <v>167</v>
      </c>
      <c r="H5226">
        <v>-7</v>
      </c>
      <c r="I5226" s="5">
        <f>IF(G5226="nákup",VLOOKUP(E5226,Tabuľka6[#All],13,FALSE),IF(G5226="predaj",VLOOKUP(E5226,Tabuľka6[#All],12,FALSE),"zadany neplatny typ transakie"))</f>
        <v>16</v>
      </c>
      <c r="J5226">
        <f t="shared" si="81"/>
        <v>112</v>
      </c>
      <c r="K5226">
        <f>SUMIF($E$7:E5226,E5226,$H$7:H5226)</f>
        <v>1</v>
      </c>
    </row>
    <row r="5227" spans="4:11" x14ac:dyDescent="0.3">
      <c r="D5227">
        <v>5221</v>
      </c>
      <c r="E5227">
        <v>29</v>
      </c>
      <c r="F5227" s="4">
        <f>DATE(2022,1,8+INT(ROWS($1:479)/5))</f>
        <v>44664</v>
      </c>
      <c r="G5227" s="1" t="s">
        <v>167</v>
      </c>
      <c r="H5227">
        <v>-9</v>
      </c>
      <c r="I5227" s="5">
        <f>IF(G5227="nákup",VLOOKUP(E5227,Tabuľka6[#All],13,FALSE),IF(G5227="predaj",VLOOKUP(E5227,Tabuľka6[#All],12,FALSE),"zadany neplatny typ transakie"))</f>
        <v>24.99</v>
      </c>
      <c r="J5227">
        <f t="shared" si="81"/>
        <v>224.91</v>
      </c>
      <c r="K5227">
        <f>SUMIF($E$7:E5227,E5227,$H$7:H5227)</f>
        <v>159</v>
      </c>
    </row>
    <row r="5228" spans="4:11" x14ac:dyDescent="0.3">
      <c r="D5228">
        <v>5222</v>
      </c>
      <c r="E5228">
        <v>23</v>
      </c>
      <c r="F5228" s="4">
        <f>DATE(2022,1,8+INT(ROWS($1:480)/5))</f>
        <v>44665</v>
      </c>
      <c r="G5228" s="1" t="s">
        <v>167</v>
      </c>
      <c r="H5228">
        <v>-8</v>
      </c>
      <c r="I5228" s="5">
        <f>IF(G5228="nákup",VLOOKUP(E5228,Tabuľka6[#All],13,FALSE),IF(G5228="predaj",VLOOKUP(E5228,Tabuľka6[#All],12,FALSE),"zadany neplatny typ transakie"))</f>
        <v>22.55</v>
      </c>
      <c r="J5228">
        <f t="shared" si="81"/>
        <v>180.4</v>
      </c>
      <c r="K5228">
        <f>SUMIF($E$7:E5228,E5228,$H$7:H5228)</f>
        <v>135</v>
      </c>
    </row>
    <row r="5229" spans="4:11" x14ac:dyDescent="0.3">
      <c r="D5229">
        <v>5223</v>
      </c>
      <c r="E5229">
        <v>28</v>
      </c>
      <c r="F5229" s="4">
        <f>DATE(2022,1,8+INT(ROWS($1:481)/5))</f>
        <v>44665</v>
      </c>
      <c r="G5229" s="1" t="s">
        <v>167</v>
      </c>
      <c r="H5229">
        <v>-5</v>
      </c>
      <c r="I5229" s="5">
        <f>IF(G5229="nákup",VLOOKUP(E5229,Tabuľka6[#All],13,FALSE),IF(G5229="predaj",VLOOKUP(E5229,Tabuľka6[#All],12,FALSE),"zadany neplatny typ transakie"))</f>
        <v>14.38</v>
      </c>
      <c r="J5229">
        <f t="shared" si="81"/>
        <v>71.900000000000006</v>
      </c>
      <c r="K5229">
        <f>SUMIF($E$7:E5229,E5229,$H$7:H5229)</f>
        <v>35</v>
      </c>
    </row>
    <row r="5230" spans="4:11" x14ac:dyDescent="0.3">
      <c r="D5230">
        <v>5224</v>
      </c>
      <c r="E5230">
        <v>12</v>
      </c>
      <c r="F5230" s="4">
        <f>DATE(2022,1,8+INT(ROWS($1:482)/5))</f>
        <v>44665</v>
      </c>
      <c r="G5230" s="1" t="s">
        <v>167</v>
      </c>
      <c r="H5230">
        <v>-9</v>
      </c>
      <c r="I5230" s="5">
        <f>IF(G5230="nákup",VLOOKUP(E5230,Tabuľka6[#All],13,FALSE),IF(G5230="predaj",VLOOKUP(E5230,Tabuľka6[#All],12,FALSE),"zadany neplatny typ transakie"))</f>
        <v>13.25</v>
      </c>
      <c r="J5230">
        <f t="shared" si="81"/>
        <v>119.25</v>
      </c>
      <c r="K5230">
        <f>SUMIF($E$7:E5230,E5230,$H$7:H5230)</f>
        <v>21</v>
      </c>
    </row>
    <row r="5231" spans="4:11" x14ac:dyDescent="0.3">
      <c r="D5231">
        <v>5225</v>
      </c>
      <c r="E5231">
        <v>8</v>
      </c>
      <c r="F5231" s="4">
        <f>DATE(2022,1,8+INT(ROWS($1:483)/5))</f>
        <v>44665</v>
      </c>
      <c r="G5231" s="1" t="s">
        <v>167</v>
      </c>
      <c r="H5231">
        <v>-8</v>
      </c>
      <c r="I5231" s="5">
        <f>IF(G5231="nákup",VLOOKUP(E5231,Tabuľka6[#All],13,FALSE),IF(G5231="predaj",VLOOKUP(E5231,Tabuľka6[#All],12,FALSE),"zadany neplatny typ transakie"))</f>
        <v>17.89</v>
      </c>
      <c r="J5231">
        <f t="shared" si="81"/>
        <v>143.12</v>
      </c>
      <c r="K5231">
        <f>SUMIF($E$7:E5231,E5231,$H$7:H5231)</f>
        <v>61</v>
      </c>
    </row>
    <row r="5232" spans="4:11" x14ac:dyDescent="0.3">
      <c r="D5232">
        <v>5226</v>
      </c>
      <c r="E5232">
        <v>27</v>
      </c>
      <c r="F5232" s="4">
        <f>DATE(2022,1,8+INT(ROWS($1:484)/5))</f>
        <v>44665</v>
      </c>
      <c r="G5232" s="1" t="s">
        <v>167</v>
      </c>
      <c r="H5232">
        <v>-8</v>
      </c>
      <c r="I5232" s="5">
        <f>IF(G5232="nákup",VLOOKUP(E5232,Tabuľka6[#All],13,FALSE),IF(G5232="predaj",VLOOKUP(E5232,Tabuľka6[#All],12,FALSE),"zadany neplatny typ transakie"))</f>
        <v>16.36</v>
      </c>
      <c r="J5232">
        <f t="shared" si="81"/>
        <v>130.88</v>
      </c>
      <c r="K5232">
        <f>SUMIF($E$7:E5232,E5232,$H$7:H5232)</f>
        <v>117</v>
      </c>
    </row>
    <row r="5233" spans="4:11" x14ac:dyDescent="0.3">
      <c r="D5233">
        <v>5227</v>
      </c>
      <c r="E5233">
        <v>14</v>
      </c>
      <c r="F5233" s="4">
        <f>DATE(2022,1,8+INT(ROWS($1:485)/5))</f>
        <v>44666</v>
      </c>
      <c r="G5233" s="1" t="s">
        <v>167</v>
      </c>
      <c r="H5233">
        <v>-1</v>
      </c>
      <c r="I5233" s="5">
        <f>IF(G5233="nákup",VLOOKUP(E5233,Tabuľka6[#All],13,FALSE),IF(G5233="predaj",VLOOKUP(E5233,Tabuľka6[#All],12,FALSE),"zadany neplatny typ transakie"))</f>
        <v>7.8</v>
      </c>
      <c r="J5233">
        <f t="shared" si="81"/>
        <v>7.8</v>
      </c>
      <c r="K5233">
        <f>SUMIF($E$7:E5233,E5233,$H$7:H5233)</f>
        <v>33</v>
      </c>
    </row>
    <row r="5234" spans="4:11" x14ac:dyDescent="0.3">
      <c r="D5234">
        <v>5228</v>
      </c>
      <c r="E5234">
        <v>30</v>
      </c>
      <c r="F5234" s="4">
        <f>DATE(2022,1,8+INT(ROWS($1:486)/5))</f>
        <v>44666</v>
      </c>
      <c r="G5234" s="1" t="s">
        <v>166</v>
      </c>
      <c r="H5234">
        <v>33</v>
      </c>
      <c r="I5234" s="5" t="str">
        <f>IF(G5234="nákup",VLOOKUP(E5234,Tabuľka6[#All],13,FALSE),IF(G5234="predaj",VLOOKUP(E5234,Tabuľka6[#All],12,FALSE),"zadany neplatny typ transakie"))</f>
        <v>4,36</v>
      </c>
      <c r="J5234">
        <f t="shared" si="81"/>
        <v>143.88000000000002</v>
      </c>
      <c r="K5234">
        <f>SUMIF($E$7:E5234,E5234,$H$7:H5234)</f>
        <v>51</v>
      </c>
    </row>
    <row r="5235" spans="4:11" x14ac:dyDescent="0.3">
      <c r="D5235">
        <v>5229</v>
      </c>
      <c r="E5235">
        <v>29</v>
      </c>
      <c r="F5235" s="4">
        <f>DATE(2022,1,8+INT(ROWS($1:487)/5))</f>
        <v>44666</v>
      </c>
      <c r="G5235" s="1" t="s">
        <v>166</v>
      </c>
      <c r="H5235">
        <v>38</v>
      </c>
      <c r="I5235" s="5" t="str">
        <f>IF(G5235="nákup",VLOOKUP(E5235,Tabuľka6[#All],13,FALSE),IF(G5235="predaj",VLOOKUP(E5235,Tabuľka6[#All],12,FALSE),"zadany neplatny typ transakie"))</f>
        <v>14,98</v>
      </c>
      <c r="J5235">
        <f t="shared" si="81"/>
        <v>569.24</v>
      </c>
      <c r="K5235">
        <f>SUMIF($E$7:E5235,E5235,$H$7:H5235)</f>
        <v>197</v>
      </c>
    </row>
    <row r="5236" spans="4:11" x14ac:dyDescent="0.3">
      <c r="D5236">
        <v>5230</v>
      </c>
      <c r="E5236">
        <v>17</v>
      </c>
      <c r="F5236" s="4">
        <f>DATE(2022,1,8+INT(ROWS($1:488)/5))</f>
        <v>44666</v>
      </c>
      <c r="G5236" s="1" t="s">
        <v>166</v>
      </c>
      <c r="H5236">
        <v>36</v>
      </c>
      <c r="I5236" s="5">
        <f>IF(G5236="nákup",VLOOKUP(E5236,Tabuľka6[#All],13,FALSE),IF(G5236="predaj",VLOOKUP(E5236,Tabuľka6[#All],12,FALSE),"zadany neplatny typ transakie"))</f>
        <v>7.58</v>
      </c>
      <c r="J5236">
        <f t="shared" si="81"/>
        <v>272.88</v>
      </c>
      <c r="K5236">
        <f>SUMIF($E$7:E5236,E5236,$H$7:H5236)</f>
        <v>108</v>
      </c>
    </row>
    <row r="5237" spans="4:11" x14ac:dyDescent="0.3">
      <c r="D5237">
        <v>5231</v>
      </c>
      <c r="E5237">
        <v>24</v>
      </c>
      <c r="F5237" s="4">
        <f>DATE(2022,1,8+INT(ROWS($1:489)/5))</f>
        <v>44666</v>
      </c>
      <c r="G5237" s="1" t="s">
        <v>166</v>
      </c>
      <c r="H5237">
        <v>21</v>
      </c>
      <c r="I5237" s="5" t="str">
        <f>IF(G5237="nákup",VLOOKUP(E5237,Tabuľka6[#All],13,FALSE),IF(G5237="predaj",VLOOKUP(E5237,Tabuľka6[#All],12,FALSE),"zadany neplatny typ transakie"))</f>
        <v>8,78</v>
      </c>
      <c r="J5237">
        <f t="shared" si="81"/>
        <v>184.38</v>
      </c>
      <c r="K5237">
        <f>SUMIF($E$7:E5237,E5237,$H$7:H5237)</f>
        <v>135</v>
      </c>
    </row>
    <row r="5238" spans="4:11" x14ac:dyDescent="0.3">
      <c r="D5238">
        <v>5232</v>
      </c>
      <c r="E5238">
        <v>27</v>
      </c>
      <c r="F5238" s="4">
        <f>DATE(2022,1,8+INT(ROWS($1:490)/5))</f>
        <v>44667</v>
      </c>
      <c r="G5238" s="1" t="s">
        <v>166</v>
      </c>
      <c r="H5238">
        <v>32</v>
      </c>
      <c r="I5238" s="5">
        <f>IF(G5238="nákup",VLOOKUP(E5238,Tabuľka6[#All],13,FALSE),IF(G5238="predaj",VLOOKUP(E5238,Tabuľka6[#All],12,FALSE),"zadany neplatny typ transakie"))</f>
        <v>8.89</v>
      </c>
      <c r="J5238">
        <f t="shared" si="81"/>
        <v>284.48</v>
      </c>
      <c r="K5238">
        <f>SUMIF($E$7:E5238,E5238,$H$7:H5238)</f>
        <v>149</v>
      </c>
    </row>
    <row r="5239" spans="4:11" x14ac:dyDescent="0.3">
      <c r="D5239">
        <v>5233</v>
      </c>
      <c r="E5239">
        <v>13</v>
      </c>
      <c r="F5239" s="4">
        <f>DATE(2022,1,8+INT(ROWS($1:491)/5))</f>
        <v>44667</v>
      </c>
      <c r="G5239" s="1" t="s">
        <v>166</v>
      </c>
      <c r="H5239">
        <v>26</v>
      </c>
      <c r="I5239" s="5">
        <f>IF(G5239="nákup",VLOOKUP(E5239,Tabuľka6[#All],13,FALSE),IF(G5239="predaj",VLOOKUP(E5239,Tabuľka6[#All],12,FALSE),"zadany neplatny typ transakie"))</f>
        <v>8.89</v>
      </c>
      <c r="J5239">
        <f t="shared" si="81"/>
        <v>231.14000000000001</v>
      </c>
      <c r="K5239">
        <f>SUMIF($E$7:E5239,E5239,$H$7:H5239)</f>
        <v>94</v>
      </c>
    </row>
    <row r="5240" spans="4:11" x14ac:dyDescent="0.3">
      <c r="D5240">
        <v>5234</v>
      </c>
      <c r="E5240">
        <v>2</v>
      </c>
      <c r="F5240" s="4">
        <f>DATE(2022,1,8+INT(ROWS($1:492)/5))</f>
        <v>44667</v>
      </c>
      <c r="G5240" s="1" t="s">
        <v>166</v>
      </c>
      <c r="H5240">
        <v>44</v>
      </c>
      <c r="I5240" s="5">
        <f>IF(G5240="nákup",VLOOKUP(E5240,Tabuľka6[#All],13,FALSE),IF(G5240="predaj",VLOOKUP(E5240,Tabuľka6[#All],12,FALSE),"zadany neplatny typ transakie"))</f>
        <v>10.25</v>
      </c>
      <c r="J5240">
        <f t="shared" si="81"/>
        <v>451</v>
      </c>
      <c r="K5240">
        <f>SUMIF($E$7:E5240,E5240,$H$7:H5240)</f>
        <v>79</v>
      </c>
    </row>
    <row r="5241" spans="4:11" x14ac:dyDescent="0.3">
      <c r="D5241">
        <v>5235</v>
      </c>
      <c r="E5241">
        <v>11</v>
      </c>
      <c r="F5241" s="4">
        <f>DATE(2022,1,8+INT(ROWS($1:493)/5))</f>
        <v>44667</v>
      </c>
      <c r="G5241" s="1" t="s">
        <v>166</v>
      </c>
      <c r="H5241">
        <v>30</v>
      </c>
      <c r="I5241" s="5">
        <f>IF(G5241="nákup",VLOOKUP(E5241,Tabuľka6[#All],13,FALSE),IF(G5241="predaj",VLOOKUP(E5241,Tabuľka6[#All],12,FALSE),"zadany neplatny typ transakie"))</f>
        <v>3.26</v>
      </c>
      <c r="J5241">
        <f t="shared" si="81"/>
        <v>97.8</v>
      </c>
      <c r="K5241">
        <f>SUMIF($E$7:E5241,E5241,$H$7:H5241)</f>
        <v>99</v>
      </c>
    </row>
    <row r="5242" spans="4:11" x14ac:dyDescent="0.3">
      <c r="D5242">
        <v>5236</v>
      </c>
      <c r="E5242">
        <v>5</v>
      </c>
      <c r="F5242" s="4">
        <f>DATE(2022,1,8+INT(ROWS($1:494)/5))</f>
        <v>44667</v>
      </c>
      <c r="G5242" s="1" t="s">
        <v>166</v>
      </c>
      <c r="H5242">
        <v>45</v>
      </c>
      <c r="I5242" s="5">
        <f>IF(G5242="nákup",VLOOKUP(E5242,Tabuľka6[#All],13,FALSE),IF(G5242="predaj",VLOOKUP(E5242,Tabuľka6[#All],12,FALSE),"zadany neplatny typ transakie"))</f>
        <v>8.2899999999999991</v>
      </c>
      <c r="J5242">
        <f t="shared" si="81"/>
        <v>373.04999999999995</v>
      </c>
      <c r="K5242">
        <f>SUMIF($E$7:E5242,E5242,$H$7:H5242)</f>
        <v>210</v>
      </c>
    </row>
    <row r="5243" spans="4:11" x14ac:dyDescent="0.3">
      <c r="D5243">
        <v>5237</v>
      </c>
      <c r="E5243">
        <v>28</v>
      </c>
      <c r="F5243" s="4">
        <f>DATE(2022,1,8+INT(ROWS($1:495)/5))</f>
        <v>44668</v>
      </c>
      <c r="G5243" s="1" t="s">
        <v>166</v>
      </c>
      <c r="H5243">
        <v>30</v>
      </c>
      <c r="I5243" s="5">
        <f>IF(G5243="nákup",VLOOKUP(E5243,Tabuľka6[#All],13,FALSE),IF(G5243="predaj",VLOOKUP(E5243,Tabuľka6[#All],12,FALSE),"zadany neplatny typ transakie"))</f>
        <v>6.9</v>
      </c>
      <c r="J5243">
        <f t="shared" si="81"/>
        <v>207</v>
      </c>
      <c r="K5243">
        <f>SUMIF($E$7:E5243,E5243,$H$7:H5243)</f>
        <v>65</v>
      </c>
    </row>
    <row r="5244" spans="4:11" x14ac:dyDescent="0.3">
      <c r="D5244">
        <v>5238</v>
      </c>
      <c r="E5244">
        <v>19</v>
      </c>
      <c r="F5244" s="4">
        <f>DATE(2022,1,8+INT(ROWS($1:496)/5))</f>
        <v>44668</v>
      </c>
      <c r="G5244" s="1" t="s">
        <v>166</v>
      </c>
      <c r="H5244">
        <v>46</v>
      </c>
      <c r="I5244" s="5">
        <f>IF(G5244="nákup",VLOOKUP(E5244,Tabuľka6[#All],13,FALSE),IF(G5244="predaj",VLOOKUP(E5244,Tabuľka6[#All],12,FALSE),"zadany neplatny typ transakie"))</f>
        <v>9.16</v>
      </c>
      <c r="J5244">
        <f t="shared" si="81"/>
        <v>421.36</v>
      </c>
      <c r="K5244">
        <f>SUMIF($E$7:E5244,E5244,$H$7:H5244)</f>
        <v>66</v>
      </c>
    </row>
    <row r="5245" spans="4:11" x14ac:dyDescent="0.3">
      <c r="D5245">
        <v>5239</v>
      </c>
      <c r="E5245">
        <v>2</v>
      </c>
      <c r="F5245" s="4">
        <f>DATE(2022,1,8+INT(ROWS($1:497)/5))</f>
        <v>44668</v>
      </c>
      <c r="G5245" s="1" t="s">
        <v>167</v>
      </c>
      <c r="H5245">
        <v>-9</v>
      </c>
      <c r="I5245" s="5">
        <f>IF(G5245="nákup",VLOOKUP(E5245,Tabuľka6[#All],13,FALSE),IF(G5245="predaj",VLOOKUP(E5245,Tabuľka6[#All],12,FALSE),"zadany neplatny typ transakie"))</f>
        <v>16.11</v>
      </c>
      <c r="J5245">
        <f t="shared" si="81"/>
        <v>144.99</v>
      </c>
      <c r="K5245">
        <f>SUMIF($E$7:E5245,E5245,$H$7:H5245)</f>
        <v>70</v>
      </c>
    </row>
    <row r="5246" spans="4:11" x14ac:dyDescent="0.3">
      <c r="D5246">
        <v>5240</v>
      </c>
      <c r="E5246">
        <v>2</v>
      </c>
      <c r="F5246" s="4">
        <f>DATE(2022,1,8+INT(ROWS($1:498)/5))</f>
        <v>44668</v>
      </c>
      <c r="G5246" s="1" t="s">
        <v>167</v>
      </c>
      <c r="H5246">
        <v>-9</v>
      </c>
      <c r="I5246" s="5">
        <f>IF(G5246="nákup",VLOOKUP(E5246,Tabuľka6[#All],13,FALSE),IF(G5246="predaj",VLOOKUP(E5246,Tabuľka6[#All],12,FALSE),"zadany neplatny typ transakie"))</f>
        <v>16.11</v>
      </c>
      <c r="J5246">
        <f t="shared" si="81"/>
        <v>144.99</v>
      </c>
      <c r="K5246">
        <f>SUMIF($E$7:E5246,E5246,$H$7:H5246)</f>
        <v>61</v>
      </c>
    </row>
    <row r="5247" spans="4:11" x14ac:dyDescent="0.3">
      <c r="D5247">
        <v>5241</v>
      </c>
      <c r="E5247">
        <v>20</v>
      </c>
      <c r="F5247" s="4">
        <f>DATE(2022,1,8+INT(ROWS($1:499)/5))</f>
        <v>44668</v>
      </c>
      <c r="G5247" s="1" t="s">
        <v>167</v>
      </c>
      <c r="H5247">
        <v>-2</v>
      </c>
      <c r="I5247" s="5">
        <f>IF(G5247="nákup",VLOOKUP(E5247,Tabuľka6[#All],13,FALSE),IF(G5247="predaj",VLOOKUP(E5247,Tabuľka6[#All],12,FALSE),"zadany neplatny typ transakie"))</f>
        <v>10.050000000000001</v>
      </c>
      <c r="J5247">
        <f t="shared" si="81"/>
        <v>20.100000000000001</v>
      </c>
      <c r="K5247">
        <f>SUMIF($E$7:E5247,E5247,$H$7:H5247)</f>
        <v>19</v>
      </c>
    </row>
    <row r="5248" spans="4:11" x14ac:dyDescent="0.3">
      <c r="D5248">
        <v>5242</v>
      </c>
      <c r="E5248">
        <v>10</v>
      </c>
      <c r="F5248" s="4">
        <f>DATE(2022,1,8+INT(ROWS($1:500)/5))</f>
        <v>44669</v>
      </c>
      <c r="G5248" s="1" t="s">
        <v>167</v>
      </c>
      <c r="H5248">
        <v>-6</v>
      </c>
      <c r="I5248" s="5">
        <f>IF(G5248="nákup",VLOOKUP(E5248,Tabuľka6[#All],13,FALSE),IF(G5248="predaj",VLOOKUP(E5248,Tabuľka6[#All],12,FALSE),"zadany neplatny typ transakie"))</f>
        <v>18.5</v>
      </c>
      <c r="J5248">
        <f t="shared" si="81"/>
        <v>111</v>
      </c>
      <c r="K5248">
        <f>SUMIF($E$7:E5248,E5248,$H$7:H5248)</f>
        <v>89</v>
      </c>
    </row>
    <row r="5249" spans="4:11" x14ac:dyDescent="0.3">
      <c r="D5249">
        <v>5243</v>
      </c>
      <c r="E5249">
        <v>13</v>
      </c>
      <c r="F5249" s="4">
        <f>DATE(2022,1,8+INT(ROWS($1:501)/5))</f>
        <v>44669</v>
      </c>
      <c r="G5249" s="1" t="s">
        <v>167</v>
      </c>
      <c r="H5249">
        <v>-4</v>
      </c>
      <c r="I5249" s="5">
        <f>IF(G5249="nákup",VLOOKUP(E5249,Tabuľka6[#All],13,FALSE),IF(G5249="predaj",VLOOKUP(E5249,Tabuľka6[#All],12,FALSE),"zadany neplatny typ transakie"))</f>
        <v>14.95</v>
      </c>
      <c r="J5249">
        <f t="shared" si="81"/>
        <v>59.8</v>
      </c>
      <c r="K5249">
        <f>SUMIF($E$7:E5249,E5249,$H$7:H5249)</f>
        <v>90</v>
      </c>
    </row>
    <row r="5250" spans="4:11" x14ac:dyDescent="0.3">
      <c r="D5250">
        <v>5244</v>
      </c>
      <c r="E5250">
        <v>22</v>
      </c>
      <c r="F5250" s="4">
        <f>DATE(2022,1,8+INT(ROWS($1:502)/5))</f>
        <v>44669</v>
      </c>
      <c r="G5250" s="1" t="s">
        <v>167</v>
      </c>
      <c r="H5250">
        <v>-8</v>
      </c>
      <c r="I5250" s="5">
        <f>IF(G5250="nákup",VLOOKUP(E5250,Tabuľka6[#All],13,FALSE),IF(G5250="predaj",VLOOKUP(E5250,Tabuľka6[#All],12,FALSE),"zadany neplatny typ transakie"))</f>
        <v>22.58</v>
      </c>
      <c r="J5250">
        <f t="shared" si="81"/>
        <v>180.64</v>
      </c>
      <c r="K5250">
        <f>SUMIF($E$7:E5250,E5250,$H$7:H5250)</f>
        <v>24</v>
      </c>
    </row>
    <row r="5251" spans="4:11" x14ac:dyDescent="0.3">
      <c r="D5251">
        <v>5245</v>
      </c>
      <c r="E5251">
        <v>28</v>
      </c>
      <c r="F5251" s="4">
        <f>DATE(2022,1,8+INT(ROWS($1:503)/5))</f>
        <v>44669</v>
      </c>
      <c r="G5251" s="1" t="s">
        <v>167</v>
      </c>
      <c r="H5251">
        <v>-6</v>
      </c>
      <c r="I5251" s="5">
        <f>IF(G5251="nákup",VLOOKUP(E5251,Tabuľka6[#All],13,FALSE),IF(G5251="predaj",VLOOKUP(E5251,Tabuľka6[#All],12,FALSE),"zadany neplatny typ transakie"))</f>
        <v>14.38</v>
      </c>
      <c r="J5251">
        <f t="shared" si="81"/>
        <v>86.28</v>
      </c>
      <c r="K5251">
        <f>SUMIF($E$7:E5251,E5251,$H$7:H5251)</f>
        <v>59</v>
      </c>
    </row>
    <row r="5252" spans="4:11" x14ac:dyDescent="0.3">
      <c r="D5252">
        <v>5246</v>
      </c>
      <c r="E5252">
        <v>19</v>
      </c>
      <c r="F5252" s="4">
        <f>DATE(2022,1,8+INT(ROWS($1:504)/5))</f>
        <v>44669</v>
      </c>
      <c r="G5252" s="1" t="s">
        <v>167</v>
      </c>
      <c r="H5252">
        <v>-2</v>
      </c>
      <c r="I5252" s="5">
        <f>IF(G5252="nákup",VLOOKUP(E5252,Tabuľka6[#All],13,FALSE),IF(G5252="predaj",VLOOKUP(E5252,Tabuľka6[#All],12,FALSE),"zadany neplatny typ transakie"))</f>
        <v>14.17</v>
      </c>
      <c r="J5252">
        <f t="shared" si="81"/>
        <v>28.34</v>
      </c>
      <c r="K5252">
        <f>SUMIF($E$7:E5252,E5252,$H$7:H5252)</f>
        <v>64</v>
      </c>
    </row>
    <row r="5253" spans="4:11" x14ac:dyDescent="0.3">
      <c r="D5253">
        <v>5247</v>
      </c>
      <c r="E5253">
        <v>21</v>
      </c>
      <c r="F5253" s="4">
        <f>DATE(2022,1,8+INT(ROWS($1:505)/5))</f>
        <v>44670</v>
      </c>
      <c r="G5253" s="1" t="s">
        <v>166</v>
      </c>
      <c r="H5253">
        <v>5</v>
      </c>
      <c r="I5253" s="5">
        <f>IF(G5253="nákup",VLOOKUP(E5253,Tabuľka6[#All],13,FALSE),IF(G5253="predaj",VLOOKUP(E5253,Tabuľka6[#All],12,FALSE),"zadany neplatny typ transakie"))</f>
        <v>14.17</v>
      </c>
      <c r="J5253">
        <f t="shared" si="81"/>
        <v>70.849999999999994</v>
      </c>
      <c r="K5253">
        <f>SUMIF($E$7:E5253,E5253,$H$7:H5253)</f>
        <v>6</v>
      </c>
    </row>
    <row r="5254" spans="4:11" x14ac:dyDescent="0.3">
      <c r="D5254">
        <v>5248</v>
      </c>
      <c r="E5254">
        <v>17</v>
      </c>
      <c r="F5254" s="4">
        <f>DATE(2022,1,8+INT(ROWS($1:506)/5))</f>
        <v>44670</v>
      </c>
      <c r="G5254" s="1" t="s">
        <v>167</v>
      </c>
      <c r="H5254">
        <v>-7</v>
      </c>
      <c r="I5254" s="5">
        <f>IF(G5254="nákup",VLOOKUP(E5254,Tabuľka6[#All],13,FALSE),IF(G5254="predaj",VLOOKUP(E5254,Tabuľka6[#All],12,FALSE),"zadany neplatny typ transakie"))</f>
        <v>14.46</v>
      </c>
      <c r="J5254">
        <f t="shared" si="81"/>
        <v>101.22</v>
      </c>
      <c r="K5254">
        <f>SUMIF($E$7:E5254,E5254,$H$7:H5254)</f>
        <v>101</v>
      </c>
    </row>
    <row r="5255" spans="4:11" x14ac:dyDescent="0.3">
      <c r="D5255">
        <v>5249</v>
      </c>
      <c r="E5255">
        <v>3</v>
      </c>
      <c r="F5255" s="4">
        <f>DATE(2022,1,8+INT(ROWS($1:507)/5))</f>
        <v>44670</v>
      </c>
      <c r="G5255" s="1" t="s">
        <v>167</v>
      </c>
      <c r="H5255">
        <v>-9</v>
      </c>
      <c r="I5255" s="5">
        <f>IF(G5255="nákup",VLOOKUP(E5255,Tabuľka6[#All],13,FALSE),IF(G5255="predaj",VLOOKUP(E5255,Tabuľka6[#All],12,FALSE),"zadany neplatny typ transakie"))</f>
        <v>9.64</v>
      </c>
      <c r="J5255">
        <f t="shared" si="81"/>
        <v>86.76</v>
      </c>
      <c r="K5255">
        <f>SUMIF($E$7:E5255,E5255,$H$7:H5255)</f>
        <v>116</v>
      </c>
    </row>
    <row r="5256" spans="4:11" x14ac:dyDescent="0.3">
      <c r="D5256">
        <v>5250</v>
      </c>
      <c r="E5256">
        <v>15</v>
      </c>
      <c r="F5256" s="4">
        <f>DATE(2022,1,8+INT(ROWS($1:508)/5))</f>
        <v>44670</v>
      </c>
      <c r="G5256" s="1" t="s">
        <v>167</v>
      </c>
      <c r="H5256">
        <v>-3</v>
      </c>
      <c r="I5256" s="5">
        <f>IF(G5256="nákup",VLOOKUP(E5256,Tabuľka6[#All],13,FALSE),IF(G5256="predaj",VLOOKUP(E5256,Tabuľka6[#All],12,FALSE),"zadany neplatny typ transakie"))</f>
        <v>9.65</v>
      </c>
      <c r="J5256">
        <f t="shared" ref="J5256:J5319" si="82">ABS(H5256*I5256)</f>
        <v>28.950000000000003</v>
      </c>
      <c r="K5256">
        <f>SUMIF($E$7:E5256,E5256,$H$7:H5256)</f>
        <v>36</v>
      </c>
    </row>
    <row r="5257" spans="4:11" x14ac:dyDescent="0.3">
      <c r="D5257">
        <v>5251</v>
      </c>
      <c r="E5257">
        <v>2</v>
      </c>
      <c r="F5257" s="4">
        <f>DATE(2022,1,8+INT(ROWS($1:509)/5))</f>
        <v>44670</v>
      </c>
      <c r="G5257" s="1" t="s">
        <v>167</v>
      </c>
      <c r="H5257">
        <v>-5</v>
      </c>
      <c r="I5257" s="5">
        <f>IF(G5257="nákup",VLOOKUP(E5257,Tabuľka6[#All],13,FALSE),IF(G5257="predaj",VLOOKUP(E5257,Tabuľka6[#All],12,FALSE),"zadany neplatny typ transakie"))</f>
        <v>16.11</v>
      </c>
      <c r="J5257">
        <f t="shared" si="82"/>
        <v>80.55</v>
      </c>
      <c r="K5257">
        <f>SUMIF($E$7:E5257,E5257,$H$7:H5257)</f>
        <v>56</v>
      </c>
    </row>
    <row r="5258" spans="4:11" x14ac:dyDescent="0.3">
      <c r="D5258">
        <v>5252</v>
      </c>
      <c r="E5258">
        <v>1</v>
      </c>
      <c r="F5258" s="4">
        <f>DATE(2022,1,8+INT(ROWS($1:510)/5))</f>
        <v>44671</v>
      </c>
      <c r="G5258" s="1" t="s">
        <v>167</v>
      </c>
      <c r="H5258">
        <v>-4</v>
      </c>
      <c r="I5258" s="5">
        <f>IF(G5258="nákup",VLOOKUP(E5258,Tabuľka6[#All],13,FALSE),IF(G5258="predaj",VLOOKUP(E5258,Tabuľka6[#All],12,FALSE),"zadany neplatny typ transakie"))</f>
        <v>11.9</v>
      </c>
      <c r="J5258">
        <f t="shared" si="82"/>
        <v>47.6</v>
      </c>
      <c r="K5258">
        <f>SUMIF($E$7:E5258,E5258,$H$7:H5258)</f>
        <v>5</v>
      </c>
    </row>
    <row r="5259" spans="4:11" x14ac:dyDescent="0.3">
      <c r="D5259">
        <v>5253</v>
      </c>
      <c r="E5259">
        <v>11</v>
      </c>
      <c r="F5259" s="4">
        <f>DATE(2022,1,8+INT(ROWS($1:511)/5))</f>
        <v>44671</v>
      </c>
      <c r="G5259" s="1" t="s">
        <v>167</v>
      </c>
      <c r="H5259">
        <v>-7</v>
      </c>
      <c r="I5259" s="5">
        <f>IF(G5259="nákup",VLOOKUP(E5259,Tabuľka6[#All],13,FALSE),IF(G5259="predaj",VLOOKUP(E5259,Tabuľka6[#All],12,FALSE),"zadany neplatny typ transakie"))</f>
        <v>5</v>
      </c>
      <c r="J5259">
        <f t="shared" si="82"/>
        <v>35</v>
      </c>
      <c r="K5259">
        <f>SUMIF($E$7:E5259,E5259,$H$7:H5259)</f>
        <v>92</v>
      </c>
    </row>
    <row r="5260" spans="4:11" x14ac:dyDescent="0.3">
      <c r="D5260">
        <v>5254</v>
      </c>
      <c r="E5260">
        <v>25</v>
      </c>
      <c r="F5260" s="4">
        <f>DATE(2022,1,8+INT(ROWS($1:512)/5))</f>
        <v>44671</v>
      </c>
      <c r="G5260" s="1" t="s">
        <v>167</v>
      </c>
      <c r="H5260">
        <v>-10</v>
      </c>
      <c r="I5260" s="5">
        <f>IF(G5260="nákup",VLOOKUP(E5260,Tabuľka6[#All],13,FALSE),IF(G5260="predaj",VLOOKUP(E5260,Tabuľka6[#All],12,FALSE),"zadany neplatny typ transakie"))</f>
        <v>14.95</v>
      </c>
      <c r="J5260">
        <f t="shared" si="82"/>
        <v>149.5</v>
      </c>
      <c r="K5260">
        <f>SUMIF($E$7:E5260,E5260,$H$7:H5260)</f>
        <v>24</v>
      </c>
    </row>
    <row r="5261" spans="4:11" x14ac:dyDescent="0.3">
      <c r="D5261">
        <v>5255</v>
      </c>
      <c r="E5261">
        <v>14</v>
      </c>
      <c r="F5261" s="4">
        <f>DATE(2022,1,8+INT(ROWS($1:513)/5))</f>
        <v>44671</v>
      </c>
      <c r="G5261" s="1" t="s">
        <v>167</v>
      </c>
      <c r="H5261">
        <v>-4</v>
      </c>
      <c r="I5261" s="5">
        <f>IF(G5261="nákup",VLOOKUP(E5261,Tabuľka6[#All],13,FALSE),IF(G5261="predaj",VLOOKUP(E5261,Tabuľka6[#All],12,FALSE),"zadany neplatny typ transakie"))</f>
        <v>7.8</v>
      </c>
      <c r="J5261">
        <f t="shared" si="82"/>
        <v>31.2</v>
      </c>
      <c r="K5261">
        <f>SUMIF($E$7:E5261,E5261,$H$7:H5261)</f>
        <v>29</v>
      </c>
    </row>
    <row r="5262" spans="4:11" x14ac:dyDescent="0.3">
      <c r="D5262">
        <v>5256</v>
      </c>
      <c r="E5262">
        <v>1</v>
      </c>
      <c r="F5262" s="4">
        <f>DATE(2022,1,8+INT(ROWS($1:514)/5))</f>
        <v>44671</v>
      </c>
      <c r="G5262" s="1" t="s">
        <v>167</v>
      </c>
      <c r="H5262">
        <v>-5</v>
      </c>
      <c r="I5262" s="5">
        <f>IF(G5262="nákup",VLOOKUP(E5262,Tabuľka6[#All],13,FALSE),IF(G5262="predaj",VLOOKUP(E5262,Tabuľka6[#All],12,FALSE),"zadany neplatny typ transakie"))</f>
        <v>11.9</v>
      </c>
      <c r="J5262">
        <f t="shared" si="82"/>
        <v>59.5</v>
      </c>
      <c r="K5262">
        <f>SUMIF($E$7:E5262,E5262,$H$7:H5262)</f>
        <v>0</v>
      </c>
    </row>
    <row r="5263" spans="4:11" x14ac:dyDescent="0.3">
      <c r="D5263">
        <v>5257</v>
      </c>
      <c r="E5263">
        <v>15</v>
      </c>
      <c r="F5263" s="4">
        <f>DATE(2022,1,8+INT(ROWS($1:515)/5))</f>
        <v>44672</v>
      </c>
      <c r="G5263" s="1" t="s">
        <v>167</v>
      </c>
      <c r="H5263">
        <v>-6</v>
      </c>
      <c r="I5263" s="5">
        <f>IF(G5263="nákup",VLOOKUP(E5263,Tabuľka6[#All],13,FALSE),IF(G5263="predaj",VLOOKUP(E5263,Tabuľka6[#All],12,FALSE),"zadany neplatny typ transakie"))</f>
        <v>9.65</v>
      </c>
      <c r="J5263">
        <f t="shared" si="82"/>
        <v>57.900000000000006</v>
      </c>
      <c r="K5263">
        <f>SUMIF($E$7:E5263,E5263,$H$7:H5263)</f>
        <v>30</v>
      </c>
    </row>
    <row r="5264" spans="4:11" x14ac:dyDescent="0.3">
      <c r="D5264">
        <v>5258</v>
      </c>
      <c r="E5264">
        <v>5</v>
      </c>
      <c r="F5264" s="4">
        <f>DATE(2022,1,8+INT(ROWS($1:516)/5))</f>
        <v>44672</v>
      </c>
      <c r="G5264" s="1" t="s">
        <v>167</v>
      </c>
      <c r="H5264">
        <v>-5</v>
      </c>
      <c r="I5264" s="5">
        <f>IF(G5264="nákup",VLOOKUP(E5264,Tabuľka6[#All],13,FALSE),IF(G5264="predaj",VLOOKUP(E5264,Tabuľka6[#All],12,FALSE),"zadany neplatny typ transakie"))</f>
        <v>15.56</v>
      </c>
      <c r="J5264">
        <f t="shared" si="82"/>
        <v>77.8</v>
      </c>
      <c r="K5264">
        <f>SUMIF($E$7:E5264,E5264,$H$7:H5264)</f>
        <v>205</v>
      </c>
    </row>
    <row r="5265" spans="4:11" x14ac:dyDescent="0.3">
      <c r="D5265">
        <v>5259</v>
      </c>
      <c r="E5265">
        <v>20</v>
      </c>
      <c r="F5265" s="4">
        <f>DATE(2022,1,8+INT(ROWS($1:517)/5))</f>
        <v>44672</v>
      </c>
      <c r="G5265" s="1" t="s">
        <v>167</v>
      </c>
      <c r="H5265">
        <v>-7</v>
      </c>
      <c r="I5265" s="5">
        <f>IF(G5265="nákup",VLOOKUP(E5265,Tabuľka6[#All],13,FALSE),IF(G5265="predaj",VLOOKUP(E5265,Tabuľka6[#All],12,FALSE),"zadany neplatny typ transakie"))</f>
        <v>10.050000000000001</v>
      </c>
      <c r="J5265">
        <f t="shared" si="82"/>
        <v>70.350000000000009</v>
      </c>
      <c r="K5265">
        <f>SUMIF($E$7:E5265,E5265,$H$7:H5265)</f>
        <v>12</v>
      </c>
    </row>
    <row r="5266" spans="4:11" x14ac:dyDescent="0.3">
      <c r="D5266">
        <v>5260</v>
      </c>
      <c r="E5266">
        <v>9</v>
      </c>
      <c r="F5266" s="4">
        <f>DATE(2022,1,8+INT(ROWS($1:518)/5))</f>
        <v>44672</v>
      </c>
      <c r="G5266" s="1" t="s">
        <v>167</v>
      </c>
      <c r="H5266">
        <v>-3</v>
      </c>
      <c r="I5266" s="5">
        <f>IF(G5266="nákup",VLOOKUP(E5266,Tabuľka6[#All],13,FALSE),IF(G5266="predaj",VLOOKUP(E5266,Tabuľka6[#All],12,FALSE),"zadany neplatny typ transakie"))</f>
        <v>41</v>
      </c>
      <c r="J5266">
        <f t="shared" si="82"/>
        <v>123</v>
      </c>
      <c r="K5266">
        <f>SUMIF($E$7:E5266,E5266,$H$7:H5266)</f>
        <v>118</v>
      </c>
    </row>
    <row r="5267" spans="4:11" x14ac:dyDescent="0.3">
      <c r="D5267">
        <v>5261</v>
      </c>
      <c r="E5267">
        <v>22</v>
      </c>
      <c r="F5267" s="4">
        <f>DATE(2022,1,8+INT(ROWS($1:519)/5))</f>
        <v>44672</v>
      </c>
      <c r="G5267" s="1" t="s">
        <v>167</v>
      </c>
      <c r="H5267">
        <v>-3</v>
      </c>
      <c r="I5267" s="5">
        <f>IF(G5267="nákup",VLOOKUP(E5267,Tabuľka6[#All],13,FALSE),IF(G5267="predaj",VLOOKUP(E5267,Tabuľka6[#All],12,FALSE),"zadany neplatny typ transakie"))</f>
        <v>22.58</v>
      </c>
      <c r="J5267">
        <f t="shared" si="82"/>
        <v>67.739999999999995</v>
      </c>
      <c r="K5267">
        <f>SUMIF($E$7:E5267,E5267,$H$7:H5267)</f>
        <v>21</v>
      </c>
    </row>
    <row r="5268" spans="4:11" x14ac:dyDescent="0.3">
      <c r="D5268">
        <v>5262</v>
      </c>
      <c r="E5268">
        <v>5</v>
      </c>
      <c r="F5268" s="4">
        <f>DATE(2022,1,8+INT(ROWS($1:520)/5))</f>
        <v>44673</v>
      </c>
      <c r="G5268" s="1" t="s">
        <v>167</v>
      </c>
      <c r="H5268">
        <v>-7</v>
      </c>
      <c r="I5268" s="5">
        <f>IF(G5268="nákup",VLOOKUP(E5268,Tabuľka6[#All],13,FALSE),IF(G5268="predaj",VLOOKUP(E5268,Tabuľka6[#All],12,FALSE),"zadany neplatny typ transakie"))</f>
        <v>15.56</v>
      </c>
      <c r="J5268">
        <f t="shared" si="82"/>
        <v>108.92</v>
      </c>
      <c r="K5268">
        <f>SUMIF($E$7:E5268,E5268,$H$7:H5268)</f>
        <v>198</v>
      </c>
    </row>
    <row r="5269" spans="4:11" x14ac:dyDescent="0.3">
      <c r="D5269">
        <v>5263</v>
      </c>
      <c r="E5269">
        <v>12</v>
      </c>
      <c r="F5269" s="4">
        <f>DATE(2022,1,8+INT(ROWS($1:521)/5))</f>
        <v>44673</v>
      </c>
      <c r="G5269" s="1" t="s">
        <v>167</v>
      </c>
      <c r="H5269">
        <v>-1</v>
      </c>
      <c r="I5269" s="5">
        <f>IF(G5269="nákup",VLOOKUP(E5269,Tabuľka6[#All],13,FALSE),IF(G5269="predaj",VLOOKUP(E5269,Tabuľka6[#All],12,FALSE),"zadany neplatny typ transakie"))</f>
        <v>13.25</v>
      </c>
      <c r="J5269">
        <f t="shared" si="82"/>
        <v>13.25</v>
      </c>
      <c r="K5269">
        <f>SUMIF($E$7:E5269,E5269,$H$7:H5269)</f>
        <v>20</v>
      </c>
    </row>
    <row r="5270" spans="4:11" x14ac:dyDescent="0.3">
      <c r="D5270">
        <v>5264</v>
      </c>
      <c r="E5270">
        <v>25</v>
      </c>
      <c r="F5270" s="4">
        <f>DATE(2022,1,8+INT(ROWS($1:522)/5))</f>
        <v>44673</v>
      </c>
      <c r="G5270" s="1" t="s">
        <v>167</v>
      </c>
      <c r="H5270">
        <v>-3</v>
      </c>
      <c r="I5270" s="5">
        <f>IF(G5270="nákup",VLOOKUP(E5270,Tabuľka6[#All],13,FALSE),IF(G5270="predaj",VLOOKUP(E5270,Tabuľka6[#All],12,FALSE),"zadany neplatny typ transakie"))</f>
        <v>14.95</v>
      </c>
      <c r="J5270">
        <f t="shared" si="82"/>
        <v>44.849999999999994</v>
      </c>
      <c r="K5270">
        <f>SUMIF($E$7:E5270,E5270,$H$7:H5270)</f>
        <v>21</v>
      </c>
    </row>
    <row r="5271" spans="4:11" x14ac:dyDescent="0.3">
      <c r="D5271">
        <v>5265</v>
      </c>
      <c r="E5271">
        <v>12</v>
      </c>
      <c r="F5271" s="4">
        <f>DATE(2022,1,8+INT(ROWS($1:523)/5))</f>
        <v>44673</v>
      </c>
      <c r="G5271" s="1" t="s">
        <v>166</v>
      </c>
      <c r="H5271">
        <v>10</v>
      </c>
      <c r="I5271" s="5">
        <f>IF(G5271="nákup",VLOOKUP(E5271,Tabuľka6[#All],13,FALSE),IF(G5271="predaj",VLOOKUP(E5271,Tabuľka6[#All],12,FALSE),"zadany neplatny typ transakie"))</f>
        <v>7.69</v>
      </c>
      <c r="J5271">
        <f t="shared" si="82"/>
        <v>76.900000000000006</v>
      </c>
      <c r="K5271">
        <f>SUMIF($E$7:E5271,E5271,$H$7:H5271)</f>
        <v>30</v>
      </c>
    </row>
    <row r="5272" spans="4:11" x14ac:dyDescent="0.3">
      <c r="D5272">
        <v>5266</v>
      </c>
      <c r="E5272">
        <v>15</v>
      </c>
      <c r="F5272" s="4">
        <f>DATE(2022,1,8+INT(ROWS($1:524)/5))</f>
        <v>44673</v>
      </c>
      <c r="G5272" s="1" t="s">
        <v>167</v>
      </c>
      <c r="H5272">
        <v>-1</v>
      </c>
      <c r="I5272" s="5">
        <f>IF(G5272="nákup",VLOOKUP(E5272,Tabuľka6[#All],13,FALSE),IF(G5272="predaj",VLOOKUP(E5272,Tabuľka6[#All],12,FALSE),"zadany neplatny typ transakie"))</f>
        <v>9.65</v>
      </c>
      <c r="J5272">
        <f t="shared" si="82"/>
        <v>9.65</v>
      </c>
      <c r="K5272">
        <f>SUMIF($E$7:E5272,E5272,$H$7:H5272)</f>
        <v>29</v>
      </c>
    </row>
    <row r="5273" spans="4:11" x14ac:dyDescent="0.3">
      <c r="D5273">
        <v>5267</v>
      </c>
      <c r="E5273">
        <v>23</v>
      </c>
      <c r="F5273" s="4">
        <f>DATE(2022,1,8+INT(ROWS($1:525)/5))</f>
        <v>44674</v>
      </c>
      <c r="G5273" s="1" t="s">
        <v>167</v>
      </c>
      <c r="H5273">
        <v>-3</v>
      </c>
      <c r="I5273" s="5">
        <f>IF(G5273="nákup",VLOOKUP(E5273,Tabuľka6[#All],13,FALSE),IF(G5273="predaj",VLOOKUP(E5273,Tabuľka6[#All],12,FALSE),"zadany neplatny typ transakie"))</f>
        <v>22.55</v>
      </c>
      <c r="J5273">
        <f t="shared" si="82"/>
        <v>67.650000000000006</v>
      </c>
      <c r="K5273">
        <f>SUMIF($E$7:E5273,E5273,$H$7:H5273)</f>
        <v>132</v>
      </c>
    </row>
    <row r="5274" spans="4:11" x14ac:dyDescent="0.3">
      <c r="D5274">
        <v>5268</v>
      </c>
      <c r="E5274">
        <v>10</v>
      </c>
      <c r="F5274" s="4">
        <f>DATE(2022,1,8+INT(ROWS($1:526)/5))</f>
        <v>44674</v>
      </c>
      <c r="G5274" s="1" t="s">
        <v>167</v>
      </c>
      <c r="H5274">
        <v>-1</v>
      </c>
      <c r="I5274" s="5">
        <f>IF(G5274="nákup",VLOOKUP(E5274,Tabuľka6[#All],13,FALSE),IF(G5274="predaj",VLOOKUP(E5274,Tabuľka6[#All],12,FALSE),"zadany neplatny typ transakie"))</f>
        <v>18.5</v>
      </c>
      <c r="J5274">
        <f t="shared" si="82"/>
        <v>18.5</v>
      </c>
      <c r="K5274">
        <f>SUMIF($E$7:E5274,E5274,$H$7:H5274)</f>
        <v>88</v>
      </c>
    </row>
    <row r="5275" spans="4:11" x14ac:dyDescent="0.3">
      <c r="D5275">
        <v>5269</v>
      </c>
      <c r="E5275">
        <v>13</v>
      </c>
      <c r="F5275" s="4">
        <f>DATE(2022,1,8+INT(ROWS($1:527)/5))</f>
        <v>44674</v>
      </c>
      <c r="G5275" s="1" t="s">
        <v>167</v>
      </c>
      <c r="H5275">
        <v>-7</v>
      </c>
      <c r="I5275" s="5">
        <f>IF(G5275="nákup",VLOOKUP(E5275,Tabuľka6[#All],13,FALSE),IF(G5275="predaj",VLOOKUP(E5275,Tabuľka6[#All],12,FALSE),"zadany neplatny typ transakie"))</f>
        <v>14.95</v>
      </c>
      <c r="J5275">
        <f t="shared" si="82"/>
        <v>104.64999999999999</v>
      </c>
      <c r="K5275">
        <f>SUMIF($E$7:E5275,E5275,$H$7:H5275)</f>
        <v>83</v>
      </c>
    </row>
    <row r="5276" spans="4:11" x14ac:dyDescent="0.3">
      <c r="D5276">
        <v>5270</v>
      </c>
      <c r="E5276">
        <v>12</v>
      </c>
      <c r="F5276" s="4">
        <f>DATE(2022,1,8+INT(ROWS($1:528)/5))</f>
        <v>44674</v>
      </c>
      <c r="G5276" s="1" t="s">
        <v>167</v>
      </c>
      <c r="H5276">
        <v>-9</v>
      </c>
      <c r="I5276" s="5">
        <f>IF(G5276="nákup",VLOOKUP(E5276,Tabuľka6[#All],13,FALSE),IF(G5276="predaj",VLOOKUP(E5276,Tabuľka6[#All],12,FALSE),"zadany neplatny typ transakie"))</f>
        <v>13.25</v>
      </c>
      <c r="J5276">
        <f t="shared" si="82"/>
        <v>119.25</v>
      </c>
      <c r="K5276">
        <f>SUMIF($E$7:E5276,E5276,$H$7:H5276)</f>
        <v>21</v>
      </c>
    </row>
    <row r="5277" spans="4:11" x14ac:dyDescent="0.3">
      <c r="D5277">
        <v>5271</v>
      </c>
      <c r="E5277">
        <v>21</v>
      </c>
      <c r="F5277" s="4">
        <f>DATE(2022,1,8+INT(ROWS($1:529)/5))</f>
        <v>44674</v>
      </c>
      <c r="G5277" s="1" t="s">
        <v>166</v>
      </c>
      <c r="H5277">
        <v>8</v>
      </c>
      <c r="I5277" s="5">
        <f>IF(G5277="nákup",VLOOKUP(E5277,Tabuľka6[#All],13,FALSE),IF(G5277="predaj",VLOOKUP(E5277,Tabuľka6[#All],12,FALSE),"zadany neplatny typ transakie"))</f>
        <v>14.17</v>
      </c>
      <c r="J5277">
        <f t="shared" si="82"/>
        <v>113.36</v>
      </c>
      <c r="K5277">
        <f>SUMIF($E$7:E5277,E5277,$H$7:H5277)</f>
        <v>14</v>
      </c>
    </row>
    <row r="5278" spans="4:11" x14ac:dyDescent="0.3">
      <c r="D5278">
        <v>5272</v>
      </c>
      <c r="E5278">
        <v>2</v>
      </c>
      <c r="F5278" s="4">
        <f>DATE(2022,1,8+INT(ROWS($1:530)/5))</f>
        <v>44675</v>
      </c>
      <c r="G5278" s="1" t="s">
        <v>167</v>
      </c>
      <c r="H5278">
        <v>-10</v>
      </c>
      <c r="I5278" s="5">
        <f>IF(G5278="nákup",VLOOKUP(E5278,Tabuľka6[#All],13,FALSE),IF(G5278="predaj",VLOOKUP(E5278,Tabuľka6[#All],12,FALSE),"zadany neplatny typ transakie"))</f>
        <v>16.11</v>
      </c>
      <c r="J5278">
        <f t="shared" si="82"/>
        <v>161.1</v>
      </c>
      <c r="K5278">
        <f>SUMIF($E$7:E5278,E5278,$H$7:H5278)</f>
        <v>46</v>
      </c>
    </row>
    <row r="5279" spans="4:11" x14ac:dyDescent="0.3">
      <c r="D5279">
        <v>5273</v>
      </c>
      <c r="E5279">
        <v>9</v>
      </c>
      <c r="F5279" s="4">
        <f>DATE(2022,1,8+INT(ROWS($1:531)/5))</f>
        <v>44675</v>
      </c>
      <c r="G5279" s="1" t="s">
        <v>167</v>
      </c>
      <c r="H5279">
        <v>-4</v>
      </c>
      <c r="I5279" s="5">
        <f>IF(G5279="nákup",VLOOKUP(E5279,Tabuľka6[#All],13,FALSE),IF(G5279="predaj",VLOOKUP(E5279,Tabuľka6[#All],12,FALSE),"zadany neplatny typ transakie"))</f>
        <v>41</v>
      </c>
      <c r="J5279">
        <f t="shared" si="82"/>
        <v>164</v>
      </c>
      <c r="K5279">
        <f>SUMIF($E$7:E5279,E5279,$H$7:H5279)</f>
        <v>114</v>
      </c>
    </row>
    <row r="5280" spans="4:11" x14ac:dyDescent="0.3">
      <c r="D5280">
        <v>5274</v>
      </c>
      <c r="E5280">
        <v>14</v>
      </c>
      <c r="F5280" s="4">
        <f>DATE(2022,1,8+INT(ROWS($1:532)/5))</f>
        <v>44675</v>
      </c>
      <c r="G5280" s="1" t="s">
        <v>167</v>
      </c>
      <c r="H5280">
        <v>-10</v>
      </c>
      <c r="I5280" s="5">
        <f>IF(G5280="nákup",VLOOKUP(E5280,Tabuľka6[#All],13,FALSE),IF(G5280="predaj",VLOOKUP(E5280,Tabuľka6[#All],12,FALSE),"zadany neplatny typ transakie"))</f>
        <v>7.8</v>
      </c>
      <c r="J5280">
        <f t="shared" si="82"/>
        <v>78</v>
      </c>
      <c r="K5280">
        <f>SUMIF($E$7:E5280,E5280,$H$7:H5280)</f>
        <v>19</v>
      </c>
    </row>
    <row r="5281" spans="4:11" x14ac:dyDescent="0.3">
      <c r="D5281">
        <v>5275</v>
      </c>
      <c r="E5281">
        <v>10</v>
      </c>
      <c r="F5281" s="4">
        <f>DATE(2022,4,24+INT(ROWS($1:1)/6))</f>
        <v>44675</v>
      </c>
      <c r="G5281" s="1" t="s">
        <v>167</v>
      </c>
      <c r="H5281">
        <v>-1</v>
      </c>
      <c r="I5281" s="5">
        <f>IF(G5281="nákup",VLOOKUP(E5281,Tabuľka6[#All],13,FALSE),IF(G5281="predaj",VLOOKUP(E5281,Tabuľka6[#All],12,FALSE),"zadany neplatny typ transakie"))</f>
        <v>18.5</v>
      </c>
      <c r="J5281">
        <f t="shared" si="82"/>
        <v>18.5</v>
      </c>
      <c r="K5281">
        <f>SUMIF($E$7:E5281,E5281,$H$7:H5281)</f>
        <v>87</v>
      </c>
    </row>
    <row r="5282" spans="4:11" x14ac:dyDescent="0.3">
      <c r="D5282">
        <v>5276</v>
      </c>
      <c r="E5282">
        <v>14</v>
      </c>
      <c r="F5282" s="4">
        <f>DATE(2022,4,24+INT(ROWS($1:2)/6))</f>
        <v>44675</v>
      </c>
      <c r="G5282" s="1" t="s">
        <v>167</v>
      </c>
      <c r="H5282">
        <v>-10</v>
      </c>
      <c r="I5282" s="5">
        <f>IF(G5282="nákup",VLOOKUP(E5282,Tabuľka6[#All],13,FALSE),IF(G5282="predaj",VLOOKUP(E5282,Tabuľka6[#All],12,FALSE),"zadany neplatny typ transakie"))</f>
        <v>7.8</v>
      </c>
      <c r="J5282">
        <f t="shared" si="82"/>
        <v>78</v>
      </c>
      <c r="K5282">
        <f>SUMIF($E$7:E5282,E5282,$H$7:H5282)</f>
        <v>9</v>
      </c>
    </row>
    <row r="5283" spans="4:11" x14ac:dyDescent="0.3">
      <c r="D5283">
        <v>5277</v>
      </c>
      <c r="E5283">
        <v>2</v>
      </c>
      <c r="F5283" s="4">
        <f>DATE(2022,4,24+INT(ROWS($1:3)/6))</f>
        <v>44675</v>
      </c>
      <c r="G5283" s="1" t="s">
        <v>167</v>
      </c>
      <c r="H5283">
        <v>-5</v>
      </c>
      <c r="I5283" s="5">
        <f>IF(G5283="nákup",VLOOKUP(E5283,Tabuľka6[#All],13,FALSE),IF(G5283="predaj",VLOOKUP(E5283,Tabuľka6[#All],12,FALSE),"zadany neplatny typ transakie"))</f>
        <v>16.11</v>
      </c>
      <c r="J5283">
        <f t="shared" si="82"/>
        <v>80.55</v>
      </c>
      <c r="K5283">
        <f>SUMIF($E$7:E5283,E5283,$H$7:H5283)</f>
        <v>41</v>
      </c>
    </row>
    <row r="5284" spans="4:11" x14ac:dyDescent="0.3">
      <c r="D5284">
        <v>5278</v>
      </c>
      <c r="E5284">
        <v>17</v>
      </c>
      <c r="F5284" s="4">
        <f>DATE(2022,4,24+INT(ROWS($1:4)/6))</f>
        <v>44675</v>
      </c>
      <c r="G5284" s="1" t="s">
        <v>167</v>
      </c>
      <c r="H5284">
        <v>-7</v>
      </c>
      <c r="I5284" s="5">
        <f>IF(G5284="nákup",VLOOKUP(E5284,Tabuľka6[#All],13,FALSE),IF(G5284="predaj",VLOOKUP(E5284,Tabuľka6[#All],12,FALSE),"zadany neplatny typ transakie"))</f>
        <v>14.46</v>
      </c>
      <c r="J5284">
        <f t="shared" si="82"/>
        <v>101.22</v>
      </c>
      <c r="K5284">
        <f>SUMIF($E$7:E5284,E5284,$H$7:H5284)</f>
        <v>94</v>
      </c>
    </row>
    <row r="5285" spans="4:11" x14ac:dyDescent="0.3">
      <c r="D5285">
        <v>5279</v>
      </c>
      <c r="E5285">
        <v>20</v>
      </c>
      <c r="F5285" s="4">
        <f>DATE(2022,4,24+INT(ROWS($1:5)/6))</f>
        <v>44675</v>
      </c>
      <c r="G5285" s="1" t="s">
        <v>167</v>
      </c>
      <c r="H5285">
        <v>-7</v>
      </c>
      <c r="I5285" s="5">
        <f>IF(G5285="nákup",VLOOKUP(E5285,Tabuľka6[#All],13,FALSE),IF(G5285="predaj",VLOOKUP(E5285,Tabuľka6[#All],12,FALSE),"zadany neplatny typ transakie"))</f>
        <v>10.050000000000001</v>
      </c>
      <c r="J5285">
        <f t="shared" si="82"/>
        <v>70.350000000000009</v>
      </c>
      <c r="K5285">
        <f>SUMIF($E$7:E5285,E5285,$H$7:H5285)</f>
        <v>5</v>
      </c>
    </row>
    <row r="5286" spans="4:11" x14ac:dyDescent="0.3">
      <c r="D5286">
        <v>5280</v>
      </c>
      <c r="E5286">
        <v>3</v>
      </c>
      <c r="F5286" s="4">
        <f>DATE(2022,4,24+INT(ROWS($1:6)/6))</f>
        <v>44676</v>
      </c>
      <c r="G5286" s="1" t="s">
        <v>167</v>
      </c>
      <c r="H5286">
        <v>-8</v>
      </c>
      <c r="I5286" s="5">
        <f>IF(G5286="nákup",VLOOKUP(E5286,Tabuľka6[#All],13,FALSE),IF(G5286="predaj",VLOOKUP(E5286,Tabuľka6[#All],12,FALSE),"zadany neplatny typ transakie"))</f>
        <v>9.64</v>
      </c>
      <c r="J5286">
        <f t="shared" si="82"/>
        <v>77.12</v>
      </c>
      <c r="K5286">
        <f>SUMIF($E$7:E5286,E5286,$H$7:H5286)</f>
        <v>108</v>
      </c>
    </row>
    <row r="5287" spans="4:11" x14ac:dyDescent="0.3">
      <c r="D5287">
        <v>5281</v>
      </c>
      <c r="E5287">
        <v>19</v>
      </c>
      <c r="F5287" s="4">
        <f>DATE(2022,4,24+INT(ROWS($1:7)/6))</f>
        <v>44676</v>
      </c>
      <c r="G5287" s="1" t="s">
        <v>167</v>
      </c>
      <c r="H5287">
        <v>-10</v>
      </c>
      <c r="I5287" s="5">
        <f>IF(G5287="nákup",VLOOKUP(E5287,Tabuľka6[#All],13,FALSE),IF(G5287="predaj",VLOOKUP(E5287,Tabuľka6[#All],12,FALSE),"zadany neplatny typ transakie"))</f>
        <v>14.17</v>
      </c>
      <c r="J5287">
        <f t="shared" si="82"/>
        <v>141.69999999999999</v>
      </c>
      <c r="K5287">
        <f>SUMIF($E$7:E5287,E5287,$H$7:H5287)</f>
        <v>54</v>
      </c>
    </row>
    <row r="5288" spans="4:11" x14ac:dyDescent="0.3">
      <c r="D5288">
        <v>5282</v>
      </c>
      <c r="E5288">
        <v>21</v>
      </c>
      <c r="F5288" s="4">
        <f>DATE(2022,4,24+INT(ROWS($1:8)/6))</f>
        <v>44676</v>
      </c>
      <c r="G5288" s="1" t="s">
        <v>167</v>
      </c>
      <c r="H5288">
        <v>-3</v>
      </c>
      <c r="I5288" s="5">
        <f>IF(G5288="nákup",VLOOKUP(E5288,Tabuľka6[#All],13,FALSE),IF(G5288="predaj",VLOOKUP(E5288,Tabuľka6[#All],12,FALSE),"zadany neplatny typ transakie"))</f>
        <v>22.5</v>
      </c>
      <c r="J5288">
        <f t="shared" si="82"/>
        <v>67.5</v>
      </c>
      <c r="K5288">
        <f>SUMIF($E$7:E5288,E5288,$H$7:H5288)</f>
        <v>11</v>
      </c>
    </row>
    <row r="5289" spans="4:11" x14ac:dyDescent="0.3">
      <c r="D5289">
        <v>5283</v>
      </c>
      <c r="E5289">
        <v>12</v>
      </c>
      <c r="F5289" s="4">
        <f>DATE(2022,4,24+INT(ROWS($1:9)/6))</f>
        <v>44676</v>
      </c>
      <c r="G5289" s="1" t="s">
        <v>166</v>
      </c>
      <c r="H5289">
        <v>7</v>
      </c>
      <c r="I5289" s="5">
        <f>IF(G5289="nákup",VLOOKUP(E5289,Tabuľka6[#All],13,FALSE),IF(G5289="predaj",VLOOKUP(E5289,Tabuľka6[#All],12,FALSE),"zadany neplatny typ transakie"))</f>
        <v>7.69</v>
      </c>
      <c r="J5289">
        <f t="shared" si="82"/>
        <v>53.830000000000005</v>
      </c>
      <c r="K5289">
        <f>SUMIF($E$7:E5289,E5289,$H$7:H5289)</f>
        <v>28</v>
      </c>
    </row>
    <row r="5290" spans="4:11" x14ac:dyDescent="0.3">
      <c r="D5290">
        <v>5284</v>
      </c>
      <c r="E5290">
        <v>21</v>
      </c>
      <c r="F5290" s="4">
        <f>DATE(2022,4,24+INT(ROWS($1:10)/6))</f>
        <v>44676</v>
      </c>
      <c r="G5290" s="1" t="s">
        <v>167</v>
      </c>
      <c r="H5290">
        <v>-2</v>
      </c>
      <c r="I5290" s="5">
        <f>IF(G5290="nákup",VLOOKUP(E5290,Tabuľka6[#All],13,FALSE),IF(G5290="predaj",VLOOKUP(E5290,Tabuľka6[#All],12,FALSE),"zadany neplatny typ transakie"))</f>
        <v>22.5</v>
      </c>
      <c r="J5290">
        <f t="shared" si="82"/>
        <v>45</v>
      </c>
      <c r="K5290">
        <f>SUMIF($E$7:E5290,E5290,$H$7:H5290)</f>
        <v>9</v>
      </c>
    </row>
    <row r="5291" spans="4:11" x14ac:dyDescent="0.3">
      <c r="D5291">
        <v>5285</v>
      </c>
      <c r="E5291">
        <v>16</v>
      </c>
      <c r="F5291" s="4">
        <f>DATE(2022,4,24+INT(ROWS($1:11)/6))</f>
        <v>44676</v>
      </c>
      <c r="G5291" s="1" t="s">
        <v>167</v>
      </c>
      <c r="H5291">
        <v>-1</v>
      </c>
      <c r="I5291" s="5">
        <f>IF(G5291="nákup",VLOOKUP(E5291,Tabuľka6[#All],13,FALSE),IF(G5291="predaj",VLOOKUP(E5291,Tabuľka6[#All],12,FALSE),"zadany neplatny typ transakie"))</f>
        <v>14.49</v>
      </c>
      <c r="J5291">
        <f t="shared" si="82"/>
        <v>14.49</v>
      </c>
      <c r="K5291">
        <f>SUMIF($E$7:E5291,E5291,$H$7:H5291)</f>
        <v>73</v>
      </c>
    </row>
    <row r="5292" spans="4:11" x14ac:dyDescent="0.3">
      <c r="D5292">
        <v>5286</v>
      </c>
      <c r="E5292">
        <v>19</v>
      </c>
      <c r="F5292" s="4">
        <f>DATE(2022,4,24+INT(ROWS($1:12)/6))</f>
        <v>44677</v>
      </c>
      <c r="G5292" s="1" t="s">
        <v>167</v>
      </c>
      <c r="H5292">
        <v>-5</v>
      </c>
      <c r="I5292" s="5">
        <f>IF(G5292="nákup",VLOOKUP(E5292,Tabuľka6[#All],13,FALSE),IF(G5292="predaj",VLOOKUP(E5292,Tabuľka6[#All],12,FALSE),"zadany neplatny typ transakie"))</f>
        <v>14.17</v>
      </c>
      <c r="J5292">
        <f t="shared" si="82"/>
        <v>70.849999999999994</v>
      </c>
      <c r="K5292">
        <f>SUMIF($E$7:E5292,E5292,$H$7:H5292)</f>
        <v>49</v>
      </c>
    </row>
    <row r="5293" spans="4:11" x14ac:dyDescent="0.3">
      <c r="D5293">
        <v>5287</v>
      </c>
      <c r="E5293">
        <v>15</v>
      </c>
      <c r="F5293" s="4">
        <f>DATE(2022,4,24+INT(ROWS($1:13)/6))</f>
        <v>44677</v>
      </c>
      <c r="G5293" s="1" t="s">
        <v>167</v>
      </c>
      <c r="H5293">
        <v>-5</v>
      </c>
      <c r="I5293" s="5">
        <f>IF(G5293="nákup",VLOOKUP(E5293,Tabuľka6[#All],13,FALSE),IF(G5293="predaj",VLOOKUP(E5293,Tabuľka6[#All],12,FALSE),"zadany neplatny typ transakie"))</f>
        <v>9.65</v>
      </c>
      <c r="J5293">
        <f t="shared" si="82"/>
        <v>48.25</v>
      </c>
      <c r="K5293">
        <f>SUMIF($E$7:E5293,E5293,$H$7:H5293)</f>
        <v>24</v>
      </c>
    </row>
    <row r="5294" spans="4:11" x14ac:dyDescent="0.3">
      <c r="D5294">
        <v>5288</v>
      </c>
      <c r="E5294">
        <v>28</v>
      </c>
      <c r="F5294" s="4">
        <f>DATE(2022,4,24+INT(ROWS($1:14)/6))</f>
        <v>44677</v>
      </c>
      <c r="G5294" s="1" t="s">
        <v>167</v>
      </c>
      <c r="H5294">
        <v>-1</v>
      </c>
      <c r="I5294" s="5">
        <f>IF(G5294="nákup",VLOOKUP(E5294,Tabuľka6[#All],13,FALSE),IF(G5294="predaj",VLOOKUP(E5294,Tabuľka6[#All],12,FALSE),"zadany neplatny typ transakie"))</f>
        <v>14.38</v>
      </c>
      <c r="J5294">
        <f t="shared" si="82"/>
        <v>14.38</v>
      </c>
      <c r="K5294">
        <f>SUMIF($E$7:E5294,E5294,$H$7:H5294)</f>
        <v>58</v>
      </c>
    </row>
    <row r="5295" spans="4:11" x14ac:dyDescent="0.3">
      <c r="D5295">
        <v>5289</v>
      </c>
      <c r="E5295">
        <v>13</v>
      </c>
      <c r="F5295" s="4">
        <f>DATE(2022,4,24+INT(ROWS($1:15)/6))</f>
        <v>44677</v>
      </c>
      <c r="G5295" s="1" t="s">
        <v>167</v>
      </c>
      <c r="H5295">
        <v>-1</v>
      </c>
      <c r="I5295" s="5">
        <f>IF(G5295="nákup",VLOOKUP(E5295,Tabuľka6[#All],13,FALSE),IF(G5295="predaj",VLOOKUP(E5295,Tabuľka6[#All],12,FALSE),"zadany neplatny typ transakie"))</f>
        <v>14.95</v>
      </c>
      <c r="J5295">
        <f t="shared" si="82"/>
        <v>14.95</v>
      </c>
      <c r="K5295">
        <f>SUMIF($E$7:E5295,E5295,$H$7:H5295)</f>
        <v>82</v>
      </c>
    </row>
    <row r="5296" spans="4:11" x14ac:dyDescent="0.3">
      <c r="D5296">
        <v>5290</v>
      </c>
      <c r="E5296">
        <v>23</v>
      </c>
      <c r="F5296" s="4">
        <f>DATE(2022,4,24+INT(ROWS($1:16)/6))</f>
        <v>44677</v>
      </c>
      <c r="G5296" s="1" t="s">
        <v>167</v>
      </c>
      <c r="H5296">
        <v>-8</v>
      </c>
      <c r="I5296" s="5">
        <f>IF(G5296="nákup",VLOOKUP(E5296,Tabuľka6[#All],13,FALSE),IF(G5296="predaj",VLOOKUP(E5296,Tabuľka6[#All],12,FALSE),"zadany neplatny typ transakie"))</f>
        <v>22.55</v>
      </c>
      <c r="J5296">
        <f t="shared" si="82"/>
        <v>180.4</v>
      </c>
      <c r="K5296">
        <f>SUMIF($E$7:E5296,E5296,$H$7:H5296)</f>
        <v>124</v>
      </c>
    </row>
    <row r="5297" spans="4:11" x14ac:dyDescent="0.3">
      <c r="D5297">
        <v>5291</v>
      </c>
      <c r="E5297">
        <v>21</v>
      </c>
      <c r="F5297" s="4">
        <f>DATE(2022,4,24+INT(ROWS($1:17)/6))</f>
        <v>44677</v>
      </c>
      <c r="G5297" s="1" t="s">
        <v>167</v>
      </c>
      <c r="H5297">
        <v>-1</v>
      </c>
      <c r="I5297" s="5">
        <f>IF(G5297="nákup",VLOOKUP(E5297,Tabuľka6[#All],13,FALSE),IF(G5297="predaj",VLOOKUP(E5297,Tabuľka6[#All],12,FALSE),"zadany neplatny typ transakie"))</f>
        <v>22.5</v>
      </c>
      <c r="J5297">
        <f t="shared" si="82"/>
        <v>22.5</v>
      </c>
      <c r="K5297">
        <f>SUMIF($E$7:E5297,E5297,$H$7:H5297)</f>
        <v>8</v>
      </c>
    </row>
    <row r="5298" spans="4:11" x14ac:dyDescent="0.3">
      <c r="D5298">
        <v>5292</v>
      </c>
      <c r="E5298">
        <v>16</v>
      </c>
      <c r="F5298" s="4">
        <f>DATE(2022,4,24+INT(ROWS($1:18)/6))</f>
        <v>44678</v>
      </c>
      <c r="G5298" s="1" t="s">
        <v>167</v>
      </c>
      <c r="H5298">
        <v>-2</v>
      </c>
      <c r="I5298" s="5">
        <f>IF(G5298="nákup",VLOOKUP(E5298,Tabuľka6[#All],13,FALSE),IF(G5298="predaj",VLOOKUP(E5298,Tabuľka6[#All],12,FALSE),"zadany neplatny typ transakie"))</f>
        <v>14.49</v>
      </c>
      <c r="J5298">
        <f t="shared" si="82"/>
        <v>28.98</v>
      </c>
      <c r="K5298">
        <f>SUMIF($E$7:E5298,E5298,$H$7:H5298)</f>
        <v>71</v>
      </c>
    </row>
    <row r="5299" spans="4:11" x14ac:dyDescent="0.3">
      <c r="D5299">
        <v>5293</v>
      </c>
      <c r="E5299">
        <v>7</v>
      </c>
      <c r="F5299" s="4">
        <f>DATE(2022,4,24+INT(ROWS($1:19)/6))</f>
        <v>44678</v>
      </c>
      <c r="G5299" s="1" t="s">
        <v>167</v>
      </c>
      <c r="H5299">
        <v>-1</v>
      </c>
      <c r="I5299" s="5">
        <f>IF(G5299="nákup",VLOOKUP(E5299,Tabuľka6[#All],13,FALSE),IF(G5299="predaj",VLOOKUP(E5299,Tabuľka6[#All],12,FALSE),"zadany neplatny typ transakie"))</f>
        <v>14.75</v>
      </c>
      <c r="J5299">
        <f t="shared" si="82"/>
        <v>14.75</v>
      </c>
      <c r="K5299">
        <f>SUMIF($E$7:E5299,E5299,$H$7:H5299)</f>
        <v>147</v>
      </c>
    </row>
    <row r="5300" spans="4:11" x14ac:dyDescent="0.3">
      <c r="D5300">
        <v>5294</v>
      </c>
      <c r="E5300">
        <v>5</v>
      </c>
      <c r="F5300" s="4">
        <f>DATE(2022,4,24+INT(ROWS($1:20)/6))</f>
        <v>44678</v>
      </c>
      <c r="G5300" s="1" t="s">
        <v>167</v>
      </c>
      <c r="H5300">
        <v>-5</v>
      </c>
      <c r="I5300" s="5">
        <f>IF(G5300="nákup",VLOOKUP(E5300,Tabuľka6[#All],13,FALSE),IF(G5300="predaj",VLOOKUP(E5300,Tabuľka6[#All],12,FALSE),"zadany neplatny typ transakie"))</f>
        <v>15.56</v>
      </c>
      <c r="J5300">
        <f t="shared" si="82"/>
        <v>77.8</v>
      </c>
      <c r="K5300">
        <f>SUMIF($E$7:E5300,E5300,$H$7:H5300)</f>
        <v>193</v>
      </c>
    </row>
    <row r="5301" spans="4:11" x14ac:dyDescent="0.3">
      <c r="D5301">
        <v>5295</v>
      </c>
      <c r="E5301">
        <v>30</v>
      </c>
      <c r="F5301" s="4">
        <f>DATE(2022,4,24+INT(ROWS($1:21)/6))</f>
        <v>44678</v>
      </c>
      <c r="G5301" s="1" t="s">
        <v>167</v>
      </c>
      <c r="H5301">
        <v>-7</v>
      </c>
      <c r="I5301" s="5">
        <f>IF(G5301="nákup",VLOOKUP(E5301,Tabuľka6[#All],13,FALSE),IF(G5301="predaj",VLOOKUP(E5301,Tabuľka6[#All],12,FALSE),"zadany neplatny typ transakie"))</f>
        <v>11.5</v>
      </c>
      <c r="J5301">
        <f t="shared" si="82"/>
        <v>80.5</v>
      </c>
      <c r="K5301">
        <f>SUMIF($E$7:E5301,E5301,$H$7:H5301)</f>
        <v>44</v>
      </c>
    </row>
    <row r="5302" spans="4:11" x14ac:dyDescent="0.3">
      <c r="D5302">
        <v>5296</v>
      </c>
      <c r="E5302">
        <v>20</v>
      </c>
      <c r="F5302" s="4">
        <f>DATE(2022,4,24+INT(ROWS($1:22)/6))</f>
        <v>44678</v>
      </c>
      <c r="G5302" s="1" t="s">
        <v>166</v>
      </c>
      <c r="H5302">
        <v>20</v>
      </c>
      <c r="I5302" s="5">
        <f>IF(G5302="nákup",VLOOKUP(E5302,Tabuľka6[#All],13,FALSE),IF(G5302="predaj",VLOOKUP(E5302,Tabuľka6[#All],12,FALSE),"zadany neplatny typ transakie"))</f>
        <v>6.29</v>
      </c>
      <c r="J5302">
        <f t="shared" si="82"/>
        <v>125.8</v>
      </c>
      <c r="K5302">
        <f>SUMIF($E$7:E5302,E5302,$H$7:H5302)</f>
        <v>25</v>
      </c>
    </row>
    <row r="5303" spans="4:11" x14ac:dyDescent="0.3">
      <c r="D5303">
        <v>5297</v>
      </c>
      <c r="E5303">
        <v>4</v>
      </c>
      <c r="F5303" s="4">
        <f>DATE(2022,4,24+INT(ROWS($1:23)/6))</f>
        <v>44678</v>
      </c>
      <c r="G5303" s="1" t="s">
        <v>166</v>
      </c>
      <c r="H5303">
        <v>2</v>
      </c>
      <c r="I5303" s="5">
        <f>IF(G5303="nákup",VLOOKUP(E5303,Tabuľka6[#All],13,FALSE),IF(G5303="predaj",VLOOKUP(E5303,Tabuľka6[#All],12,FALSE),"zadany neplatny typ transakie"))</f>
        <v>8.36</v>
      </c>
      <c r="J5303">
        <f t="shared" si="82"/>
        <v>16.72</v>
      </c>
      <c r="K5303">
        <f>SUMIF($E$7:E5303,E5303,$H$7:H5303)</f>
        <v>3</v>
      </c>
    </row>
    <row r="5304" spans="4:11" x14ac:dyDescent="0.3">
      <c r="D5304">
        <v>5298</v>
      </c>
      <c r="E5304">
        <v>14</v>
      </c>
      <c r="F5304" s="4">
        <f>DATE(2022,4,24+INT(ROWS($1:24)/6))</f>
        <v>44679</v>
      </c>
      <c r="G5304" s="1" t="s">
        <v>166</v>
      </c>
      <c r="H5304">
        <v>20</v>
      </c>
      <c r="I5304" s="5">
        <f>IF(G5304="nákup",VLOOKUP(E5304,Tabuľka6[#All],13,FALSE),IF(G5304="predaj",VLOOKUP(E5304,Tabuľka6[#All],12,FALSE),"zadany neplatny typ transakie"))</f>
        <v>5.68</v>
      </c>
      <c r="J5304">
        <f t="shared" si="82"/>
        <v>113.6</v>
      </c>
      <c r="K5304">
        <f>SUMIF($E$7:E5304,E5304,$H$7:H5304)</f>
        <v>29</v>
      </c>
    </row>
    <row r="5305" spans="4:11" x14ac:dyDescent="0.3">
      <c r="D5305">
        <v>5299</v>
      </c>
      <c r="E5305">
        <v>23</v>
      </c>
      <c r="F5305" s="4">
        <f>DATE(2022,4,24+INT(ROWS($1:25)/6))</f>
        <v>44679</v>
      </c>
      <c r="G5305" s="1" t="s">
        <v>167</v>
      </c>
      <c r="H5305">
        <v>-9</v>
      </c>
      <c r="I5305" s="5">
        <f>IF(G5305="nákup",VLOOKUP(E5305,Tabuľka6[#All],13,FALSE),IF(G5305="predaj",VLOOKUP(E5305,Tabuľka6[#All],12,FALSE),"zadany neplatny typ transakie"))</f>
        <v>22.55</v>
      </c>
      <c r="J5305">
        <f t="shared" si="82"/>
        <v>202.95000000000002</v>
      </c>
      <c r="K5305">
        <f>SUMIF($E$7:E5305,E5305,$H$7:H5305)</f>
        <v>115</v>
      </c>
    </row>
    <row r="5306" spans="4:11" x14ac:dyDescent="0.3">
      <c r="D5306">
        <v>5300</v>
      </c>
      <c r="E5306">
        <v>14</v>
      </c>
      <c r="F5306" s="4">
        <f>DATE(2022,4,24+INT(ROWS($1:26)/6))</f>
        <v>44679</v>
      </c>
      <c r="G5306" s="1" t="s">
        <v>167</v>
      </c>
      <c r="H5306">
        <v>-1</v>
      </c>
      <c r="I5306" s="5">
        <f>IF(G5306="nákup",VLOOKUP(E5306,Tabuľka6[#All],13,FALSE),IF(G5306="predaj",VLOOKUP(E5306,Tabuľka6[#All],12,FALSE),"zadany neplatny typ transakie"))</f>
        <v>7.8</v>
      </c>
      <c r="J5306">
        <f t="shared" si="82"/>
        <v>7.8</v>
      </c>
      <c r="K5306">
        <f>SUMIF($E$7:E5306,E5306,$H$7:H5306)</f>
        <v>28</v>
      </c>
    </row>
    <row r="5307" spans="4:11" x14ac:dyDescent="0.3">
      <c r="D5307">
        <v>5301</v>
      </c>
      <c r="E5307">
        <v>23</v>
      </c>
      <c r="F5307" s="4">
        <f>DATE(2022,4,24+INT(ROWS($1:27)/6))</f>
        <v>44679</v>
      </c>
      <c r="G5307" s="1" t="s">
        <v>167</v>
      </c>
      <c r="H5307">
        <v>-7</v>
      </c>
      <c r="I5307" s="5">
        <f>IF(G5307="nákup",VLOOKUP(E5307,Tabuľka6[#All],13,FALSE),IF(G5307="predaj",VLOOKUP(E5307,Tabuľka6[#All],12,FALSE),"zadany neplatny typ transakie"))</f>
        <v>22.55</v>
      </c>
      <c r="J5307">
        <f t="shared" si="82"/>
        <v>157.85</v>
      </c>
      <c r="K5307">
        <f>SUMIF($E$7:E5307,E5307,$H$7:H5307)</f>
        <v>108</v>
      </c>
    </row>
    <row r="5308" spans="4:11" x14ac:dyDescent="0.3">
      <c r="D5308">
        <v>5302</v>
      </c>
      <c r="E5308">
        <v>26</v>
      </c>
      <c r="F5308" s="4">
        <f>DATE(2022,4,24+INT(ROWS($1:28)/6))</f>
        <v>44679</v>
      </c>
      <c r="G5308" s="1" t="s">
        <v>167</v>
      </c>
      <c r="H5308">
        <v>-1</v>
      </c>
      <c r="I5308" s="5">
        <f>IF(G5308="nákup",VLOOKUP(E5308,Tabuľka6[#All],13,FALSE),IF(G5308="predaj",VLOOKUP(E5308,Tabuľka6[#All],12,FALSE),"zadany neplatny typ transakie"))</f>
        <v>12.85</v>
      </c>
      <c r="J5308">
        <f t="shared" si="82"/>
        <v>12.85</v>
      </c>
      <c r="K5308">
        <f>SUMIF($E$7:E5308,E5308,$H$7:H5308)</f>
        <v>77</v>
      </c>
    </row>
    <row r="5309" spans="4:11" x14ac:dyDescent="0.3">
      <c r="D5309">
        <v>5303</v>
      </c>
      <c r="E5309">
        <v>3</v>
      </c>
      <c r="F5309" s="4">
        <f>DATE(2022,4,24+INT(ROWS($1:29)/6))</f>
        <v>44679</v>
      </c>
      <c r="G5309" s="1" t="s">
        <v>167</v>
      </c>
      <c r="H5309">
        <v>-3</v>
      </c>
      <c r="I5309" s="5">
        <f>IF(G5309="nákup",VLOOKUP(E5309,Tabuľka6[#All],13,FALSE),IF(G5309="predaj",VLOOKUP(E5309,Tabuľka6[#All],12,FALSE),"zadany neplatny typ transakie"))</f>
        <v>9.64</v>
      </c>
      <c r="J5309">
        <f t="shared" si="82"/>
        <v>28.92</v>
      </c>
      <c r="K5309">
        <f>SUMIF($E$7:E5309,E5309,$H$7:H5309)</f>
        <v>105</v>
      </c>
    </row>
    <row r="5310" spans="4:11" x14ac:dyDescent="0.3">
      <c r="D5310">
        <v>5304</v>
      </c>
      <c r="E5310">
        <v>7</v>
      </c>
      <c r="F5310" s="4">
        <f>DATE(2022,4,24+INT(ROWS($1:30)/6))</f>
        <v>44680</v>
      </c>
      <c r="G5310" s="1" t="s">
        <v>167</v>
      </c>
      <c r="H5310">
        <v>-6</v>
      </c>
      <c r="I5310" s="5">
        <f>IF(G5310="nákup",VLOOKUP(E5310,Tabuľka6[#All],13,FALSE),IF(G5310="predaj",VLOOKUP(E5310,Tabuľka6[#All],12,FALSE),"zadany neplatny typ transakie"))</f>
        <v>14.75</v>
      </c>
      <c r="J5310">
        <f t="shared" si="82"/>
        <v>88.5</v>
      </c>
      <c r="K5310">
        <f>SUMIF($E$7:E5310,E5310,$H$7:H5310)</f>
        <v>141</v>
      </c>
    </row>
    <row r="5311" spans="4:11" x14ac:dyDescent="0.3">
      <c r="D5311">
        <v>5305</v>
      </c>
      <c r="E5311">
        <v>20</v>
      </c>
      <c r="F5311" s="4">
        <f>DATE(2022,4,24+INT(ROWS($1:31)/6))</f>
        <v>44680</v>
      </c>
      <c r="G5311" s="1" t="s">
        <v>167</v>
      </c>
      <c r="H5311">
        <v>-8</v>
      </c>
      <c r="I5311" s="5">
        <f>IF(G5311="nákup",VLOOKUP(E5311,Tabuľka6[#All],13,FALSE),IF(G5311="predaj",VLOOKUP(E5311,Tabuľka6[#All],12,FALSE),"zadany neplatny typ transakie"))</f>
        <v>10.050000000000001</v>
      </c>
      <c r="J5311">
        <f t="shared" si="82"/>
        <v>80.400000000000006</v>
      </c>
      <c r="K5311">
        <f>SUMIF($E$7:E5311,E5311,$H$7:H5311)</f>
        <v>17</v>
      </c>
    </row>
    <row r="5312" spans="4:11" x14ac:dyDescent="0.3">
      <c r="D5312">
        <v>5306</v>
      </c>
      <c r="E5312">
        <v>11</v>
      </c>
      <c r="F5312" s="4">
        <f>DATE(2022,4,24+INT(ROWS($1:32)/6))</f>
        <v>44680</v>
      </c>
      <c r="G5312" s="1" t="s">
        <v>167</v>
      </c>
      <c r="H5312">
        <v>-7</v>
      </c>
      <c r="I5312" s="5">
        <f>IF(G5312="nákup",VLOOKUP(E5312,Tabuľka6[#All],13,FALSE),IF(G5312="predaj",VLOOKUP(E5312,Tabuľka6[#All],12,FALSE),"zadany neplatny typ transakie"))</f>
        <v>5</v>
      </c>
      <c r="J5312">
        <f t="shared" si="82"/>
        <v>35</v>
      </c>
      <c r="K5312">
        <f>SUMIF($E$7:E5312,E5312,$H$7:H5312)</f>
        <v>85</v>
      </c>
    </row>
    <row r="5313" spans="4:11" x14ac:dyDescent="0.3">
      <c r="D5313">
        <v>5307</v>
      </c>
      <c r="E5313">
        <v>26</v>
      </c>
      <c r="F5313" s="4">
        <f>DATE(2022,4,24+INT(ROWS($1:33)/6))</f>
        <v>44680</v>
      </c>
      <c r="G5313" s="1" t="s">
        <v>167</v>
      </c>
      <c r="H5313">
        <v>-4</v>
      </c>
      <c r="I5313" s="5">
        <f>IF(G5313="nákup",VLOOKUP(E5313,Tabuľka6[#All],13,FALSE),IF(G5313="predaj",VLOOKUP(E5313,Tabuľka6[#All],12,FALSE),"zadany neplatny typ transakie"))</f>
        <v>12.85</v>
      </c>
      <c r="J5313">
        <f t="shared" si="82"/>
        <v>51.4</v>
      </c>
      <c r="K5313">
        <f>SUMIF($E$7:E5313,E5313,$H$7:H5313)</f>
        <v>73</v>
      </c>
    </row>
    <row r="5314" spans="4:11" x14ac:dyDescent="0.3">
      <c r="D5314">
        <v>5308</v>
      </c>
      <c r="E5314">
        <v>7</v>
      </c>
      <c r="F5314" s="4">
        <f>DATE(2022,4,24+INT(ROWS($1:34)/6))</f>
        <v>44680</v>
      </c>
      <c r="G5314" s="1" t="s">
        <v>167</v>
      </c>
      <c r="H5314">
        <v>-10</v>
      </c>
      <c r="I5314" s="5">
        <f>IF(G5314="nákup",VLOOKUP(E5314,Tabuľka6[#All],13,FALSE),IF(G5314="predaj",VLOOKUP(E5314,Tabuľka6[#All],12,FALSE),"zadany neplatny typ transakie"))</f>
        <v>14.75</v>
      </c>
      <c r="J5314">
        <f t="shared" si="82"/>
        <v>147.5</v>
      </c>
      <c r="K5314">
        <f>SUMIF($E$7:E5314,E5314,$H$7:H5314)</f>
        <v>131</v>
      </c>
    </row>
    <row r="5315" spans="4:11" x14ac:dyDescent="0.3">
      <c r="D5315">
        <v>5309</v>
      </c>
      <c r="E5315">
        <v>2</v>
      </c>
      <c r="F5315" s="4">
        <f>DATE(2022,4,24+INT(ROWS($1:35)/6))</f>
        <v>44680</v>
      </c>
      <c r="G5315" s="1" t="s">
        <v>167</v>
      </c>
      <c r="H5315">
        <v>-9</v>
      </c>
      <c r="I5315" s="5">
        <f>IF(G5315="nákup",VLOOKUP(E5315,Tabuľka6[#All],13,FALSE),IF(G5315="predaj",VLOOKUP(E5315,Tabuľka6[#All],12,FALSE),"zadany neplatny typ transakie"))</f>
        <v>16.11</v>
      </c>
      <c r="J5315">
        <f t="shared" si="82"/>
        <v>144.99</v>
      </c>
      <c r="K5315">
        <f>SUMIF($E$7:E5315,E5315,$H$7:H5315)</f>
        <v>32</v>
      </c>
    </row>
    <row r="5316" spans="4:11" x14ac:dyDescent="0.3">
      <c r="D5316">
        <v>5310</v>
      </c>
      <c r="E5316">
        <v>16</v>
      </c>
      <c r="F5316" s="4">
        <f>DATE(2022,4,24+INT(ROWS($1:36)/6))</f>
        <v>44681</v>
      </c>
      <c r="G5316" s="1" t="s">
        <v>167</v>
      </c>
      <c r="H5316">
        <v>-9</v>
      </c>
      <c r="I5316" s="5">
        <f>IF(G5316="nákup",VLOOKUP(E5316,Tabuľka6[#All],13,FALSE),IF(G5316="predaj",VLOOKUP(E5316,Tabuľka6[#All],12,FALSE),"zadany neplatny typ transakie"))</f>
        <v>14.49</v>
      </c>
      <c r="J5316">
        <f t="shared" si="82"/>
        <v>130.41</v>
      </c>
      <c r="K5316">
        <f>SUMIF($E$7:E5316,E5316,$H$7:H5316)</f>
        <v>62</v>
      </c>
    </row>
    <row r="5317" spans="4:11" x14ac:dyDescent="0.3">
      <c r="D5317">
        <v>5311</v>
      </c>
      <c r="E5317">
        <v>7</v>
      </c>
      <c r="F5317" s="4">
        <f>DATE(2022,4,24+INT(ROWS($1:37)/6))</f>
        <v>44681</v>
      </c>
      <c r="G5317" s="1" t="s">
        <v>167</v>
      </c>
      <c r="H5317">
        <v>-5</v>
      </c>
      <c r="I5317" s="5">
        <f>IF(G5317="nákup",VLOOKUP(E5317,Tabuľka6[#All],13,FALSE),IF(G5317="predaj",VLOOKUP(E5317,Tabuľka6[#All],12,FALSE),"zadany neplatny typ transakie"))</f>
        <v>14.75</v>
      </c>
      <c r="J5317">
        <f t="shared" si="82"/>
        <v>73.75</v>
      </c>
      <c r="K5317">
        <f>SUMIF($E$7:E5317,E5317,$H$7:H5317)</f>
        <v>126</v>
      </c>
    </row>
    <row r="5318" spans="4:11" x14ac:dyDescent="0.3">
      <c r="D5318">
        <v>5312</v>
      </c>
      <c r="E5318">
        <v>15</v>
      </c>
      <c r="F5318" s="4">
        <f>DATE(2022,4,24+INT(ROWS($1:38)/6))</f>
        <v>44681</v>
      </c>
      <c r="G5318" s="1" t="s">
        <v>167</v>
      </c>
      <c r="H5318">
        <v>-9</v>
      </c>
      <c r="I5318" s="5">
        <f>IF(G5318="nákup",VLOOKUP(E5318,Tabuľka6[#All],13,FALSE),IF(G5318="predaj",VLOOKUP(E5318,Tabuľka6[#All],12,FALSE),"zadany neplatny typ transakie"))</f>
        <v>9.65</v>
      </c>
      <c r="J5318">
        <f t="shared" si="82"/>
        <v>86.850000000000009</v>
      </c>
      <c r="K5318">
        <f>SUMIF($E$7:E5318,E5318,$H$7:H5318)</f>
        <v>15</v>
      </c>
    </row>
    <row r="5319" spans="4:11" x14ac:dyDescent="0.3">
      <c r="D5319">
        <v>5313</v>
      </c>
      <c r="E5319">
        <v>3</v>
      </c>
      <c r="F5319" s="4">
        <f>DATE(2022,4,24+INT(ROWS($1:39)/6))</f>
        <v>44681</v>
      </c>
      <c r="G5319" s="1" t="s">
        <v>167</v>
      </c>
      <c r="H5319">
        <v>-9</v>
      </c>
      <c r="I5319" s="5">
        <f>IF(G5319="nákup",VLOOKUP(E5319,Tabuľka6[#All],13,FALSE),IF(G5319="predaj",VLOOKUP(E5319,Tabuľka6[#All],12,FALSE),"zadany neplatny typ transakie"))</f>
        <v>9.64</v>
      </c>
      <c r="J5319">
        <f t="shared" si="82"/>
        <v>86.76</v>
      </c>
      <c r="K5319">
        <f>SUMIF($E$7:E5319,E5319,$H$7:H5319)</f>
        <v>96</v>
      </c>
    </row>
    <row r="5320" spans="4:11" x14ac:dyDescent="0.3">
      <c r="D5320">
        <v>5314</v>
      </c>
      <c r="E5320">
        <v>16</v>
      </c>
      <c r="F5320" s="4">
        <f>DATE(2022,4,24+INT(ROWS($1:40)/6))</f>
        <v>44681</v>
      </c>
      <c r="G5320" s="1" t="s">
        <v>167</v>
      </c>
      <c r="H5320">
        <v>-7</v>
      </c>
      <c r="I5320" s="5">
        <f>IF(G5320="nákup",VLOOKUP(E5320,Tabuľka6[#All],13,FALSE),IF(G5320="predaj",VLOOKUP(E5320,Tabuľka6[#All],12,FALSE),"zadany neplatny typ transakie"))</f>
        <v>14.49</v>
      </c>
      <c r="J5320">
        <f t="shared" ref="J5320:J5383" si="83">ABS(H5320*I5320)</f>
        <v>101.43</v>
      </c>
      <c r="K5320">
        <f>SUMIF($E$7:E5320,E5320,$H$7:H5320)</f>
        <v>55</v>
      </c>
    </row>
    <row r="5321" spans="4:11" x14ac:dyDescent="0.3">
      <c r="D5321">
        <v>5315</v>
      </c>
      <c r="E5321">
        <v>28</v>
      </c>
      <c r="F5321" s="4">
        <f>DATE(2022,4,24+INT(ROWS($1:41)/6))</f>
        <v>44681</v>
      </c>
      <c r="G5321" s="1" t="s">
        <v>167</v>
      </c>
      <c r="H5321">
        <v>-1</v>
      </c>
      <c r="I5321" s="5">
        <f>IF(G5321="nákup",VLOOKUP(E5321,Tabuľka6[#All],13,FALSE),IF(G5321="predaj",VLOOKUP(E5321,Tabuľka6[#All],12,FALSE),"zadany neplatny typ transakie"))</f>
        <v>14.38</v>
      </c>
      <c r="J5321">
        <f t="shared" si="83"/>
        <v>14.38</v>
      </c>
      <c r="K5321">
        <f>SUMIF($E$7:E5321,E5321,$H$7:H5321)</f>
        <v>57</v>
      </c>
    </row>
    <row r="5322" spans="4:11" x14ac:dyDescent="0.3">
      <c r="D5322">
        <v>5316</v>
      </c>
      <c r="E5322">
        <v>19</v>
      </c>
      <c r="F5322" s="4">
        <f>DATE(2022,4,24+INT(ROWS($1:42)/6))</f>
        <v>44682</v>
      </c>
      <c r="G5322" s="1" t="s">
        <v>167</v>
      </c>
      <c r="H5322">
        <v>-2</v>
      </c>
      <c r="I5322" s="5">
        <f>IF(G5322="nákup",VLOOKUP(E5322,Tabuľka6[#All],13,FALSE),IF(G5322="predaj",VLOOKUP(E5322,Tabuľka6[#All],12,FALSE),"zadany neplatny typ transakie"))</f>
        <v>14.17</v>
      </c>
      <c r="J5322">
        <f t="shared" si="83"/>
        <v>28.34</v>
      </c>
      <c r="K5322">
        <f>SUMIF($E$7:E5322,E5322,$H$7:H5322)</f>
        <v>47</v>
      </c>
    </row>
    <row r="5323" spans="4:11" x14ac:dyDescent="0.3">
      <c r="D5323">
        <v>5317</v>
      </c>
      <c r="E5323">
        <v>24</v>
      </c>
      <c r="F5323" s="4">
        <f>DATE(2022,4,24+INT(ROWS($1:43)/6))</f>
        <v>44682</v>
      </c>
      <c r="G5323" s="1" t="s">
        <v>167</v>
      </c>
      <c r="H5323">
        <v>-10</v>
      </c>
      <c r="I5323" s="5">
        <f>IF(G5323="nákup",VLOOKUP(E5323,Tabuľka6[#All],13,FALSE),IF(G5323="predaj",VLOOKUP(E5323,Tabuľka6[#All],12,FALSE),"zadany neplatny typ transakie"))</f>
        <v>18.98</v>
      </c>
      <c r="J5323">
        <f t="shared" si="83"/>
        <v>189.8</v>
      </c>
      <c r="K5323">
        <f>SUMIF($E$7:E5323,E5323,$H$7:H5323)</f>
        <v>125</v>
      </c>
    </row>
    <row r="5324" spans="4:11" x14ac:dyDescent="0.3">
      <c r="D5324">
        <v>5318</v>
      </c>
      <c r="E5324">
        <v>4</v>
      </c>
      <c r="F5324" s="4">
        <f>DATE(2022,4,24+INT(ROWS($1:44)/6))</f>
        <v>44682</v>
      </c>
      <c r="G5324" s="1" t="s">
        <v>166</v>
      </c>
      <c r="H5324">
        <v>7</v>
      </c>
      <c r="I5324" s="5">
        <f>IF(G5324="nákup",VLOOKUP(E5324,Tabuľka6[#All],13,FALSE),IF(G5324="predaj",VLOOKUP(E5324,Tabuľka6[#All],12,FALSE),"zadany neplatny typ transakie"))</f>
        <v>8.36</v>
      </c>
      <c r="J5324">
        <f t="shared" si="83"/>
        <v>58.519999999999996</v>
      </c>
      <c r="K5324">
        <f>SUMIF($E$7:E5324,E5324,$H$7:H5324)</f>
        <v>10</v>
      </c>
    </row>
    <row r="5325" spans="4:11" x14ac:dyDescent="0.3">
      <c r="D5325">
        <v>5319</v>
      </c>
      <c r="E5325">
        <v>13</v>
      </c>
      <c r="F5325" s="4">
        <f>DATE(2022,4,24+INT(ROWS($1:45)/6))</f>
        <v>44682</v>
      </c>
      <c r="G5325" s="1" t="s">
        <v>167</v>
      </c>
      <c r="H5325">
        <v>-9</v>
      </c>
      <c r="I5325" s="5">
        <f>IF(G5325="nákup",VLOOKUP(E5325,Tabuľka6[#All],13,FALSE),IF(G5325="predaj",VLOOKUP(E5325,Tabuľka6[#All],12,FALSE),"zadany neplatny typ transakie"))</f>
        <v>14.95</v>
      </c>
      <c r="J5325">
        <f t="shared" si="83"/>
        <v>134.54999999999998</v>
      </c>
      <c r="K5325">
        <f>SUMIF($E$7:E5325,E5325,$H$7:H5325)</f>
        <v>73</v>
      </c>
    </row>
    <row r="5326" spans="4:11" x14ac:dyDescent="0.3">
      <c r="D5326">
        <v>5320</v>
      </c>
      <c r="E5326">
        <v>1</v>
      </c>
      <c r="F5326" s="4">
        <f>DATE(2022,4,24+INT(ROWS($1:46)/6))</f>
        <v>44682</v>
      </c>
      <c r="G5326" s="1" t="s">
        <v>166</v>
      </c>
      <c r="H5326">
        <v>5</v>
      </c>
      <c r="I5326" s="5">
        <f>IF(G5326="nákup",VLOOKUP(E5326,Tabuľka6[#All],13,FALSE),IF(G5326="predaj",VLOOKUP(E5326,Tabuľka6[#All],12,FALSE),"zadany neplatny typ transakie"))</f>
        <v>8.25</v>
      </c>
      <c r="J5326">
        <f t="shared" si="83"/>
        <v>41.25</v>
      </c>
      <c r="K5326">
        <f>SUMIF($E$7:E5326,E5326,$H$7:H5326)</f>
        <v>5</v>
      </c>
    </row>
    <row r="5327" spans="4:11" x14ac:dyDescent="0.3">
      <c r="D5327">
        <v>5321</v>
      </c>
      <c r="E5327">
        <v>12</v>
      </c>
      <c r="F5327" s="4">
        <f>DATE(2022,4,24+INT(ROWS($1:47)/6))</f>
        <v>44682</v>
      </c>
      <c r="G5327" s="1" t="s">
        <v>167</v>
      </c>
      <c r="H5327">
        <v>-2</v>
      </c>
      <c r="I5327" s="5">
        <f>IF(G5327="nákup",VLOOKUP(E5327,Tabuľka6[#All],13,FALSE),IF(G5327="predaj",VLOOKUP(E5327,Tabuľka6[#All],12,FALSE),"zadany neplatny typ transakie"))</f>
        <v>13.25</v>
      </c>
      <c r="J5327">
        <f t="shared" si="83"/>
        <v>26.5</v>
      </c>
      <c r="K5327">
        <f>SUMIF($E$7:E5327,E5327,$H$7:H5327)</f>
        <v>26</v>
      </c>
    </row>
    <row r="5328" spans="4:11" x14ac:dyDescent="0.3">
      <c r="D5328">
        <v>5322</v>
      </c>
      <c r="E5328">
        <v>18</v>
      </c>
      <c r="F5328" s="4">
        <f>DATE(2022,4,24+INT(ROWS($1:48)/6))</f>
        <v>44683</v>
      </c>
      <c r="G5328" s="1" t="s">
        <v>167</v>
      </c>
      <c r="H5328">
        <v>-5</v>
      </c>
      <c r="I5328" s="5">
        <f>IF(G5328="nákup",VLOOKUP(E5328,Tabuľka6[#All],13,FALSE),IF(G5328="predaj",VLOOKUP(E5328,Tabuľka6[#All],12,FALSE),"zadany neplatny typ transakie"))</f>
        <v>13.99</v>
      </c>
      <c r="J5328">
        <f t="shared" si="83"/>
        <v>69.95</v>
      </c>
      <c r="K5328">
        <f>SUMIF($E$7:E5328,E5328,$H$7:H5328)</f>
        <v>44</v>
      </c>
    </row>
    <row r="5329" spans="4:11" x14ac:dyDescent="0.3">
      <c r="D5329">
        <v>5323</v>
      </c>
      <c r="E5329">
        <v>15</v>
      </c>
      <c r="F5329" s="4">
        <f>DATE(2022,4,24+INT(ROWS($1:49)/6))</f>
        <v>44683</v>
      </c>
      <c r="G5329" s="1" t="s">
        <v>166</v>
      </c>
      <c r="H5329">
        <v>2</v>
      </c>
      <c r="I5329" s="5">
        <f>IF(G5329="nákup",VLOOKUP(E5329,Tabuľka6[#All],13,FALSE),IF(G5329="predaj",VLOOKUP(E5329,Tabuľka6[#All],12,FALSE),"zadany neplatny typ transakie"))</f>
        <v>4.5</v>
      </c>
      <c r="J5329">
        <f t="shared" si="83"/>
        <v>9</v>
      </c>
      <c r="K5329">
        <f>SUMIF($E$7:E5329,E5329,$H$7:H5329)</f>
        <v>17</v>
      </c>
    </row>
    <row r="5330" spans="4:11" x14ac:dyDescent="0.3">
      <c r="D5330">
        <v>5324</v>
      </c>
      <c r="E5330">
        <v>21</v>
      </c>
      <c r="F5330" s="4">
        <f>DATE(2022,4,24+INT(ROWS($1:50)/6))</f>
        <v>44683</v>
      </c>
      <c r="G5330" s="1" t="s">
        <v>166</v>
      </c>
      <c r="H5330">
        <v>10</v>
      </c>
      <c r="I5330" s="5">
        <f>IF(G5330="nákup",VLOOKUP(E5330,Tabuľka6[#All],13,FALSE),IF(G5330="predaj",VLOOKUP(E5330,Tabuľka6[#All],12,FALSE),"zadany neplatny typ transakie"))</f>
        <v>14.17</v>
      </c>
      <c r="J5330">
        <f t="shared" si="83"/>
        <v>141.69999999999999</v>
      </c>
      <c r="K5330">
        <f>SUMIF($E$7:E5330,E5330,$H$7:H5330)</f>
        <v>18</v>
      </c>
    </row>
    <row r="5331" spans="4:11" x14ac:dyDescent="0.3">
      <c r="D5331">
        <v>5325</v>
      </c>
      <c r="E5331">
        <v>21</v>
      </c>
      <c r="F5331" s="4">
        <f>DATE(2022,4,24+INT(ROWS($1:51)/6))</f>
        <v>44683</v>
      </c>
      <c r="G5331" s="1" t="s">
        <v>166</v>
      </c>
      <c r="H5331">
        <v>8</v>
      </c>
      <c r="I5331" s="5">
        <f>IF(G5331="nákup",VLOOKUP(E5331,Tabuľka6[#All],13,FALSE),IF(G5331="predaj",VLOOKUP(E5331,Tabuľka6[#All],12,FALSE),"zadany neplatny typ transakie"))</f>
        <v>14.17</v>
      </c>
      <c r="J5331">
        <f t="shared" si="83"/>
        <v>113.36</v>
      </c>
      <c r="K5331">
        <f>SUMIF($E$7:E5331,E5331,$H$7:H5331)</f>
        <v>26</v>
      </c>
    </row>
    <row r="5332" spans="4:11" x14ac:dyDescent="0.3">
      <c r="D5332">
        <v>5326</v>
      </c>
      <c r="E5332">
        <v>24</v>
      </c>
      <c r="F5332" s="4">
        <f>DATE(2022,4,24+INT(ROWS($1:52)/6))</f>
        <v>44683</v>
      </c>
      <c r="G5332" s="1" t="s">
        <v>167</v>
      </c>
      <c r="H5332">
        <v>-8</v>
      </c>
      <c r="I5332" s="5">
        <f>IF(G5332="nákup",VLOOKUP(E5332,Tabuľka6[#All],13,FALSE),IF(G5332="predaj",VLOOKUP(E5332,Tabuľka6[#All],12,FALSE),"zadany neplatny typ transakie"))</f>
        <v>18.98</v>
      </c>
      <c r="J5332">
        <f t="shared" si="83"/>
        <v>151.84</v>
      </c>
      <c r="K5332">
        <f>SUMIF($E$7:E5332,E5332,$H$7:H5332)</f>
        <v>117</v>
      </c>
    </row>
    <row r="5333" spans="4:11" x14ac:dyDescent="0.3">
      <c r="D5333">
        <v>5327</v>
      </c>
      <c r="E5333">
        <v>27</v>
      </c>
      <c r="F5333" s="4">
        <f>DATE(2022,4,24+INT(ROWS($1:53)/6))</f>
        <v>44683</v>
      </c>
      <c r="G5333" s="1" t="s">
        <v>167</v>
      </c>
      <c r="H5333">
        <v>-2</v>
      </c>
      <c r="I5333" s="5">
        <f>IF(G5333="nákup",VLOOKUP(E5333,Tabuľka6[#All],13,FALSE),IF(G5333="predaj",VLOOKUP(E5333,Tabuľka6[#All],12,FALSE),"zadany neplatny typ transakie"))</f>
        <v>16.36</v>
      </c>
      <c r="J5333">
        <f t="shared" si="83"/>
        <v>32.72</v>
      </c>
      <c r="K5333">
        <f>SUMIF($E$7:E5333,E5333,$H$7:H5333)</f>
        <v>147</v>
      </c>
    </row>
    <row r="5334" spans="4:11" x14ac:dyDescent="0.3">
      <c r="D5334">
        <v>5328</v>
      </c>
      <c r="E5334">
        <v>17</v>
      </c>
      <c r="F5334" s="4">
        <f>DATE(2022,4,24+INT(ROWS($1:54)/6))</f>
        <v>44684</v>
      </c>
      <c r="G5334" s="1" t="s">
        <v>167</v>
      </c>
      <c r="H5334">
        <v>-7</v>
      </c>
      <c r="I5334" s="5">
        <f>IF(G5334="nákup",VLOOKUP(E5334,Tabuľka6[#All],13,FALSE),IF(G5334="predaj",VLOOKUP(E5334,Tabuľka6[#All],12,FALSE),"zadany neplatny typ transakie"))</f>
        <v>14.46</v>
      </c>
      <c r="J5334">
        <f t="shared" si="83"/>
        <v>101.22</v>
      </c>
      <c r="K5334">
        <f>SUMIF($E$7:E5334,E5334,$H$7:H5334)</f>
        <v>87</v>
      </c>
    </row>
    <row r="5335" spans="4:11" x14ac:dyDescent="0.3">
      <c r="D5335">
        <v>5329</v>
      </c>
      <c r="E5335">
        <v>24</v>
      </c>
      <c r="F5335" s="4">
        <f>DATE(2022,4,24+INT(ROWS($1:55)/6))</f>
        <v>44684</v>
      </c>
      <c r="G5335" s="1" t="s">
        <v>167</v>
      </c>
      <c r="H5335">
        <v>-8</v>
      </c>
      <c r="I5335" s="5">
        <f>IF(G5335="nákup",VLOOKUP(E5335,Tabuľka6[#All],13,FALSE),IF(G5335="predaj",VLOOKUP(E5335,Tabuľka6[#All],12,FALSE),"zadany neplatny typ transakie"))</f>
        <v>18.98</v>
      </c>
      <c r="J5335">
        <f t="shared" si="83"/>
        <v>151.84</v>
      </c>
      <c r="K5335">
        <f>SUMIF($E$7:E5335,E5335,$H$7:H5335)</f>
        <v>109</v>
      </c>
    </row>
    <row r="5336" spans="4:11" x14ac:dyDescent="0.3">
      <c r="D5336">
        <v>5330</v>
      </c>
      <c r="E5336">
        <v>1</v>
      </c>
      <c r="F5336" s="4">
        <f>DATE(2022,4,24+INT(ROWS($1:56)/6))</f>
        <v>44684</v>
      </c>
      <c r="G5336" s="1" t="s">
        <v>167</v>
      </c>
      <c r="H5336">
        <v>-2</v>
      </c>
      <c r="I5336" s="5">
        <f>IF(G5336="nákup",VLOOKUP(E5336,Tabuľka6[#All],13,FALSE),IF(G5336="predaj",VLOOKUP(E5336,Tabuľka6[#All],12,FALSE),"zadany neplatny typ transakie"))</f>
        <v>11.9</v>
      </c>
      <c r="J5336">
        <f t="shared" si="83"/>
        <v>23.8</v>
      </c>
      <c r="K5336">
        <f>SUMIF($E$7:E5336,E5336,$H$7:H5336)</f>
        <v>3</v>
      </c>
    </row>
    <row r="5337" spans="4:11" x14ac:dyDescent="0.3">
      <c r="D5337">
        <v>5331</v>
      </c>
      <c r="E5337">
        <v>1</v>
      </c>
      <c r="F5337" s="4">
        <f>DATE(2022,4,24+INT(ROWS($1:57)/6))</f>
        <v>44684</v>
      </c>
      <c r="G5337" s="1" t="s">
        <v>166</v>
      </c>
      <c r="H5337">
        <v>10</v>
      </c>
      <c r="I5337" s="5">
        <f>IF(G5337="nákup",VLOOKUP(E5337,Tabuľka6[#All],13,FALSE),IF(G5337="predaj",VLOOKUP(E5337,Tabuľka6[#All],12,FALSE),"zadany neplatny typ transakie"))</f>
        <v>8.25</v>
      </c>
      <c r="J5337">
        <f t="shared" si="83"/>
        <v>82.5</v>
      </c>
      <c r="K5337">
        <f>SUMIF($E$7:E5337,E5337,$H$7:H5337)</f>
        <v>13</v>
      </c>
    </row>
    <row r="5338" spans="4:11" x14ac:dyDescent="0.3">
      <c r="D5338">
        <v>5332</v>
      </c>
      <c r="E5338">
        <v>10</v>
      </c>
      <c r="F5338" s="4">
        <f>DATE(2022,4,24+INT(ROWS($1:58)/6))</f>
        <v>44684</v>
      </c>
      <c r="G5338" s="1" t="s">
        <v>167</v>
      </c>
      <c r="H5338">
        <v>-8</v>
      </c>
      <c r="I5338" s="5">
        <f>IF(G5338="nákup",VLOOKUP(E5338,Tabuľka6[#All],13,FALSE),IF(G5338="predaj",VLOOKUP(E5338,Tabuľka6[#All],12,FALSE),"zadany neplatny typ transakie"))</f>
        <v>18.5</v>
      </c>
      <c r="J5338">
        <f t="shared" si="83"/>
        <v>148</v>
      </c>
      <c r="K5338">
        <f>SUMIF($E$7:E5338,E5338,$H$7:H5338)</f>
        <v>79</v>
      </c>
    </row>
    <row r="5339" spans="4:11" x14ac:dyDescent="0.3">
      <c r="D5339">
        <v>5333</v>
      </c>
      <c r="E5339">
        <v>16</v>
      </c>
      <c r="F5339" s="4">
        <f>DATE(2022,4,24+INT(ROWS($1:59)/6))</f>
        <v>44684</v>
      </c>
      <c r="G5339" s="1" t="s">
        <v>167</v>
      </c>
      <c r="H5339">
        <v>-10</v>
      </c>
      <c r="I5339" s="5">
        <f>IF(G5339="nákup",VLOOKUP(E5339,Tabuľka6[#All],13,FALSE),IF(G5339="predaj",VLOOKUP(E5339,Tabuľka6[#All],12,FALSE),"zadany neplatny typ transakie"))</f>
        <v>14.49</v>
      </c>
      <c r="J5339">
        <f t="shared" si="83"/>
        <v>144.9</v>
      </c>
      <c r="K5339">
        <f>SUMIF($E$7:E5339,E5339,$H$7:H5339)</f>
        <v>45</v>
      </c>
    </row>
    <row r="5340" spans="4:11" x14ac:dyDescent="0.3">
      <c r="D5340">
        <v>5334</v>
      </c>
      <c r="E5340">
        <v>9</v>
      </c>
      <c r="F5340" s="4">
        <f>DATE(2022,4,24+INT(ROWS($1:60)/6))</f>
        <v>44685</v>
      </c>
      <c r="G5340" s="1" t="s">
        <v>167</v>
      </c>
      <c r="H5340">
        <v>-8</v>
      </c>
      <c r="I5340" s="5">
        <f>IF(G5340="nákup",VLOOKUP(E5340,Tabuľka6[#All],13,FALSE),IF(G5340="predaj",VLOOKUP(E5340,Tabuľka6[#All],12,FALSE),"zadany neplatny typ transakie"))</f>
        <v>41</v>
      </c>
      <c r="J5340">
        <f t="shared" si="83"/>
        <v>328</v>
      </c>
      <c r="K5340">
        <f>SUMIF($E$7:E5340,E5340,$H$7:H5340)</f>
        <v>106</v>
      </c>
    </row>
    <row r="5341" spans="4:11" x14ac:dyDescent="0.3">
      <c r="D5341">
        <v>5335</v>
      </c>
      <c r="E5341">
        <v>13</v>
      </c>
      <c r="F5341" s="4">
        <f>DATE(2022,4,24+INT(ROWS($1:61)/6))</f>
        <v>44685</v>
      </c>
      <c r="G5341" s="1" t="s">
        <v>167</v>
      </c>
      <c r="H5341">
        <v>-6</v>
      </c>
      <c r="I5341" s="5">
        <f>IF(G5341="nákup",VLOOKUP(E5341,Tabuľka6[#All],13,FALSE),IF(G5341="predaj",VLOOKUP(E5341,Tabuľka6[#All],12,FALSE),"zadany neplatny typ transakie"))</f>
        <v>14.95</v>
      </c>
      <c r="J5341">
        <f t="shared" si="83"/>
        <v>89.699999999999989</v>
      </c>
      <c r="K5341">
        <f>SUMIF($E$7:E5341,E5341,$H$7:H5341)</f>
        <v>67</v>
      </c>
    </row>
    <row r="5342" spans="4:11" x14ac:dyDescent="0.3">
      <c r="D5342">
        <v>5336</v>
      </c>
      <c r="E5342">
        <v>14</v>
      </c>
      <c r="F5342" s="4">
        <f>DATE(2022,4,24+INT(ROWS($1:62)/6))</f>
        <v>44685</v>
      </c>
      <c r="G5342" s="1" t="s">
        <v>167</v>
      </c>
      <c r="H5342">
        <v>-7</v>
      </c>
      <c r="I5342" s="5">
        <f>IF(G5342="nákup",VLOOKUP(E5342,Tabuľka6[#All],13,FALSE),IF(G5342="predaj",VLOOKUP(E5342,Tabuľka6[#All],12,FALSE),"zadany neplatny typ transakie"))</f>
        <v>7.8</v>
      </c>
      <c r="J5342">
        <f t="shared" si="83"/>
        <v>54.6</v>
      </c>
      <c r="K5342">
        <f>SUMIF($E$7:E5342,E5342,$H$7:H5342)</f>
        <v>21</v>
      </c>
    </row>
    <row r="5343" spans="4:11" x14ac:dyDescent="0.3">
      <c r="D5343">
        <v>5337</v>
      </c>
      <c r="E5343">
        <v>21</v>
      </c>
      <c r="F5343" s="4">
        <f>DATE(2022,4,24+INT(ROWS($1:63)/6))</f>
        <v>44685</v>
      </c>
      <c r="G5343" s="1" t="s">
        <v>167</v>
      </c>
      <c r="H5343">
        <v>-2</v>
      </c>
      <c r="I5343" s="5">
        <f>IF(G5343="nákup",VLOOKUP(E5343,Tabuľka6[#All],13,FALSE),IF(G5343="predaj",VLOOKUP(E5343,Tabuľka6[#All],12,FALSE),"zadany neplatny typ transakie"))</f>
        <v>22.5</v>
      </c>
      <c r="J5343">
        <f t="shared" si="83"/>
        <v>45</v>
      </c>
      <c r="K5343">
        <f>SUMIF($E$7:E5343,E5343,$H$7:H5343)</f>
        <v>24</v>
      </c>
    </row>
    <row r="5344" spans="4:11" x14ac:dyDescent="0.3">
      <c r="D5344">
        <v>5338</v>
      </c>
      <c r="E5344">
        <v>8</v>
      </c>
      <c r="F5344" s="4">
        <f>DATE(2022,4,24+INT(ROWS($1:64)/6))</f>
        <v>44685</v>
      </c>
      <c r="G5344" s="1" t="s">
        <v>167</v>
      </c>
      <c r="H5344">
        <v>-1</v>
      </c>
      <c r="I5344" s="5">
        <f>IF(G5344="nákup",VLOOKUP(E5344,Tabuľka6[#All],13,FALSE),IF(G5344="predaj",VLOOKUP(E5344,Tabuľka6[#All],12,FALSE),"zadany neplatny typ transakie"))</f>
        <v>17.89</v>
      </c>
      <c r="J5344">
        <f t="shared" si="83"/>
        <v>17.89</v>
      </c>
      <c r="K5344">
        <f>SUMIF($E$7:E5344,E5344,$H$7:H5344)</f>
        <v>60</v>
      </c>
    </row>
    <row r="5345" spans="4:11" x14ac:dyDescent="0.3">
      <c r="D5345">
        <v>5339</v>
      </c>
      <c r="E5345">
        <v>19</v>
      </c>
      <c r="F5345" s="4">
        <f>DATE(2022,4,24+INT(ROWS($1:65)/6))</f>
        <v>44685</v>
      </c>
      <c r="G5345" s="1" t="s">
        <v>167</v>
      </c>
      <c r="H5345">
        <v>-2</v>
      </c>
      <c r="I5345" s="5">
        <f>IF(G5345="nákup",VLOOKUP(E5345,Tabuľka6[#All],13,FALSE),IF(G5345="predaj",VLOOKUP(E5345,Tabuľka6[#All],12,FALSE),"zadany neplatny typ transakie"))</f>
        <v>14.17</v>
      </c>
      <c r="J5345">
        <f t="shared" si="83"/>
        <v>28.34</v>
      </c>
      <c r="K5345">
        <f>SUMIF($E$7:E5345,E5345,$H$7:H5345)</f>
        <v>45</v>
      </c>
    </row>
    <row r="5346" spans="4:11" x14ac:dyDescent="0.3">
      <c r="D5346">
        <v>5340</v>
      </c>
      <c r="E5346">
        <v>17</v>
      </c>
      <c r="F5346" s="4">
        <f>DATE(2022,4,24+INT(ROWS($1:66)/6))</f>
        <v>44686</v>
      </c>
      <c r="G5346" s="1" t="s">
        <v>167</v>
      </c>
      <c r="H5346">
        <v>-9</v>
      </c>
      <c r="I5346" s="5">
        <f>IF(G5346="nákup",VLOOKUP(E5346,Tabuľka6[#All],13,FALSE),IF(G5346="predaj",VLOOKUP(E5346,Tabuľka6[#All],12,FALSE),"zadany neplatny typ transakie"))</f>
        <v>14.46</v>
      </c>
      <c r="J5346">
        <f t="shared" si="83"/>
        <v>130.14000000000001</v>
      </c>
      <c r="K5346">
        <f>SUMIF($E$7:E5346,E5346,$H$7:H5346)</f>
        <v>78</v>
      </c>
    </row>
    <row r="5347" spans="4:11" x14ac:dyDescent="0.3">
      <c r="D5347">
        <v>5341</v>
      </c>
      <c r="E5347">
        <v>2</v>
      </c>
      <c r="F5347" s="4">
        <f>DATE(2022,4,24+INT(ROWS($1:67)/6))</f>
        <v>44686</v>
      </c>
      <c r="G5347" s="1" t="s">
        <v>167</v>
      </c>
      <c r="H5347">
        <v>-9</v>
      </c>
      <c r="I5347" s="5">
        <f>IF(G5347="nákup",VLOOKUP(E5347,Tabuľka6[#All],13,FALSE),IF(G5347="predaj",VLOOKUP(E5347,Tabuľka6[#All],12,FALSE),"zadany neplatny typ transakie"))</f>
        <v>16.11</v>
      </c>
      <c r="J5347">
        <f t="shared" si="83"/>
        <v>144.99</v>
      </c>
      <c r="K5347">
        <f>SUMIF($E$7:E5347,E5347,$H$7:H5347)</f>
        <v>23</v>
      </c>
    </row>
    <row r="5348" spans="4:11" x14ac:dyDescent="0.3">
      <c r="D5348">
        <v>5342</v>
      </c>
      <c r="E5348">
        <v>27</v>
      </c>
      <c r="F5348" s="4">
        <f>DATE(2022,4,24+INT(ROWS($1:68)/6))</f>
        <v>44686</v>
      </c>
      <c r="G5348" s="1" t="s">
        <v>167</v>
      </c>
      <c r="H5348">
        <v>-9</v>
      </c>
      <c r="I5348" s="5">
        <f>IF(G5348="nákup",VLOOKUP(E5348,Tabuľka6[#All],13,FALSE),IF(G5348="predaj",VLOOKUP(E5348,Tabuľka6[#All],12,FALSE),"zadany neplatny typ transakie"))</f>
        <v>16.36</v>
      </c>
      <c r="J5348">
        <f t="shared" si="83"/>
        <v>147.24</v>
      </c>
      <c r="K5348">
        <f>SUMIF($E$7:E5348,E5348,$H$7:H5348)</f>
        <v>138</v>
      </c>
    </row>
    <row r="5349" spans="4:11" x14ac:dyDescent="0.3">
      <c r="D5349">
        <v>5343</v>
      </c>
      <c r="E5349">
        <v>27</v>
      </c>
      <c r="F5349" s="4">
        <f>DATE(2022,4,24+INT(ROWS($1:69)/6))</f>
        <v>44686</v>
      </c>
      <c r="G5349" s="1" t="s">
        <v>167</v>
      </c>
      <c r="H5349">
        <v>-7</v>
      </c>
      <c r="I5349" s="5">
        <f>IF(G5349="nákup",VLOOKUP(E5349,Tabuľka6[#All],13,FALSE),IF(G5349="predaj",VLOOKUP(E5349,Tabuľka6[#All],12,FALSE),"zadany neplatny typ transakie"))</f>
        <v>16.36</v>
      </c>
      <c r="J5349">
        <f t="shared" si="83"/>
        <v>114.52</v>
      </c>
      <c r="K5349">
        <f>SUMIF($E$7:E5349,E5349,$H$7:H5349)</f>
        <v>131</v>
      </c>
    </row>
    <row r="5350" spans="4:11" x14ac:dyDescent="0.3">
      <c r="D5350">
        <v>5344</v>
      </c>
      <c r="E5350">
        <v>3</v>
      </c>
      <c r="F5350" s="4">
        <f>DATE(2022,4,24+INT(ROWS($1:70)/6))</f>
        <v>44686</v>
      </c>
      <c r="G5350" s="1" t="s">
        <v>167</v>
      </c>
      <c r="H5350">
        <v>-3</v>
      </c>
      <c r="I5350" s="5">
        <f>IF(G5350="nákup",VLOOKUP(E5350,Tabuľka6[#All],13,FALSE),IF(G5350="predaj",VLOOKUP(E5350,Tabuľka6[#All],12,FALSE),"zadany neplatny typ transakie"))</f>
        <v>9.64</v>
      </c>
      <c r="J5350">
        <f t="shared" si="83"/>
        <v>28.92</v>
      </c>
      <c r="K5350">
        <f>SUMIF($E$7:E5350,E5350,$H$7:H5350)</f>
        <v>93</v>
      </c>
    </row>
    <row r="5351" spans="4:11" x14ac:dyDescent="0.3">
      <c r="D5351">
        <v>5345</v>
      </c>
      <c r="E5351">
        <v>3</v>
      </c>
      <c r="F5351" s="4">
        <f>DATE(2022,4,24+INT(ROWS($1:71)/6))</f>
        <v>44686</v>
      </c>
      <c r="G5351" s="1" t="s">
        <v>167</v>
      </c>
      <c r="H5351">
        <v>-1</v>
      </c>
      <c r="I5351" s="5">
        <f>IF(G5351="nákup",VLOOKUP(E5351,Tabuľka6[#All],13,FALSE),IF(G5351="predaj",VLOOKUP(E5351,Tabuľka6[#All],12,FALSE),"zadany neplatny typ transakie"))</f>
        <v>9.64</v>
      </c>
      <c r="J5351">
        <f t="shared" si="83"/>
        <v>9.64</v>
      </c>
      <c r="K5351">
        <f>SUMIF($E$7:E5351,E5351,$H$7:H5351)</f>
        <v>92</v>
      </c>
    </row>
    <row r="5352" spans="4:11" x14ac:dyDescent="0.3">
      <c r="D5352">
        <v>5346</v>
      </c>
      <c r="E5352">
        <v>25</v>
      </c>
      <c r="F5352" s="4">
        <f>DATE(2022,4,24+INT(ROWS($1:72)/6))</f>
        <v>44687</v>
      </c>
      <c r="G5352" s="1" t="s">
        <v>167</v>
      </c>
      <c r="H5352">
        <v>-8</v>
      </c>
      <c r="I5352" s="5">
        <f>IF(G5352="nákup",VLOOKUP(E5352,Tabuľka6[#All],13,FALSE),IF(G5352="predaj",VLOOKUP(E5352,Tabuľka6[#All],12,FALSE),"zadany neplatny typ transakie"))</f>
        <v>14.95</v>
      </c>
      <c r="J5352">
        <f t="shared" si="83"/>
        <v>119.6</v>
      </c>
      <c r="K5352">
        <f>SUMIF($E$7:E5352,E5352,$H$7:H5352)</f>
        <v>13</v>
      </c>
    </row>
    <row r="5353" spans="4:11" x14ac:dyDescent="0.3">
      <c r="D5353">
        <v>5347</v>
      </c>
      <c r="E5353">
        <v>4</v>
      </c>
      <c r="F5353" s="4">
        <f>DATE(2022,4,24+INT(ROWS($1:73)/6))</f>
        <v>44687</v>
      </c>
      <c r="G5353" s="1" t="s">
        <v>167</v>
      </c>
      <c r="H5353">
        <v>-5</v>
      </c>
      <c r="I5353" s="5">
        <f>IF(G5353="nákup",VLOOKUP(E5353,Tabuľka6[#All],13,FALSE),IF(G5353="predaj",VLOOKUP(E5353,Tabuľka6[#All],12,FALSE),"zadany neplatny typ transakie"))</f>
        <v>16</v>
      </c>
      <c r="J5353">
        <f t="shared" si="83"/>
        <v>80</v>
      </c>
      <c r="K5353">
        <f>SUMIF($E$7:E5353,E5353,$H$7:H5353)</f>
        <v>5</v>
      </c>
    </row>
    <row r="5354" spans="4:11" x14ac:dyDescent="0.3">
      <c r="D5354">
        <v>5348</v>
      </c>
      <c r="E5354">
        <v>11</v>
      </c>
      <c r="F5354" s="4">
        <f>DATE(2022,4,24+INT(ROWS($1:74)/6))</f>
        <v>44687</v>
      </c>
      <c r="G5354" s="1" t="s">
        <v>167</v>
      </c>
      <c r="H5354">
        <v>-9</v>
      </c>
      <c r="I5354" s="5">
        <f>IF(G5354="nákup",VLOOKUP(E5354,Tabuľka6[#All],13,FALSE),IF(G5354="predaj",VLOOKUP(E5354,Tabuľka6[#All],12,FALSE),"zadany neplatny typ transakie"))</f>
        <v>5</v>
      </c>
      <c r="J5354">
        <f t="shared" si="83"/>
        <v>45</v>
      </c>
      <c r="K5354">
        <f>SUMIF($E$7:E5354,E5354,$H$7:H5354)</f>
        <v>76</v>
      </c>
    </row>
    <row r="5355" spans="4:11" x14ac:dyDescent="0.3">
      <c r="D5355">
        <v>5349</v>
      </c>
      <c r="E5355">
        <v>26</v>
      </c>
      <c r="F5355" s="4">
        <f>DATE(2022,4,24+INT(ROWS($1:75)/6))</f>
        <v>44687</v>
      </c>
      <c r="G5355" s="1" t="s">
        <v>167</v>
      </c>
      <c r="H5355">
        <v>-4</v>
      </c>
      <c r="I5355" s="5">
        <f>IF(G5355="nákup",VLOOKUP(E5355,Tabuľka6[#All],13,FALSE),IF(G5355="predaj",VLOOKUP(E5355,Tabuľka6[#All],12,FALSE),"zadany neplatny typ transakie"))</f>
        <v>12.85</v>
      </c>
      <c r="J5355">
        <f t="shared" si="83"/>
        <v>51.4</v>
      </c>
      <c r="K5355">
        <f>SUMIF($E$7:E5355,E5355,$H$7:H5355)</f>
        <v>69</v>
      </c>
    </row>
    <row r="5356" spans="4:11" x14ac:dyDescent="0.3">
      <c r="D5356">
        <v>5350</v>
      </c>
      <c r="E5356">
        <v>5</v>
      </c>
      <c r="F5356" s="4">
        <f>DATE(2022,4,24+INT(ROWS($1:76)/6))</f>
        <v>44687</v>
      </c>
      <c r="G5356" s="1" t="s">
        <v>167</v>
      </c>
      <c r="H5356">
        <v>-7</v>
      </c>
      <c r="I5356" s="5">
        <f>IF(G5356="nákup",VLOOKUP(E5356,Tabuľka6[#All],13,FALSE),IF(G5356="predaj",VLOOKUP(E5356,Tabuľka6[#All],12,FALSE),"zadany neplatny typ transakie"))</f>
        <v>15.56</v>
      </c>
      <c r="J5356">
        <f t="shared" si="83"/>
        <v>108.92</v>
      </c>
      <c r="K5356">
        <f>SUMIF($E$7:E5356,E5356,$H$7:H5356)</f>
        <v>186</v>
      </c>
    </row>
    <row r="5357" spans="4:11" x14ac:dyDescent="0.3">
      <c r="D5357">
        <v>5351</v>
      </c>
      <c r="E5357">
        <v>21</v>
      </c>
      <c r="F5357" s="4">
        <f>DATE(2022,4,24+INT(ROWS($1:77)/6))</f>
        <v>44687</v>
      </c>
      <c r="G5357" s="1" t="s">
        <v>167</v>
      </c>
      <c r="H5357">
        <v>-6</v>
      </c>
      <c r="I5357" s="5">
        <f>IF(G5357="nákup",VLOOKUP(E5357,Tabuľka6[#All],13,FALSE),IF(G5357="predaj",VLOOKUP(E5357,Tabuľka6[#All],12,FALSE),"zadany neplatny typ transakie"))</f>
        <v>22.5</v>
      </c>
      <c r="J5357">
        <f t="shared" si="83"/>
        <v>135</v>
      </c>
      <c r="K5357">
        <f>SUMIF($E$7:E5357,E5357,$H$7:H5357)</f>
        <v>18</v>
      </c>
    </row>
    <row r="5358" spans="4:11" x14ac:dyDescent="0.3">
      <c r="D5358">
        <v>5352</v>
      </c>
      <c r="E5358">
        <v>15</v>
      </c>
      <c r="F5358" s="4">
        <f>DATE(2022,4,24+INT(ROWS($1:78)/6))</f>
        <v>44688</v>
      </c>
      <c r="G5358" s="1" t="s">
        <v>167</v>
      </c>
      <c r="H5358">
        <v>-8</v>
      </c>
      <c r="I5358" s="5">
        <f>IF(G5358="nákup",VLOOKUP(E5358,Tabuľka6[#All],13,FALSE),IF(G5358="predaj",VLOOKUP(E5358,Tabuľka6[#All],12,FALSE),"zadany neplatny typ transakie"))</f>
        <v>9.65</v>
      </c>
      <c r="J5358">
        <f t="shared" si="83"/>
        <v>77.2</v>
      </c>
      <c r="K5358">
        <f>SUMIF($E$7:E5358,E5358,$H$7:H5358)</f>
        <v>9</v>
      </c>
    </row>
    <row r="5359" spans="4:11" x14ac:dyDescent="0.3">
      <c r="D5359">
        <v>5353</v>
      </c>
      <c r="E5359">
        <v>17</v>
      </c>
      <c r="F5359" s="4">
        <f>DATE(2022,4,24+INT(ROWS($1:79)/6))</f>
        <v>44688</v>
      </c>
      <c r="G5359" s="1" t="s">
        <v>167</v>
      </c>
      <c r="H5359">
        <v>-9</v>
      </c>
      <c r="I5359" s="5">
        <f>IF(G5359="nákup",VLOOKUP(E5359,Tabuľka6[#All],13,FALSE),IF(G5359="predaj",VLOOKUP(E5359,Tabuľka6[#All],12,FALSE),"zadany neplatny typ transakie"))</f>
        <v>14.46</v>
      </c>
      <c r="J5359">
        <f t="shared" si="83"/>
        <v>130.14000000000001</v>
      </c>
      <c r="K5359">
        <f>SUMIF($E$7:E5359,E5359,$H$7:H5359)</f>
        <v>69</v>
      </c>
    </row>
    <row r="5360" spans="4:11" x14ac:dyDescent="0.3">
      <c r="D5360">
        <v>5354</v>
      </c>
      <c r="E5360">
        <v>24</v>
      </c>
      <c r="F5360" s="4">
        <f>DATE(2022,4,24+INT(ROWS($1:80)/6))</f>
        <v>44688</v>
      </c>
      <c r="G5360" s="1" t="s">
        <v>167</v>
      </c>
      <c r="H5360">
        <v>-7</v>
      </c>
      <c r="I5360" s="5">
        <f>IF(G5360="nákup",VLOOKUP(E5360,Tabuľka6[#All],13,FALSE),IF(G5360="predaj",VLOOKUP(E5360,Tabuľka6[#All],12,FALSE),"zadany neplatny typ transakie"))</f>
        <v>18.98</v>
      </c>
      <c r="J5360">
        <f t="shared" si="83"/>
        <v>132.86000000000001</v>
      </c>
      <c r="K5360">
        <f>SUMIF($E$7:E5360,E5360,$H$7:H5360)</f>
        <v>102</v>
      </c>
    </row>
    <row r="5361" spans="4:11" x14ac:dyDescent="0.3">
      <c r="D5361">
        <v>5355</v>
      </c>
      <c r="E5361">
        <v>15</v>
      </c>
      <c r="F5361" s="4">
        <f>DATE(2022,4,24+INT(ROWS($1:81)/6))</f>
        <v>44688</v>
      </c>
      <c r="G5361" s="1" t="s">
        <v>167</v>
      </c>
      <c r="H5361">
        <v>-4</v>
      </c>
      <c r="I5361" s="5">
        <f>IF(G5361="nákup",VLOOKUP(E5361,Tabuľka6[#All],13,FALSE),IF(G5361="predaj",VLOOKUP(E5361,Tabuľka6[#All],12,FALSE),"zadany neplatny typ transakie"))</f>
        <v>9.65</v>
      </c>
      <c r="J5361">
        <f t="shared" si="83"/>
        <v>38.6</v>
      </c>
      <c r="K5361">
        <f>SUMIF($E$7:E5361,E5361,$H$7:H5361)</f>
        <v>5</v>
      </c>
    </row>
    <row r="5362" spans="4:11" x14ac:dyDescent="0.3">
      <c r="D5362">
        <v>5356</v>
      </c>
      <c r="E5362">
        <v>1</v>
      </c>
      <c r="F5362" s="4">
        <f>DATE(2022,4,24+INT(ROWS($1:82)/6))</f>
        <v>44688</v>
      </c>
      <c r="G5362" s="1" t="s">
        <v>167</v>
      </c>
      <c r="H5362">
        <v>-1</v>
      </c>
      <c r="I5362" s="5">
        <f>IF(G5362="nákup",VLOOKUP(E5362,Tabuľka6[#All],13,FALSE),IF(G5362="predaj",VLOOKUP(E5362,Tabuľka6[#All],12,FALSE),"zadany neplatny typ transakie"))</f>
        <v>11.9</v>
      </c>
      <c r="J5362">
        <f t="shared" si="83"/>
        <v>11.9</v>
      </c>
      <c r="K5362">
        <f>SUMIF($E$7:E5362,E5362,$H$7:H5362)</f>
        <v>12</v>
      </c>
    </row>
    <row r="5363" spans="4:11" x14ac:dyDescent="0.3">
      <c r="D5363">
        <v>5357</v>
      </c>
      <c r="E5363">
        <v>8</v>
      </c>
      <c r="F5363" s="4">
        <f>DATE(2022,4,24+INT(ROWS($1:83)/6))</f>
        <v>44688</v>
      </c>
      <c r="G5363" s="1" t="s">
        <v>167</v>
      </c>
      <c r="H5363">
        <v>-9</v>
      </c>
      <c r="I5363" s="5">
        <f>IF(G5363="nákup",VLOOKUP(E5363,Tabuľka6[#All],13,FALSE),IF(G5363="predaj",VLOOKUP(E5363,Tabuľka6[#All],12,FALSE),"zadany neplatny typ transakie"))</f>
        <v>17.89</v>
      </c>
      <c r="J5363">
        <f t="shared" si="83"/>
        <v>161.01</v>
      </c>
      <c r="K5363">
        <f>SUMIF($E$7:E5363,E5363,$H$7:H5363)</f>
        <v>51</v>
      </c>
    </row>
    <row r="5364" spans="4:11" x14ac:dyDescent="0.3">
      <c r="D5364">
        <v>5358</v>
      </c>
      <c r="E5364">
        <v>17</v>
      </c>
      <c r="F5364" s="4">
        <f>DATE(2022,4,24+INT(ROWS($1:84)/6))</f>
        <v>44689</v>
      </c>
      <c r="G5364" s="1" t="s">
        <v>167</v>
      </c>
      <c r="H5364">
        <v>-3</v>
      </c>
      <c r="I5364" s="5">
        <f>IF(G5364="nákup",VLOOKUP(E5364,Tabuľka6[#All],13,FALSE),IF(G5364="predaj",VLOOKUP(E5364,Tabuľka6[#All],12,FALSE),"zadany neplatny typ transakie"))</f>
        <v>14.46</v>
      </c>
      <c r="J5364">
        <f t="shared" si="83"/>
        <v>43.38</v>
      </c>
      <c r="K5364">
        <f>SUMIF($E$7:E5364,E5364,$H$7:H5364)</f>
        <v>66</v>
      </c>
    </row>
    <row r="5365" spans="4:11" x14ac:dyDescent="0.3">
      <c r="D5365">
        <v>5359</v>
      </c>
      <c r="E5365">
        <v>14</v>
      </c>
      <c r="F5365" s="4">
        <f>DATE(2022,4,24+INT(ROWS($1:85)/6))</f>
        <v>44689</v>
      </c>
      <c r="G5365" s="1" t="s">
        <v>167</v>
      </c>
      <c r="H5365">
        <v>-10</v>
      </c>
      <c r="I5365" s="5">
        <f>IF(G5365="nákup",VLOOKUP(E5365,Tabuľka6[#All],13,FALSE),IF(G5365="predaj",VLOOKUP(E5365,Tabuľka6[#All],12,FALSE),"zadany neplatny typ transakie"))</f>
        <v>7.8</v>
      </c>
      <c r="J5365">
        <f t="shared" si="83"/>
        <v>78</v>
      </c>
      <c r="K5365">
        <f>SUMIF($E$7:E5365,E5365,$H$7:H5365)</f>
        <v>11</v>
      </c>
    </row>
    <row r="5366" spans="4:11" x14ac:dyDescent="0.3">
      <c r="D5366">
        <v>5360</v>
      </c>
      <c r="E5366">
        <v>29</v>
      </c>
      <c r="F5366" s="4">
        <f>DATE(2022,4,24+INT(ROWS($1:86)/6))</f>
        <v>44689</v>
      </c>
      <c r="G5366" s="1" t="s">
        <v>167</v>
      </c>
      <c r="H5366">
        <v>-9</v>
      </c>
      <c r="I5366" s="5">
        <f>IF(G5366="nákup",VLOOKUP(E5366,Tabuľka6[#All],13,FALSE),IF(G5366="predaj",VLOOKUP(E5366,Tabuľka6[#All],12,FALSE),"zadany neplatny typ transakie"))</f>
        <v>24.99</v>
      </c>
      <c r="J5366">
        <f t="shared" si="83"/>
        <v>224.91</v>
      </c>
      <c r="K5366">
        <f>SUMIF($E$7:E5366,E5366,$H$7:H5366)</f>
        <v>188</v>
      </c>
    </row>
    <row r="5367" spans="4:11" x14ac:dyDescent="0.3">
      <c r="D5367">
        <v>5361</v>
      </c>
      <c r="E5367">
        <v>6</v>
      </c>
      <c r="F5367" s="4">
        <f>DATE(2022,4,24+INT(ROWS($1:87)/6))</f>
        <v>44689</v>
      </c>
      <c r="G5367" s="1" t="s">
        <v>167</v>
      </c>
      <c r="H5367">
        <v>-2</v>
      </c>
      <c r="I5367" s="5">
        <f>IF(G5367="nákup",VLOOKUP(E5367,Tabuľka6[#All],13,FALSE),IF(G5367="predaj",VLOOKUP(E5367,Tabuľka6[#All],12,FALSE),"zadany neplatny typ transakie"))</f>
        <v>13.24</v>
      </c>
      <c r="J5367">
        <f t="shared" si="83"/>
        <v>26.48</v>
      </c>
      <c r="K5367">
        <f>SUMIF($E$7:E5367,E5367,$H$7:H5367)</f>
        <v>44</v>
      </c>
    </row>
    <row r="5368" spans="4:11" x14ac:dyDescent="0.3">
      <c r="D5368">
        <v>5362</v>
      </c>
      <c r="E5368">
        <v>27</v>
      </c>
      <c r="F5368" s="4">
        <f>DATE(2022,4,24+INT(ROWS($1:88)/6))</f>
        <v>44689</v>
      </c>
      <c r="G5368" s="1" t="s">
        <v>167</v>
      </c>
      <c r="H5368">
        <v>-7</v>
      </c>
      <c r="I5368" s="5">
        <f>IF(G5368="nákup",VLOOKUP(E5368,Tabuľka6[#All],13,FALSE),IF(G5368="predaj",VLOOKUP(E5368,Tabuľka6[#All],12,FALSE),"zadany neplatny typ transakie"))</f>
        <v>16.36</v>
      </c>
      <c r="J5368">
        <f t="shared" si="83"/>
        <v>114.52</v>
      </c>
      <c r="K5368">
        <f>SUMIF($E$7:E5368,E5368,$H$7:H5368)</f>
        <v>124</v>
      </c>
    </row>
    <row r="5369" spans="4:11" x14ac:dyDescent="0.3">
      <c r="D5369">
        <v>5363</v>
      </c>
      <c r="E5369">
        <v>24</v>
      </c>
      <c r="F5369" s="4">
        <f>DATE(2022,4,24+INT(ROWS($1:89)/6))</f>
        <v>44689</v>
      </c>
      <c r="G5369" s="1" t="s">
        <v>167</v>
      </c>
      <c r="H5369">
        <v>-3</v>
      </c>
      <c r="I5369" s="5">
        <f>IF(G5369="nákup",VLOOKUP(E5369,Tabuľka6[#All],13,FALSE),IF(G5369="predaj",VLOOKUP(E5369,Tabuľka6[#All],12,FALSE),"zadany neplatny typ transakie"))</f>
        <v>18.98</v>
      </c>
      <c r="J5369">
        <f t="shared" si="83"/>
        <v>56.94</v>
      </c>
      <c r="K5369">
        <f>SUMIF($E$7:E5369,E5369,$H$7:H5369)</f>
        <v>99</v>
      </c>
    </row>
    <row r="5370" spans="4:11" x14ac:dyDescent="0.3">
      <c r="D5370">
        <v>5364</v>
      </c>
      <c r="E5370">
        <v>6</v>
      </c>
      <c r="F5370" s="4">
        <f>DATE(2022,4,24+INT(ROWS($1:90)/6))</f>
        <v>44690</v>
      </c>
      <c r="G5370" s="1" t="s">
        <v>167</v>
      </c>
      <c r="H5370">
        <v>-8</v>
      </c>
      <c r="I5370" s="5">
        <f>IF(G5370="nákup",VLOOKUP(E5370,Tabuľka6[#All],13,FALSE),IF(G5370="predaj",VLOOKUP(E5370,Tabuľka6[#All],12,FALSE),"zadany neplatny typ transakie"))</f>
        <v>13.24</v>
      </c>
      <c r="J5370">
        <f t="shared" si="83"/>
        <v>105.92</v>
      </c>
      <c r="K5370">
        <f>SUMIF($E$7:E5370,E5370,$H$7:H5370)</f>
        <v>36</v>
      </c>
    </row>
    <row r="5371" spans="4:11" x14ac:dyDescent="0.3">
      <c r="D5371">
        <v>5365</v>
      </c>
      <c r="E5371">
        <v>16</v>
      </c>
      <c r="F5371" s="4">
        <f>DATE(2022,4,24+INT(ROWS($1:91)/6))</f>
        <v>44690</v>
      </c>
      <c r="G5371" s="1" t="s">
        <v>167</v>
      </c>
      <c r="H5371">
        <v>-2</v>
      </c>
      <c r="I5371" s="5">
        <f>IF(G5371="nákup",VLOOKUP(E5371,Tabuľka6[#All],13,FALSE),IF(G5371="predaj",VLOOKUP(E5371,Tabuľka6[#All],12,FALSE),"zadany neplatny typ transakie"))</f>
        <v>14.49</v>
      </c>
      <c r="J5371">
        <f t="shared" si="83"/>
        <v>28.98</v>
      </c>
      <c r="K5371">
        <f>SUMIF($E$7:E5371,E5371,$H$7:H5371)</f>
        <v>43</v>
      </c>
    </row>
    <row r="5372" spans="4:11" x14ac:dyDescent="0.3">
      <c r="D5372">
        <v>5366</v>
      </c>
      <c r="E5372">
        <v>16</v>
      </c>
      <c r="F5372" s="4">
        <f>DATE(2022,4,24+INT(ROWS($1:92)/6))</f>
        <v>44690</v>
      </c>
      <c r="G5372" s="1" t="s">
        <v>167</v>
      </c>
      <c r="H5372">
        <v>-8</v>
      </c>
      <c r="I5372" s="5">
        <f>IF(G5372="nákup",VLOOKUP(E5372,Tabuľka6[#All],13,FALSE),IF(G5372="predaj",VLOOKUP(E5372,Tabuľka6[#All],12,FALSE),"zadany neplatny typ transakie"))</f>
        <v>14.49</v>
      </c>
      <c r="J5372">
        <f t="shared" si="83"/>
        <v>115.92</v>
      </c>
      <c r="K5372">
        <f>SUMIF($E$7:E5372,E5372,$H$7:H5372)</f>
        <v>35</v>
      </c>
    </row>
    <row r="5373" spans="4:11" x14ac:dyDescent="0.3">
      <c r="D5373">
        <v>5367</v>
      </c>
      <c r="E5373">
        <v>7</v>
      </c>
      <c r="F5373" s="4">
        <f>DATE(2022,4,24+INT(ROWS($1:93)/6))</f>
        <v>44690</v>
      </c>
      <c r="G5373" s="1" t="s">
        <v>167</v>
      </c>
      <c r="H5373">
        <v>-7</v>
      </c>
      <c r="I5373" s="5">
        <f>IF(G5373="nákup",VLOOKUP(E5373,Tabuľka6[#All],13,FALSE),IF(G5373="predaj",VLOOKUP(E5373,Tabuľka6[#All],12,FALSE),"zadany neplatny typ transakie"))</f>
        <v>14.75</v>
      </c>
      <c r="J5373">
        <f t="shared" si="83"/>
        <v>103.25</v>
      </c>
      <c r="K5373">
        <f>SUMIF($E$7:E5373,E5373,$H$7:H5373)</f>
        <v>119</v>
      </c>
    </row>
    <row r="5374" spans="4:11" x14ac:dyDescent="0.3">
      <c r="D5374">
        <v>5368</v>
      </c>
      <c r="E5374">
        <v>1</v>
      </c>
      <c r="F5374" s="4">
        <f>DATE(2022,4,24+INT(ROWS($1:94)/6))</f>
        <v>44690</v>
      </c>
      <c r="G5374" s="1" t="s">
        <v>167</v>
      </c>
      <c r="H5374">
        <v>-1</v>
      </c>
      <c r="I5374" s="5">
        <f>IF(G5374="nákup",VLOOKUP(E5374,Tabuľka6[#All],13,FALSE),IF(G5374="predaj",VLOOKUP(E5374,Tabuľka6[#All],12,FALSE),"zadany neplatny typ transakie"))</f>
        <v>11.9</v>
      </c>
      <c r="J5374">
        <f t="shared" si="83"/>
        <v>11.9</v>
      </c>
      <c r="K5374">
        <f>SUMIF($E$7:E5374,E5374,$H$7:H5374)</f>
        <v>11</v>
      </c>
    </row>
    <row r="5375" spans="4:11" x14ac:dyDescent="0.3">
      <c r="D5375">
        <v>5369</v>
      </c>
      <c r="E5375">
        <v>20</v>
      </c>
      <c r="F5375" s="4">
        <f>DATE(2022,4,24+INT(ROWS($1:95)/6))</f>
        <v>44690</v>
      </c>
      <c r="G5375" s="1" t="s">
        <v>167</v>
      </c>
      <c r="H5375">
        <v>-7</v>
      </c>
      <c r="I5375" s="5">
        <f>IF(G5375="nákup",VLOOKUP(E5375,Tabuľka6[#All],13,FALSE),IF(G5375="predaj",VLOOKUP(E5375,Tabuľka6[#All],12,FALSE),"zadany neplatny typ transakie"))</f>
        <v>10.050000000000001</v>
      </c>
      <c r="J5375">
        <f t="shared" si="83"/>
        <v>70.350000000000009</v>
      </c>
      <c r="K5375">
        <f>SUMIF($E$7:E5375,E5375,$H$7:H5375)</f>
        <v>10</v>
      </c>
    </row>
    <row r="5376" spans="4:11" x14ac:dyDescent="0.3">
      <c r="D5376">
        <v>5370</v>
      </c>
      <c r="E5376">
        <v>29</v>
      </c>
      <c r="F5376" s="4">
        <f>DATE(2022,4,24+INT(ROWS($1:96)/6))</f>
        <v>44691</v>
      </c>
      <c r="G5376" s="1" t="s">
        <v>167</v>
      </c>
      <c r="H5376">
        <v>-6</v>
      </c>
      <c r="I5376" s="5">
        <f>IF(G5376="nákup",VLOOKUP(E5376,Tabuľka6[#All],13,FALSE),IF(G5376="predaj",VLOOKUP(E5376,Tabuľka6[#All],12,FALSE),"zadany neplatny typ transakie"))</f>
        <v>24.99</v>
      </c>
      <c r="J5376">
        <f t="shared" si="83"/>
        <v>149.94</v>
      </c>
      <c r="K5376">
        <f>SUMIF($E$7:E5376,E5376,$H$7:H5376)</f>
        <v>182</v>
      </c>
    </row>
    <row r="5377" spans="4:11" x14ac:dyDescent="0.3">
      <c r="D5377">
        <v>5371</v>
      </c>
      <c r="E5377">
        <v>15</v>
      </c>
      <c r="F5377" s="4">
        <f>DATE(2022,4,24+INT(ROWS($1:97)/6))</f>
        <v>44691</v>
      </c>
      <c r="G5377" s="1" t="s">
        <v>166</v>
      </c>
      <c r="H5377">
        <v>10</v>
      </c>
      <c r="I5377" s="5">
        <f>IF(G5377="nákup",VLOOKUP(E5377,Tabuľka6[#All],13,FALSE),IF(G5377="predaj",VLOOKUP(E5377,Tabuľka6[#All],12,FALSE),"zadany neplatny typ transakie"))</f>
        <v>4.5</v>
      </c>
      <c r="J5377">
        <f t="shared" si="83"/>
        <v>45</v>
      </c>
      <c r="K5377">
        <f>SUMIF($E$7:E5377,E5377,$H$7:H5377)</f>
        <v>15</v>
      </c>
    </row>
    <row r="5378" spans="4:11" x14ac:dyDescent="0.3">
      <c r="D5378">
        <v>5372</v>
      </c>
      <c r="E5378">
        <v>19</v>
      </c>
      <c r="F5378" s="4">
        <f>DATE(2022,4,24+INT(ROWS($1:98)/6))</f>
        <v>44691</v>
      </c>
      <c r="G5378" s="1" t="s">
        <v>167</v>
      </c>
      <c r="H5378">
        <v>-7</v>
      </c>
      <c r="I5378" s="5">
        <f>IF(G5378="nákup",VLOOKUP(E5378,Tabuľka6[#All],13,FALSE),IF(G5378="predaj",VLOOKUP(E5378,Tabuľka6[#All],12,FALSE),"zadany neplatny typ transakie"))</f>
        <v>14.17</v>
      </c>
      <c r="J5378">
        <f t="shared" si="83"/>
        <v>99.19</v>
      </c>
      <c r="K5378">
        <f>SUMIF($E$7:E5378,E5378,$H$7:H5378)</f>
        <v>38</v>
      </c>
    </row>
    <row r="5379" spans="4:11" x14ac:dyDescent="0.3">
      <c r="D5379">
        <v>5373</v>
      </c>
      <c r="E5379">
        <v>30</v>
      </c>
      <c r="F5379" s="4">
        <f>DATE(2022,4,24+INT(ROWS($1:99)/6))</f>
        <v>44691</v>
      </c>
      <c r="G5379" s="1" t="s">
        <v>167</v>
      </c>
      <c r="H5379">
        <v>-5</v>
      </c>
      <c r="I5379" s="5">
        <f>IF(G5379="nákup",VLOOKUP(E5379,Tabuľka6[#All],13,FALSE),IF(G5379="predaj",VLOOKUP(E5379,Tabuľka6[#All],12,FALSE),"zadany neplatny typ transakie"))</f>
        <v>11.5</v>
      </c>
      <c r="J5379">
        <f t="shared" si="83"/>
        <v>57.5</v>
      </c>
      <c r="K5379">
        <f>SUMIF($E$7:E5379,E5379,$H$7:H5379)</f>
        <v>39</v>
      </c>
    </row>
    <row r="5380" spans="4:11" x14ac:dyDescent="0.3">
      <c r="D5380">
        <v>5374</v>
      </c>
      <c r="E5380">
        <v>9</v>
      </c>
      <c r="F5380" s="4">
        <f>DATE(2022,4,24+INT(ROWS($1:100)/6))</f>
        <v>44691</v>
      </c>
      <c r="G5380" s="1" t="s">
        <v>167</v>
      </c>
      <c r="H5380">
        <v>-10</v>
      </c>
      <c r="I5380" s="5">
        <f>IF(G5380="nákup",VLOOKUP(E5380,Tabuľka6[#All],13,FALSE),IF(G5380="predaj",VLOOKUP(E5380,Tabuľka6[#All],12,FALSE),"zadany neplatny typ transakie"))</f>
        <v>41</v>
      </c>
      <c r="J5380">
        <f t="shared" si="83"/>
        <v>410</v>
      </c>
      <c r="K5380">
        <f>SUMIF($E$7:E5380,E5380,$H$7:H5380)</f>
        <v>96</v>
      </c>
    </row>
    <row r="5381" spans="4:11" x14ac:dyDescent="0.3">
      <c r="D5381">
        <v>5375</v>
      </c>
      <c r="E5381">
        <v>30</v>
      </c>
      <c r="F5381" s="4">
        <f>DATE(2022,4,24+INT(ROWS($1:101)/6))</f>
        <v>44691</v>
      </c>
      <c r="G5381" s="1" t="s">
        <v>167</v>
      </c>
      <c r="H5381">
        <v>-5</v>
      </c>
      <c r="I5381" s="5">
        <f>IF(G5381="nákup",VLOOKUP(E5381,Tabuľka6[#All],13,FALSE),IF(G5381="predaj",VLOOKUP(E5381,Tabuľka6[#All],12,FALSE),"zadany neplatny typ transakie"))</f>
        <v>11.5</v>
      </c>
      <c r="J5381">
        <f t="shared" si="83"/>
        <v>57.5</v>
      </c>
      <c r="K5381">
        <f>SUMIF($E$7:E5381,E5381,$H$7:H5381)</f>
        <v>34</v>
      </c>
    </row>
    <row r="5382" spans="4:11" x14ac:dyDescent="0.3">
      <c r="D5382">
        <v>5376</v>
      </c>
      <c r="E5382">
        <v>2</v>
      </c>
      <c r="F5382" s="4">
        <f>DATE(2022,4,24+INT(ROWS($1:102)/6))</f>
        <v>44692</v>
      </c>
      <c r="G5382" s="1" t="s">
        <v>167</v>
      </c>
      <c r="H5382">
        <v>-3</v>
      </c>
      <c r="I5382" s="5">
        <f>IF(G5382="nákup",VLOOKUP(E5382,Tabuľka6[#All],13,FALSE),IF(G5382="predaj",VLOOKUP(E5382,Tabuľka6[#All],12,FALSE),"zadany neplatny typ transakie"))</f>
        <v>16.11</v>
      </c>
      <c r="J5382">
        <f t="shared" si="83"/>
        <v>48.33</v>
      </c>
      <c r="K5382">
        <f>SUMIF($E$7:E5382,E5382,$H$7:H5382)</f>
        <v>20</v>
      </c>
    </row>
    <row r="5383" spans="4:11" x14ac:dyDescent="0.3">
      <c r="D5383">
        <v>5377</v>
      </c>
      <c r="E5383">
        <v>22</v>
      </c>
      <c r="F5383" s="4">
        <f>DATE(2022,4,24+INT(ROWS($1:103)/6))</f>
        <v>44692</v>
      </c>
      <c r="G5383" s="1" t="s">
        <v>166</v>
      </c>
      <c r="H5383">
        <v>2</v>
      </c>
      <c r="I5383" s="5">
        <f>IF(G5383="nákup",VLOOKUP(E5383,Tabuľka6[#All],13,FALSE),IF(G5383="predaj",VLOOKUP(E5383,Tabuľka6[#All],12,FALSE),"zadany neplatny typ transakie"))</f>
        <v>12.56</v>
      </c>
      <c r="J5383">
        <f t="shared" si="83"/>
        <v>25.12</v>
      </c>
      <c r="K5383">
        <f>SUMIF($E$7:E5383,E5383,$H$7:H5383)</f>
        <v>23</v>
      </c>
    </row>
    <row r="5384" spans="4:11" x14ac:dyDescent="0.3">
      <c r="D5384">
        <v>5378</v>
      </c>
      <c r="E5384">
        <v>22</v>
      </c>
      <c r="F5384" s="4">
        <f>DATE(2022,4,24+INT(ROWS($1:104)/6))</f>
        <v>44692</v>
      </c>
      <c r="G5384" s="1" t="s">
        <v>166</v>
      </c>
      <c r="H5384">
        <v>4</v>
      </c>
      <c r="I5384" s="5">
        <f>IF(G5384="nákup",VLOOKUP(E5384,Tabuľka6[#All],13,FALSE),IF(G5384="predaj",VLOOKUP(E5384,Tabuľka6[#All],12,FALSE),"zadany neplatny typ transakie"))</f>
        <v>12.56</v>
      </c>
      <c r="J5384">
        <f t="shared" ref="J5384:J5447" si="84">ABS(H5384*I5384)</f>
        <v>50.24</v>
      </c>
      <c r="K5384">
        <f>SUMIF($E$7:E5384,E5384,$H$7:H5384)</f>
        <v>27</v>
      </c>
    </row>
    <row r="5385" spans="4:11" x14ac:dyDescent="0.3">
      <c r="D5385">
        <v>5379</v>
      </c>
      <c r="E5385">
        <v>21</v>
      </c>
      <c r="F5385" s="4">
        <f>DATE(2022,4,24+INT(ROWS($1:105)/6))</f>
        <v>44692</v>
      </c>
      <c r="G5385" s="1" t="s">
        <v>166</v>
      </c>
      <c r="H5385">
        <v>10</v>
      </c>
      <c r="I5385" s="5">
        <f>IF(G5385="nákup",VLOOKUP(E5385,Tabuľka6[#All],13,FALSE),IF(G5385="predaj",VLOOKUP(E5385,Tabuľka6[#All],12,FALSE),"zadany neplatny typ transakie"))</f>
        <v>14.17</v>
      </c>
      <c r="J5385">
        <f t="shared" si="84"/>
        <v>141.69999999999999</v>
      </c>
      <c r="K5385">
        <f>SUMIF($E$7:E5385,E5385,$H$7:H5385)</f>
        <v>28</v>
      </c>
    </row>
    <row r="5386" spans="4:11" x14ac:dyDescent="0.3">
      <c r="D5386">
        <v>5380</v>
      </c>
      <c r="E5386">
        <v>14</v>
      </c>
      <c r="F5386" s="4">
        <f>DATE(2022,4,24+INT(ROWS($1:106)/6))</f>
        <v>44692</v>
      </c>
      <c r="G5386" s="1" t="s">
        <v>167</v>
      </c>
      <c r="H5386">
        <v>-4</v>
      </c>
      <c r="I5386" s="5">
        <f>IF(G5386="nákup",VLOOKUP(E5386,Tabuľka6[#All],13,FALSE),IF(G5386="predaj",VLOOKUP(E5386,Tabuľka6[#All],12,FALSE),"zadany neplatny typ transakie"))</f>
        <v>7.8</v>
      </c>
      <c r="J5386">
        <f t="shared" si="84"/>
        <v>31.2</v>
      </c>
      <c r="K5386">
        <f>SUMIF($E$7:E5386,E5386,$H$7:H5386)</f>
        <v>7</v>
      </c>
    </row>
    <row r="5387" spans="4:11" x14ac:dyDescent="0.3">
      <c r="D5387">
        <v>5381</v>
      </c>
      <c r="E5387">
        <v>18</v>
      </c>
      <c r="F5387" s="4">
        <f>DATE(2022,4,24+INT(ROWS($1:107)/6))</f>
        <v>44692</v>
      </c>
      <c r="G5387" s="1" t="s">
        <v>167</v>
      </c>
      <c r="H5387">
        <v>-2</v>
      </c>
      <c r="I5387" s="5">
        <f>IF(G5387="nákup",VLOOKUP(E5387,Tabuľka6[#All],13,FALSE),IF(G5387="predaj",VLOOKUP(E5387,Tabuľka6[#All],12,FALSE),"zadany neplatny typ transakie"))</f>
        <v>13.99</v>
      </c>
      <c r="J5387">
        <f t="shared" si="84"/>
        <v>27.98</v>
      </c>
      <c r="K5387">
        <f>SUMIF($E$7:E5387,E5387,$H$7:H5387)</f>
        <v>42</v>
      </c>
    </row>
    <row r="5388" spans="4:11" x14ac:dyDescent="0.3">
      <c r="D5388">
        <v>5382</v>
      </c>
      <c r="E5388">
        <v>1</v>
      </c>
      <c r="F5388" s="4">
        <f>DATE(2022,4,24+INT(ROWS($1:108)/6))</f>
        <v>44693</v>
      </c>
      <c r="G5388" s="1" t="s">
        <v>167</v>
      </c>
      <c r="H5388">
        <v>-6</v>
      </c>
      <c r="I5388" s="5">
        <f>IF(G5388="nákup",VLOOKUP(E5388,Tabuľka6[#All],13,FALSE),IF(G5388="predaj",VLOOKUP(E5388,Tabuľka6[#All],12,FALSE),"zadany neplatny typ transakie"))</f>
        <v>11.9</v>
      </c>
      <c r="J5388">
        <f t="shared" si="84"/>
        <v>71.400000000000006</v>
      </c>
      <c r="K5388">
        <f>SUMIF($E$7:E5388,E5388,$H$7:H5388)</f>
        <v>5</v>
      </c>
    </row>
    <row r="5389" spans="4:11" x14ac:dyDescent="0.3">
      <c r="D5389">
        <v>5383</v>
      </c>
      <c r="E5389">
        <v>1</v>
      </c>
      <c r="F5389" s="4">
        <f>DATE(2022,4,24+INT(ROWS($1:109)/6))</f>
        <v>44693</v>
      </c>
      <c r="G5389" s="1" t="s">
        <v>167</v>
      </c>
      <c r="H5389">
        <v>-1</v>
      </c>
      <c r="I5389" s="5">
        <f>IF(G5389="nákup",VLOOKUP(E5389,Tabuľka6[#All],13,FALSE),IF(G5389="predaj",VLOOKUP(E5389,Tabuľka6[#All],12,FALSE),"zadany neplatny typ transakie"))</f>
        <v>11.9</v>
      </c>
      <c r="J5389">
        <f t="shared" si="84"/>
        <v>11.9</v>
      </c>
      <c r="K5389">
        <f>SUMIF($E$7:E5389,E5389,$H$7:H5389)</f>
        <v>4</v>
      </c>
    </row>
    <row r="5390" spans="4:11" x14ac:dyDescent="0.3">
      <c r="D5390">
        <v>5384</v>
      </c>
      <c r="E5390">
        <v>1</v>
      </c>
      <c r="F5390" s="4">
        <f>DATE(2022,4,24+INT(ROWS($1:110)/6))</f>
        <v>44693</v>
      </c>
      <c r="G5390" s="1" t="s">
        <v>167</v>
      </c>
      <c r="H5390">
        <v>-1</v>
      </c>
      <c r="I5390" s="5">
        <f>IF(G5390="nákup",VLOOKUP(E5390,Tabuľka6[#All],13,FALSE),IF(G5390="predaj",VLOOKUP(E5390,Tabuľka6[#All],12,FALSE),"zadany neplatny typ transakie"))</f>
        <v>11.9</v>
      </c>
      <c r="J5390">
        <f t="shared" si="84"/>
        <v>11.9</v>
      </c>
      <c r="K5390">
        <f>SUMIF($E$7:E5390,E5390,$H$7:H5390)</f>
        <v>3</v>
      </c>
    </row>
    <row r="5391" spans="4:11" x14ac:dyDescent="0.3">
      <c r="D5391">
        <v>5385</v>
      </c>
      <c r="E5391">
        <v>2</v>
      </c>
      <c r="F5391" s="4">
        <f>DATE(2022,4,24+INT(ROWS($1:111)/6))</f>
        <v>44693</v>
      </c>
      <c r="G5391" s="1" t="s">
        <v>167</v>
      </c>
      <c r="H5391">
        <v>-2</v>
      </c>
      <c r="I5391" s="5">
        <f>IF(G5391="nákup",VLOOKUP(E5391,Tabuľka6[#All],13,FALSE),IF(G5391="predaj",VLOOKUP(E5391,Tabuľka6[#All],12,FALSE),"zadany neplatny typ transakie"))</f>
        <v>16.11</v>
      </c>
      <c r="J5391">
        <f t="shared" si="84"/>
        <v>32.22</v>
      </c>
      <c r="K5391">
        <f>SUMIF($E$7:E5391,E5391,$H$7:H5391)</f>
        <v>18</v>
      </c>
    </row>
    <row r="5392" spans="4:11" x14ac:dyDescent="0.3">
      <c r="D5392">
        <v>5386</v>
      </c>
      <c r="E5392">
        <v>16</v>
      </c>
      <c r="F5392" s="4">
        <f>DATE(2022,4,24+INT(ROWS($1:112)/6))</f>
        <v>44693</v>
      </c>
      <c r="G5392" s="1" t="s">
        <v>167</v>
      </c>
      <c r="H5392">
        <v>-5</v>
      </c>
      <c r="I5392" s="5">
        <f>IF(G5392="nákup",VLOOKUP(E5392,Tabuľka6[#All],13,FALSE),IF(G5392="predaj",VLOOKUP(E5392,Tabuľka6[#All],12,FALSE),"zadany neplatny typ transakie"))</f>
        <v>14.49</v>
      </c>
      <c r="J5392">
        <f t="shared" si="84"/>
        <v>72.45</v>
      </c>
      <c r="K5392">
        <f>SUMIF($E$7:E5392,E5392,$H$7:H5392)</f>
        <v>30</v>
      </c>
    </row>
    <row r="5393" spans="4:11" x14ac:dyDescent="0.3">
      <c r="D5393">
        <v>5387</v>
      </c>
      <c r="E5393">
        <v>23</v>
      </c>
      <c r="F5393" s="4">
        <f>DATE(2022,4,24+INT(ROWS($1:113)/6))</f>
        <v>44693</v>
      </c>
      <c r="G5393" s="1" t="s">
        <v>167</v>
      </c>
      <c r="H5393">
        <v>-3</v>
      </c>
      <c r="I5393" s="5">
        <f>IF(G5393="nákup",VLOOKUP(E5393,Tabuľka6[#All],13,FALSE),IF(G5393="predaj",VLOOKUP(E5393,Tabuľka6[#All],12,FALSE),"zadany neplatny typ transakie"))</f>
        <v>22.55</v>
      </c>
      <c r="J5393">
        <f t="shared" si="84"/>
        <v>67.650000000000006</v>
      </c>
      <c r="K5393">
        <f>SUMIF($E$7:E5393,E5393,$H$7:H5393)</f>
        <v>105</v>
      </c>
    </row>
    <row r="5394" spans="4:11" x14ac:dyDescent="0.3">
      <c r="D5394">
        <v>5388</v>
      </c>
      <c r="E5394">
        <v>8</v>
      </c>
      <c r="F5394" s="4">
        <f>DATE(2022,4,24+INT(ROWS($1:114)/6))</f>
        <v>44694</v>
      </c>
      <c r="G5394" s="1" t="s">
        <v>167</v>
      </c>
      <c r="H5394">
        <v>-1</v>
      </c>
      <c r="I5394" s="5">
        <f>IF(G5394="nákup",VLOOKUP(E5394,Tabuľka6[#All],13,FALSE),IF(G5394="predaj",VLOOKUP(E5394,Tabuľka6[#All],12,FALSE),"zadany neplatny typ transakie"))</f>
        <v>17.89</v>
      </c>
      <c r="J5394">
        <f t="shared" si="84"/>
        <v>17.89</v>
      </c>
      <c r="K5394">
        <f>SUMIF($E$7:E5394,E5394,$H$7:H5394)</f>
        <v>50</v>
      </c>
    </row>
    <row r="5395" spans="4:11" x14ac:dyDescent="0.3">
      <c r="D5395">
        <v>5389</v>
      </c>
      <c r="E5395">
        <v>13</v>
      </c>
      <c r="F5395" s="4">
        <f>DATE(2022,4,24+INT(ROWS($1:115)/6))</f>
        <v>44694</v>
      </c>
      <c r="G5395" s="1" t="s">
        <v>167</v>
      </c>
      <c r="H5395">
        <v>-1</v>
      </c>
      <c r="I5395" s="5">
        <f>IF(G5395="nákup",VLOOKUP(E5395,Tabuľka6[#All],13,FALSE),IF(G5395="predaj",VLOOKUP(E5395,Tabuľka6[#All],12,FALSE),"zadany neplatny typ transakie"))</f>
        <v>14.95</v>
      </c>
      <c r="J5395">
        <f t="shared" si="84"/>
        <v>14.95</v>
      </c>
      <c r="K5395">
        <f>SUMIF($E$7:E5395,E5395,$H$7:H5395)</f>
        <v>66</v>
      </c>
    </row>
    <row r="5396" spans="4:11" x14ac:dyDescent="0.3">
      <c r="D5396">
        <v>5390</v>
      </c>
      <c r="E5396">
        <v>22</v>
      </c>
      <c r="F5396" s="4">
        <f>DATE(2022,4,24+INT(ROWS($1:116)/6))</f>
        <v>44694</v>
      </c>
      <c r="G5396" s="1" t="s">
        <v>166</v>
      </c>
      <c r="H5396">
        <v>9</v>
      </c>
      <c r="I5396" s="5">
        <f>IF(G5396="nákup",VLOOKUP(E5396,Tabuľka6[#All],13,FALSE),IF(G5396="predaj",VLOOKUP(E5396,Tabuľka6[#All],12,FALSE),"zadany neplatny typ transakie"))</f>
        <v>12.56</v>
      </c>
      <c r="J5396">
        <f t="shared" si="84"/>
        <v>113.04</v>
      </c>
      <c r="K5396">
        <f>SUMIF($E$7:E5396,E5396,$H$7:H5396)</f>
        <v>36</v>
      </c>
    </row>
    <row r="5397" spans="4:11" x14ac:dyDescent="0.3">
      <c r="D5397">
        <v>5391</v>
      </c>
      <c r="E5397">
        <v>27</v>
      </c>
      <c r="F5397" s="4">
        <f>DATE(2022,4,24+INT(ROWS($1:117)/6))</f>
        <v>44694</v>
      </c>
      <c r="G5397" s="1" t="s">
        <v>167</v>
      </c>
      <c r="H5397">
        <v>-8</v>
      </c>
      <c r="I5397" s="5">
        <f>IF(G5397="nákup",VLOOKUP(E5397,Tabuľka6[#All],13,FALSE),IF(G5397="predaj",VLOOKUP(E5397,Tabuľka6[#All],12,FALSE),"zadany neplatny typ transakie"))</f>
        <v>16.36</v>
      </c>
      <c r="J5397">
        <f t="shared" si="84"/>
        <v>130.88</v>
      </c>
      <c r="K5397">
        <f>SUMIF($E$7:E5397,E5397,$H$7:H5397)</f>
        <v>116</v>
      </c>
    </row>
    <row r="5398" spans="4:11" x14ac:dyDescent="0.3">
      <c r="D5398">
        <v>5392</v>
      </c>
      <c r="E5398">
        <v>1</v>
      </c>
      <c r="F5398" s="4">
        <f>DATE(2022,4,24+INT(ROWS($1:118)/6))</f>
        <v>44694</v>
      </c>
      <c r="G5398" s="1" t="s">
        <v>166</v>
      </c>
      <c r="H5398">
        <v>4</v>
      </c>
      <c r="I5398" s="5">
        <f>IF(G5398="nákup",VLOOKUP(E5398,Tabuľka6[#All],13,FALSE),IF(G5398="predaj",VLOOKUP(E5398,Tabuľka6[#All],12,FALSE),"zadany neplatny typ transakie"))</f>
        <v>8.25</v>
      </c>
      <c r="J5398">
        <f t="shared" si="84"/>
        <v>33</v>
      </c>
      <c r="K5398">
        <f>SUMIF($E$7:E5398,E5398,$H$7:H5398)</f>
        <v>7</v>
      </c>
    </row>
    <row r="5399" spans="4:11" x14ac:dyDescent="0.3">
      <c r="D5399">
        <v>5393</v>
      </c>
      <c r="E5399">
        <v>7</v>
      </c>
      <c r="F5399" s="4">
        <f>DATE(2022,4,24+INT(ROWS($1:119)/6))</f>
        <v>44694</v>
      </c>
      <c r="G5399" s="1" t="s">
        <v>167</v>
      </c>
      <c r="H5399">
        <v>-6</v>
      </c>
      <c r="I5399" s="5">
        <f>IF(G5399="nákup",VLOOKUP(E5399,Tabuľka6[#All],13,FALSE),IF(G5399="predaj",VLOOKUP(E5399,Tabuľka6[#All],12,FALSE),"zadany neplatny typ transakie"))</f>
        <v>14.75</v>
      </c>
      <c r="J5399">
        <f t="shared" si="84"/>
        <v>88.5</v>
      </c>
      <c r="K5399">
        <f>SUMIF($E$7:E5399,E5399,$H$7:H5399)</f>
        <v>113</v>
      </c>
    </row>
    <row r="5400" spans="4:11" x14ac:dyDescent="0.3">
      <c r="D5400">
        <v>5394</v>
      </c>
      <c r="E5400">
        <v>17</v>
      </c>
      <c r="F5400" s="4">
        <f>DATE(2022,4,24+INT(ROWS($1:120)/6))</f>
        <v>44695</v>
      </c>
      <c r="G5400" s="1" t="s">
        <v>167</v>
      </c>
      <c r="H5400">
        <v>-8</v>
      </c>
      <c r="I5400" s="5">
        <f>IF(G5400="nákup",VLOOKUP(E5400,Tabuľka6[#All],13,FALSE),IF(G5400="predaj",VLOOKUP(E5400,Tabuľka6[#All],12,FALSE),"zadany neplatny typ transakie"))</f>
        <v>14.46</v>
      </c>
      <c r="J5400">
        <f t="shared" si="84"/>
        <v>115.68</v>
      </c>
      <c r="K5400">
        <f>SUMIF($E$7:E5400,E5400,$H$7:H5400)</f>
        <v>58</v>
      </c>
    </row>
    <row r="5401" spans="4:11" x14ac:dyDescent="0.3">
      <c r="D5401">
        <v>5395</v>
      </c>
      <c r="E5401">
        <v>16</v>
      </c>
      <c r="F5401" s="4">
        <f>DATE(2022,4,24+INT(ROWS($1:121)/6))</f>
        <v>44695</v>
      </c>
      <c r="G5401" s="1" t="s">
        <v>167</v>
      </c>
      <c r="H5401">
        <v>-4</v>
      </c>
      <c r="I5401" s="5">
        <f>IF(G5401="nákup",VLOOKUP(E5401,Tabuľka6[#All],13,FALSE),IF(G5401="predaj",VLOOKUP(E5401,Tabuľka6[#All],12,FALSE),"zadany neplatny typ transakie"))</f>
        <v>14.49</v>
      </c>
      <c r="J5401">
        <f t="shared" si="84"/>
        <v>57.96</v>
      </c>
      <c r="K5401">
        <f>SUMIF($E$7:E5401,E5401,$H$7:H5401)</f>
        <v>26</v>
      </c>
    </row>
    <row r="5402" spans="4:11" x14ac:dyDescent="0.3">
      <c r="D5402">
        <v>5396</v>
      </c>
      <c r="E5402">
        <v>21</v>
      </c>
      <c r="F5402" s="4">
        <f>DATE(2022,4,24+INT(ROWS($1:122)/6))</f>
        <v>44695</v>
      </c>
      <c r="G5402" s="1" t="s">
        <v>167</v>
      </c>
      <c r="H5402">
        <v>-10</v>
      </c>
      <c r="I5402" s="5">
        <f>IF(G5402="nákup",VLOOKUP(E5402,Tabuľka6[#All],13,FALSE),IF(G5402="predaj",VLOOKUP(E5402,Tabuľka6[#All],12,FALSE),"zadany neplatny typ transakie"))</f>
        <v>22.5</v>
      </c>
      <c r="J5402">
        <f t="shared" si="84"/>
        <v>225</v>
      </c>
      <c r="K5402">
        <f>SUMIF($E$7:E5402,E5402,$H$7:H5402)</f>
        <v>18</v>
      </c>
    </row>
    <row r="5403" spans="4:11" x14ac:dyDescent="0.3">
      <c r="D5403">
        <v>5397</v>
      </c>
      <c r="E5403">
        <v>22</v>
      </c>
      <c r="F5403" s="4">
        <f>DATE(2022,4,24+INT(ROWS($1:123)/6))</f>
        <v>44695</v>
      </c>
      <c r="G5403" s="1" t="s">
        <v>167</v>
      </c>
      <c r="H5403">
        <v>-2</v>
      </c>
      <c r="I5403" s="5">
        <f>IF(G5403="nákup",VLOOKUP(E5403,Tabuľka6[#All],13,FALSE),IF(G5403="predaj",VLOOKUP(E5403,Tabuľka6[#All],12,FALSE),"zadany neplatny typ transakie"))</f>
        <v>22.58</v>
      </c>
      <c r="J5403">
        <f t="shared" si="84"/>
        <v>45.16</v>
      </c>
      <c r="K5403">
        <f>SUMIF($E$7:E5403,E5403,$H$7:H5403)</f>
        <v>34</v>
      </c>
    </row>
    <row r="5404" spans="4:11" x14ac:dyDescent="0.3">
      <c r="D5404">
        <v>5398</v>
      </c>
      <c r="E5404">
        <v>12</v>
      </c>
      <c r="F5404" s="4">
        <f>DATE(2022,4,24+INT(ROWS($1:124)/6))</f>
        <v>44695</v>
      </c>
      <c r="G5404" s="1" t="s">
        <v>167</v>
      </c>
      <c r="H5404">
        <v>-1</v>
      </c>
      <c r="I5404" s="5">
        <f>IF(G5404="nákup",VLOOKUP(E5404,Tabuľka6[#All],13,FALSE),IF(G5404="predaj",VLOOKUP(E5404,Tabuľka6[#All],12,FALSE),"zadany neplatny typ transakie"))</f>
        <v>13.25</v>
      </c>
      <c r="J5404">
        <f t="shared" si="84"/>
        <v>13.25</v>
      </c>
      <c r="K5404">
        <f>SUMIF($E$7:E5404,E5404,$H$7:H5404)</f>
        <v>25</v>
      </c>
    </row>
    <row r="5405" spans="4:11" x14ac:dyDescent="0.3">
      <c r="D5405">
        <v>5399</v>
      </c>
      <c r="E5405">
        <v>8</v>
      </c>
      <c r="F5405" s="4">
        <f>DATE(2022,4,24+INT(ROWS($1:125)/6))</f>
        <v>44695</v>
      </c>
      <c r="G5405" s="1" t="s">
        <v>167</v>
      </c>
      <c r="H5405">
        <v>-1</v>
      </c>
      <c r="I5405" s="5">
        <f>IF(G5405="nákup",VLOOKUP(E5405,Tabuľka6[#All],13,FALSE),IF(G5405="predaj",VLOOKUP(E5405,Tabuľka6[#All],12,FALSE),"zadany neplatny typ transakie"))</f>
        <v>17.89</v>
      </c>
      <c r="J5405">
        <f t="shared" si="84"/>
        <v>17.89</v>
      </c>
      <c r="K5405">
        <f>SUMIF($E$7:E5405,E5405,$H$7:H5405)</f>
        <v>49</v>
      </c>
    </row>
    <row r="5406" spans="4:11" x14ac:dyDescent="0.3">
      <c r="D5406">
        <v>5400</v>
      </c>
      <c r="E5406">
        <v>18</v>
      </c>
      <c r="F5406" s="4">
        <f>DATE(2022,4,24+INT(ROWS($1:126)/6))</f>
        <v>44696</v>
      </c>
      <c r="G5406" s="1" t="s">
        <v>167</v>
      </c>
      <c r="H5406">
        <v>-8</v>
      </c>
      <c r="I5406" s="5">
        <f>IF(G5406="nákup",VLOOKUP(E5406,Tabuľka6[#All],13,FALSE),IF(G5406="predaj",VLOOKUP(E5406,Tabuľka6[#All],12,FALSE),"zadany neplatny typ transakie"))</f>
        <v>13.99</v>
      </c>
      <c r="J5406">
        <f t="shared" si="84"/>
        <v>111.92</v>
      </c>
      <c r="K5406">
        <f>SUMIF($E$7:E5406,E5406,$H$7:H5406)</f>
        <v>34</v>
      </c>
    </row>
    <row r="5407" spans="4:11" x14ac:dyDescent="0.3">
      <c r="D5407">
        <v>5401</v>
      </c>
      <c r="E5407">
        <v>17</v>
      </c>
      <c r="F5407" s="4">
        <f>DATE(2022,4,24+INT(ROWS($1:127)/6))</f>
        <v>44696</v>
      </c>
      <c r="G5407" s="1" t="s">
        <v>167</v>
      </c>
      <c r="H5407">
        <v>-10</v>
      </c>
      <c r="I5407" s="5">
        <f>IF(G5407="nákup",VLOOKUP(E5407,Tabuľka6[#All],13,FALSE),IF(G5407="predaj",VLOOKUP(E5407,Tabuľka6[#All],12,FALSE),"zadany neplatny typ transakie"))</f>
        <v>14.46</v>
      </c>
      <c r="J5407">
        <f t="shared" si="84"/>
        <v>144.60000000000002</v>
      </c>
      <c r="K5407">
        <f>SUMIF($E$7:E5407,E5407,$H$7:H5407)</f>
        <v>48</v>
      </c>
    </row>
    <row r="5408" spans="4:11" x14ac:dyDescent="0.3">
      <c r="D5408">
        <v>5402</v>
      </c>
      <c r="E5408">
        <v>21</v>
      </c>
      <c r="F5408" s="4">
        <f>DATE(2022,4,24+INT(ROWS($1:128)/6))</f>
        <v>44696</v>
      </c>
      <c r="G5408" s="1" t="s">
        <v>166</v>
      </c>
      <c r="H5408">
        <v>10</v>
      </c>
      <c r="I5408" s="5">
        <f>IF(G5408="nákup",VLOOKUP(E5408,Tabuľka6[#All],13,FALSE),IF(G5408="predaj",VLOOKUP(E5408,Tabuľka6[#All],12,FALSE),"zadany neplatny typ transakie"))</f>
        <v>14.17</v>
      </c>
      <c r="J5408">
        <f t="shared" si="84"/>
        <v>141.69999999999999</v>
      </c>
      <c r="K5408">
        <f>SUMIF($E$7:E5408,E5408,$H$7:H5408)</f>
        <v>28</v>
      </c>
    </row>
    <row r="5409" spans="4:11" x14ac:dyDescent="0.3">
      <c r="D5409">
        <v>5403</v>
      </c>
      <c r="E5409">
        <v>25</v>
      </c>
      <c r="F5409" s="4">
        <f>DATE(2022,4,24+INT(ROWS($1:129)/6))</f>
        <v>44696</v>
      </c>
      <c r="G5409" s="1" t="s">
        <v>167</v>
      </c>
      <c r="H5409">
        <v>-8</v>
      </c>
      <c r="I5409" s="5">
        <f>IF(G5409="nákup",VLOOKUP(E5409,Tabuľka6[#All],13,FALSE),IF(G5409="predaj",VLOOKUP(E5409,Tabuľka6[#All],12,FALSE),"zadany neplatny typ transakie"))</f>
        <v>14.95</v>
      </c>
      <c r="J5409">
        <f t="shared" si="84"/>
        <v>119.6</v>
      </c>
      <c r="K5409">
        <f>SUMIF($E$7:E5409,E5409,$H$7:H5409)</f>
        <v>5</v>
      </c>
    </row>
    <row r="5410" spans="4:11" x14ac:dyDescent="0.3">
      <c r="D5410">
        <v>5404</v>
      </c>
      <c r="E5410">
        <v>16</v>
      </c>
      <c r="F5410" s="4">
        <f>DATE(2022,4,24+INT(ROWS($1:130)/6))</f>
        <v>44696</v>
      </c>
      <c r="G5410" s="1" t="s">
        <v>167</v>
      </c>
      <c r="H5410">
        <v>-10</v>
      </c>
      <c r="I5410" s="5">
        <f>IF(G5410="nákup",VLOOKUP(E5410,Tabuľka6[#All],13,FALSE),IF(G5410="predaj",VLOOKUP(E5410,Tabuľka6[#All],12,FALSE),"zadany neplatny typ transakie"))</f>
        <v>14.49</v>
      </c>
      <c r="J5410">
        <f t="shared" si="84"/>
        <v>144.9</v>
      </c>
      <c r="K5410">
        <f>SUMIF($E$7:E5410,E5410,$H$7:H5410)</f>
        <v>16</v>
      </c>
    </row>
    <row r="5411" spans="4:11" x14ac:dyDescent="0.3">
      <c r="D5411">
        <v>5405</v>
      </c>
      <c r="E5411">
        <v>11</v>
      </c>
      <c r="F5411" s="4">
        <f>DATE(2022,4,24+INT(ROWS($1:131)/6))</f>
        <v>44696</v>
      </c>
      <c r="G5411" s="1" t="s">
        <v>167</v>
      </c>
      <c r="H5411">
        <v>-9</v>
      </c>
      <c r="I5411" s="5">
        <f>IF(G5411="nákup",VLOOKUP(E5411,Tabuľka6[#All],13,FALSE),IF(G5411="predaj",VLOOKUP(E5411,Tabuľka6[#All],12,FALSE),"zadany neplatny typ transakie"))</f>
        <v>5</v>
      </c>
      <c r="J5411">
        <f t="shared" si="84"/>
        <v>45</v>
      </c>
      <c r="K5411">
        <f>SUMIF($E$7:E5411,E5411,$H$7:H5411)</f>
        <v>67</v>
      </c>
    </row>
    <row r="5412" spans="4:11" x14ac:dyDescent="0.3">
      <c r="D5412">
        <v>5406</v>
      </c>
      <c r="E5412">
        <v>5</v>
      </c>
      <c r="F5412" s="4">
        <f>DATE(2022,4,24+INT(ROWS($1:132)/6))</f>
        <v>44697</v>
      </c>
      <c r="G5412" s="1" t="s">
        <v>167</v>
      </c>
      <c r="H5412">
        <v>-70</v>
      </c>
      <c r="I5412" s="5">
        <f>IF(G5412="nákup",VLOOKUP(E5412,Tabuľka6[#All],13,FALSE),IF(G5412="predaj",VLOOKUP(E5412,Tabuľka6[#All],12,FALSE),"zadany neplatny typ transakie"))</f>
        <v>15.56</v>
      </c>
      <c r="J5412">
        <f t="shared" si="84"/>
        <v>1089.2</v>
      </c>
      <c r="K5412">
        <f>SUMIF($E$7:E5412,E5412,$H$7:H5412)</f>
        <v>116</v>
      </c>
    </row>
    <row r="5413" spans="4:11" x14ac:dyDescent="0.3">
      <c r="D5413">
        <v>5407</v>
      </c>
      <c r="E5413">
        <v>13</v>
      </c>
      <c r="F5413" s="4">
        <f>DATE(2022,4,24+INT(ROWS($1:133)/6))</f>
        <v>44697</v>
      </c>
      <c r="G5413" s="1" t="s">
        <v>167</v>
      </c>
      <c r="H5413">
        <v>-10</v>
      </c>
      <c r="I5413" s="5">
        <f>IF(G5413="nákup",VLOOKUP(E5413,Tabuľka6[#All],13,FALSE),IF(G5413="predaj",VLOOKUP(E5413,Tabuľka6[#All],12,FALSE),"zadany neplatny typ transakie"))</f>
        <v>14.95</v>
      </c>
      <c r="J5413">
        <f t="shared" si="84"/>
        <v>149.5</v>
      </c>
      <c r="K5413">
        <f>SUMIF($E$7:E5413,E5413,$H$7:H5413)</f>
        <v>56</v>
      </c>
    </row>
    <row r="5414" spans="4:11" x14ac:dyDescent="0.3">
      <c r="D5414">
        <v>5408</v>
      </c>
      <c r="E5414">
        <v>27</v>
      </c>
      <c r="F5414" s="4">
        <f>DATE(2022,4,24+INT(ROWS($1:134)/6))</f>
        <v>44697</v>
      </c>
      <c r="G5414" s="1" t="s">
        <v>167</v>
      </c>
      <c r="H5414">
        <v>-40</v>
      </c>
      <c r="I5414" s="5">
        <f>IF(G5414="nákup",VLOOKUP(E5414,Tabuľka6[#All],13,FALSE),IF(G5414="predaj",VLOOKUP(E5414,Tabuľka6[#All],12,FALSE),"zadany neplatny typ transakie"))</f>
        <v>16.36</v>
      </c>
      <c r="J5414">
        <f t="shared" si="84"/>
        <v>654.4</v>
      </c>
      <c r="K5414">
        <f>SUMIF($E$7:E5414,E5414,$H$7:H5414)</f>
        <v>76</v>
      </c>
    </row>
    <row r="5415" spans="4:11" x14ac:dyDescent="0.3">
      <c r="D5415">
        <v>5409</v>
      </c>
      <c r="E5415">
        <v>14</v>
      </c>
      <c r="F5415" s="4">
        <f>DATE(2022,4,24+INT(ROWS($1:135)/6))</f>
        <v>44697</v>
      </c>
      <c r="G5415" s="1" t="s">
        <v>166</v>
      </c>
      <c r="H5415">
        <v>10</v>
      </c>
      <c r="I5415" s="5">
        <f>IF(G5415="nákup",VLOOKUP(E5415,Tabuľka6[#All],13,FALSE),IF(G5415="predaj",VLOOKUP(E5415,Tabuľka6[#All],12,FALSE),"zadany neplatny typ transakie"))</f>
        <v>5.68</v>
      </c>
      <c r="J5415">
        <f t="shared" si="84"/>
        <v>56.8</v>
      </c>
      <c r="K5415">
        <f>SUMIF($E$7:E5415,E5415,$H$7:H5415)</f>
        <v>17</v>
      </c>
    </row>
    <row r="5416" spans="4:11" x14ac:dyDescent="0.3">
      <c r="D5416">
        <v>5410</v>
      </c>
      <c r="E5416">
        <v>8</v>
      </c>
      <c r="F5416" s="4">
        <f>DATE(2022,4,24+INT(ROWS($1:136)/6))</f>
        <v>44697</v>
      </c>
      <c r="G5416" s="1" t="s">
        <v>167</v>
      </c>
      <c r="H5416">
        <v>-4</v>
      </c>
      <c r="I5416" s="5">
        <f>IF(G5416="nákup",VLOOKUP(E5416,Tabuľka6[#All],13,FALSE),IF(G5416="predaj",VLOOKUP(E5416,Tabuľka6[#All],12,FALSE),"zadany neplatny typ transakie"))</f>
        <v>17.89</v>
      </c>
      <c r="J5416">
        <f t="shared" si="84"/>
        <v>71.56</v>
      </c>
      <c r="K5416">
        <f>SUMIF($E$7:E5416,E5416,$H$7:H5416)</f>
        <v>45</v>
      </c>
    </row>
    <row r="5417" spans="4:11" x14ac:dyDescent="0.3">
      <c r="D5417">
        <v>5411</v>
      </c>
      <c r="E5417">
        <v>12</v>
      </c>
      <c r="F5417" s="4">
        <f>DATE(2022,4,24+INT(ROWS($1:137)/6))</f>
        <v>44697</v>
      </c>
      <c r="G5417" s="1" t="s">
        <v>167</v>
      </c>
      <c r="H5417">
        <v>-4</v>
      </c>
      <c r="I5417" s="5">
        <f>IF(G5417="nákup",VLOOKUP(E5417,Tabuľka6[#All],13,FALSE),IF(G5417="predaj",VLOOKUP(E5417,Tabuľka6[#All],12,FALSE),"zadany neplatny typ transakie"))</f>
        <v>13.25</v>
      </c>
      <c r="J5417">
        <f t="shared" si="84"/>
        <v>53</v>
      </c>
      <c r="K5417">
        <f>SUMIF($E$7:E5417,E5417,$H$7:H5417)</f>
        <v>21</v>
      </c>
    </row>
    <row r="5418" spans="4:11" x14ac:dyDescent="0.3">
      <c r="D5418">
        <v>5412</v>
      </c>
      <c r="E5418">
        <v>29</v>
      </c>
      <c r="F5418" s="4">
        <f>DATE(2022,4,24+INT(ROWS($1:138)/6))</f>
        <v>44698</v>
      </c>
      <c r="G5418" s="1" t="s">
        <v>167</v>
      </c>
      <c r="H5418">
        <v>-10</v>
      </c>
      <c r="I5418" s="5">
        <f>IF(G5418="nákup",VLOOKUP(E5418,Tabuľka6[#All],13,FALSE),IF(G5418="predaj",VLOOKUP(E5418,Tabuľka6[#All],12,FALSE),"zadany neplatny typ transakie"))</f>
        <v>24.99</v>
      </c>
      <c r="J5418">
        <f t="shared" si="84"/>
        <v>249.89999999999998</v>
      </c>
      <c r="K5418">
        <f>SUMIF($E$7:E5418,E5418,$H$7:H5418)</f>
        <v>172</v>
      </c>
    </row>
    <row r="5419" spans="4:11" x14ac:dyDescent="0.3">
      <c r="D5419">
        <v>5413</v>
      </c>
      <c r="E5419">
        <v>30</v>
      </c>
      <c r="F5419" s="4">
        <f>DATE(2022,4,24+INT(ROWS($1:139)/6))</f>
        <v>44698</v>
      </c>
      <c r="G5419" s="1" t="s">
        <v>167</v>
      </c>
      <c r="H5419">
        <v>-1</v>
      </c>
      <c r="I5419" s="5">
        <f>IF(G5419="nákup",VLOOKUP(E5419,Tabuľka6[#All],13,FALSE),IF(G5419="predaj",VLOOKUP(E5419,Tabuľka6[#All],12,FALSE),"zadany neplatny typ transakie"))</f>
        <v>11.5</v>
      </c>
      <c r="J5419">
        <f t="shared" si="84"/>
        <v>11.5</v>
      </c>
      <c r="K5419">
        <f>SUMIF($E$7:E5419,E5419,$H$7:H5419)</f>
        <v>33</v>
      </c>
    </row>
    <row r="5420" spans="4:11" x14ac:dyDescent="0.3">
      <c r="D5420">
        <v>5414</v>
      </c>
      <c r="E5420">
        <v>26</v>
      </c>
      <c r="F5420" s="4">
        <f>DATE(2022,4,24+INT(ROWS($1:140)/6))</f>
        <v>44698</v>
      </c>
      <c r="G5420" s="1" t="s">
        <v>167</v>
      </c>
      <c r="H5420">
        <v>-9</v>
      </c>
      <c r="I5420" s="5">
        <f>IF(G5420="nákup",VLOOKUP(E5420,Tabuľka6[#All],13,FALSE),IF(G5420="predaj",VLOOKUP(E5420,Tabuľka6[#All],12,FALSE),"zadany neplatny typ transakie"))</f>
        <v>12.85</v>
      </c>
      <c r="J5420">
        <f t="shared" si="84"/>
        <v>115.64999999999999</v>
      </c>
      <c r="K5420">
        <f>SUMIF($E$7:E5420,E5420,$H$7:H5420)</f>
        <v>60</v>
      </c>
    </row>
    <row r="5421" spans="4:11" x14ac:dyDescent="0.3">
      <c r="D5421">
        <v>5415</v>
      </c>
      <c r="E5421">
        <v>1</v>
      </c>
      <c r="F5421" s="4">
        <f>DATE(2022,4,24+INT(ROWS($1:141)/6))</f>
        <v>44698</v>
      </c>
      <c r="G5421" s="1" t="s">
        <v>167</v>
      </c>
      <c r="H5421">
        <v>-4</v>
      </c>
      <c r="I5421" s="5">
        <f>IF(G5421="nákup",VLOOKUP(E5421,Tabuľka6[#All],13,FALSE),IF(G5421="predaj",VLOOKUP(E5421,Tabuľka6[#All],12,FALSE),"zadany neplatny typ transakie"))</f>
        <v>11.9</v>
      </c>
      <c r="J5421">
        <f t="shared" si="84"/>
        <v>47.6</v>
      </c>
      <c r="K5421">
        <f>SUMIF($E$7:E5421,E5421,$H$7:H5421)</f>
        <v>3</v>
      </c>
    </row>
    <row r="5422" spans="4:11" x14ac:dyDescent="0.3">
      <c r="D5422">
        <v>5416</v>
      </c>
      <c r="E5422">
        <v>17</v>
      </c>
      <c r="F5422" s="4">
        <f>DATE(2022,4,24+INT(ROWS($1:142)/6))</f>
        <v>44698</v>
      </c>
      <c r="G5422" s="1" t="s">
        <v>167</v>
      </c>
      <c r="H5422">
        <v>-7</v>
      </c>
      <c r="I5422" s="5">
        <f>IF(G5422="nákup",VLOOKUP(E5422,Tabuľka6[#All],13,FALSE),IF(G5422="predaj",VLOOKUP(E5422,Tabuľka6[#All],12,FALSE),"zadany neplatny typ transakie"))</f>
        <v>14.46</v>
      </c>
      <c r="J5422">
        <f t="shared" si="84"/>
        <v>101.22</v>
      </c>
      <c r="K5422">
        <f>SUMIF($E$7:E5422,E5422,$H$7:H5422)</f>
        <v>41</v>
      </c>
    </row>
    <row r="5423" spans="4:11" x14ac:dyDescent="0.3">
      <c r="D5423">
        <v>5417</v>
      </c>
      <c r="E5423">
        <v>8</v>
      </c>
      <c r="F5423" s="4">
        <f>DATE(2022,4,24+INT(ROWS($1:143)/6))</f>
        <v>44698</v>
      </c>
      <c r="G5423" s="1" t="s">
        <v>167</v>
      </c>
      <c r="H5423">
        <v>-1</v>
      </c>
      <c r="I5423" s="5">
        <f>IF(G5423="nákup",VLOOKUP(E5423,Tabuľka6[#All],13,FALSE),IF(G5423="predaj",VLOOKUP(E5423,Tabuľka6[#All],12,FALSE),"zadany neplatny typ transakie"))</f>
        <v>17.89</v>
      </c>
      <c r="J5423">
        <f t="shared" si="84"/>
        <v>17.89</v>
      </c>
      <c r="K5423">
        <f>SUMIF($E$7:E5423,E5423,$H$7:H5423)</f>
        <v>44</v>
      </c>
    </row>
    <row r="5424" spans="4:11" x14ac:dyDescent="0.3">
      <c r="D5424">
        <v>5418</v>
      </c>
      <c r="E5424">
        <v>24</v>
      </c>
      <c r="F5424" s="4">
        <f>DATE(2022,4,24+INT(ROWS($1:144)/6))</f>
        <v>44699</v>
      </c>
      <c r="G5424" s="1" t="s">
        <v>167</v>
      </c>
      <c r="H5424">
        <v>-3</v>
      </c>
      <c r="I5424" s="5">
        <f>IF(G5424="nákup",VLOOKUP(E5424,Tabuľka6[#All],13,FALSE),IF(G5424="predaj",VLOOKUP(E5424,Tabuľka6[#All],12,FALSE),"zadany neplatny typ transakie"))</f>
        <v>18.98</v>
      </c>
      <c r="J5424">
        <f t="shared" si="84"/>
        <v>56.94</v>
      </c>
      <c r="K5424">
        <f>SUMIF($E$7:E5424,E5424,$H$7:H5424)</f>
        <v>96</v>
      </c>
    </row>
    <row r="5425" spans="4:11" x14ac:dyDescent="0.3">
      <c r="D5425">
        <v>5419</v>
      </c>
      <c r="E5425">
        <v>15</v>
      </c>
      <c r="F5425" s="4">
        <f>DATE(2022,4,24+INT(ROWS($1:145)/6))</f>
        <v>44699</v>
      </c>
      <c r="G5425" s="1" t="s">
        <v>167</v>
      </c>
      <c r="H5425">
        <v>-5</v>
      </c>
      <c r="I5425" s="5">
        <f>IF(G5425="nákup",VLOOKUP(E5425,Tabuľka6[#All],13,FALSE),IF(G5425="predaj",VLOOKUP(E5425,Tabuľka6[#All],12,FALSE),"zadany neplatny typ transakie"))</f>
        <v>9.65</v>
      </c>
      <c r="J5425">
        <f t="shared" si="84"/>
        <v>48.25</v>
      </c>
      <c r="K5425">
        <f>SUMIF($E$7:E5425,E5425,$H$7:H5425)</f>
        <v>10</v>
      </c>
    </row>
    <row r="5426" spans="4:11" x14ac:dyDescent="0.3">
      <c r="D5426">
        <v>5420</v>
      </c>
      <c r="E5426">
        <v>22</v>
      </c>
      <c r="F5426" s="4">
        <f>DATE(2022,4,24+INT(ROWS($1:146)/6))</f>
        <v>44699</v>
      </c>
      <c r="G5426" s="1" t="s">
        <v>167</v>
      </c>
      <c r="H5426">
        <v>-2</v>
      </c>
      <c r="I5426" s="5">
        <f>IF(G5426="nákup",VLOOKUP(E5426,Tabuľka6[#All],13,FALSE),IF(G5426="predaj",VLOOKUP(E5426,Tabuľka6[#All],12,FALSE),"zadany neplatny typ transakie"))</f>
        <v>22.58</v>
      </c>
      <c r="J5426">
        <f t="shared" si="84"/>
        <v>45.16</v>
      </c>
      <c r="K5426">
        <f>SUMIF($E$7:E5426,E5426,$H$7:H5426)</f>
        <v>32</v>
      </c>
    </row>
    <row r="5427" spans="4:11" x14ac:dyDescent="0.3">
      <c r="D5427">
        <v>5421</v>
      </c>
      <c r="E5427">
        <v>6</v>
      </c>
      <c r="F5427" s="4">
        <f>DATE(2022,4,24+INT(ROWS($1:147)/6))</f>
        <v>44699</v>
      </c>
      <c r="G5427" s="1" t="s">
        <v>167</v>
      </c>
      <c r="H5427">
        <v>-4</v>
      </c>
      <c r="I5427" s="5">
        <f>IF(G5427="nákup",VLOOKUP(E5427,Tabuľka6[#All],13,FALSE),IF(G5427="predaj",VLOOKUP(E5427,Tabuľka6[#All],12,FALSE),"zadany neplatny typ transakie"))</f>
        <v>13.24</v>
      </c>
      <c r="J5427">
        <f t="shared" si="84"/>
        <v>52.96</v>
      </c>
      <c r="K5427">
        <f>SUMIF($E$7:E5427,E5427,$H$7:H5427)</f>
        <v>32</v>
      </c>
    </row>
    <row r="5428" spans="4:11" x14ac:dyDescent="0.3">
      <c r="D5428">
        <v>5422</v>
      </c>
      <c r="E5428">
        <v>11</v>
      </c>
      <c r="F5428" s="4">
        <f>DATE(2022,4,24+INT(ROWS($1:148)/6))</f>
        <v>44699</v>
      </c>
      <c r="G5428" s="1" t="s">
        <v>167</v>
      </c>
      <c r="H5428">
        <v>-10</v>
      </c>
      <c r="I5428" s="5">
        <f>IF(G5428="nákup",VLOOKUP(E5428,Tabuľka6[#All],13,FALSE),IF(G5428="predaj",VLOOKUP(E5428,Tabuľka6[#All],12,FALSE),"zadany neplatny typ transakie"))</f>
        <v>5</v>
      </c>
      <c r="J5428">
        <f t="shared" si="84"/>
        <v>50</v>
      </c>
      <c r="K5428">
        <f>SUMIF($E$7:E5428,E5428,$H$7:H5428)</f>
        <v>57</v>
      </c>
    </row>
    <row r="5429" spans="4:11" x14ac:dyDescent="0.3">
      <c r="D5429">
        <v>5423</v>
      </c>
      <c r="E5429">
        <v>30</v>
      </c>
      <c r="F5429" s="4">
        <f>DATE(2022,4,24+INT(ROWS($1:149)/6))</f>
        <v>44699</v>
      </c>
      <c r="G5429" s="1" t="s">
        <v>167</v>
      </c>
      <c r="H5429">
        <v>-6</v>
      </c>
      <c r="I5429" s="5">
        <f>IF(G5429="nákup",VLOOKUP(E5429,Tabuľka6[#All],13,FALSE),IF(G5429="predaj",VLOOKUP(E5429,Tabuľka6[#All],12,FALSE),"zadany neplatny typ transakie"))</f>
        <v>11.5</v>
      </c>
      <c r="J5429">
        <f t="shared" si="84"/>
        <v>69</v>
      </c>
      <c r="K5429">
        <f>SUMIF($E$7:E5429,E5429,$H$7:H5429)</f>
        <v>27</v>
      </c>
    </row>
    <row r="5430" spans="4:11" x14ac:dyDescent="0.3">
      <c r="D5430">
        <v>5424</v>
      </c>
      <c r="E5430">
        <v>4</v>
      </c>
      <c r="F5430" s="4">
        <f>DATE(2022,4,24+INT(ROWS($1:150)/6))</f>
        <v>44700</v>
      </c>
      <c r="G5430" s="1" t="s">
        <v>167</v>
      </c>
      <c r="H5430">
        <v>-4</v>
      </c>
      <c r="I5430" s="5">
        <f>IF(G5430="nákup",VLOOKUP(E5430,Tabuľka6[#All],13,FALSE),IF(G5430="predaj",VLOOKUP(E5430,Tabuľka6[#All],12,FALSE),"zadany neplatny typ transakie"))</f>
        <v>16</v>
      </c>
      <c r="J5430">
        <f t="shared" si="84"/>
        <v>64</v>
      </c>
      <c r="K5430">
        <f>SUMIF($E$7:E5430,E5430,$H$7:H5430)</f>
        <v>1</v>
      </c>
    </row>
    <row r="5431" spans="4:11" x14ac:dyDescent="0.3">
      <c r="D5431">
        <v>5425</v>
      </c>
      <c r="E5431">
        <v>12</v>
      </c>
      <c r="F5431" s="4">
        <f>DATE(2022,4,24+INT(ROWS($1:151)/6))</f>
        <v>44700</v>
      </c>
      <c r="G5431" s="1" t="s">
        <v>166</v>
      </c>
      <c r="H5431">
        <v>10</v>
      </c>
      <c r="I5431" s="5">
        <f>IF(G5431="nákup",VLOOKUP(E5431,Tabuľka6[#All],13,FALSE),IF(G5431="predaj",VLOOKUP(E5431,Tabuľka6[#All],12,FALSE),"zadany neplatny typ transakie"))</f>
        <v>7.69</v>
      </c>
      <c r="J5431">
        <f t="shared" si="84"/>
        <v>76.900000000000006</v>
      </c>
      <c r="K5431">
        <f>SUMIF($E$7:E5431,E5431,$H$7:H5431)</f>
        <v>31</v>
      </c>
    </row>
    <row r="5432" spans="4:11" x14ac:dyDescent="0.3">
      <c r="D5432">
        <v>5426</v>
      </c>
      <c r="E5432">
        <v>26</v>
      </c>
      <c r="F5432" s="4">
        <f>DATE(2022,4,24+INT(ROWS($1:152)/6))</f>
        <v>44700</v>
      </c>
      <c r="G5432" s="1" t="s">
        <v>167</v>
      </c>
      <c r="H5432">
        <v>-4</v>
      </c>
      <c r="I5432" s="5">
        <f>IF(G5432="nákup",VLOOKUP(E5432,Tabuľka6[#All],13,FALSE),IF(G5432="predaj",VLOOKUP(E5432,Tabuľka6[#All],12,FALSE),"zadany neplatny typ transakie"))</f>
        <v>12.85</v>
      </c>
      <c r="J5432">
        <f t="shared" si="84"/>
        <v>51.4</v>
      </c>
      <c r="K5432">
        <f>SUMIF($E$7:E5432,E5432,$H$7:H5432)</f>
        <v>56</v>
      </c>
    </row>
    <row r="5433" spans="4:11" x14ac:dyDescent="0.3">
      <c r="D5433">
        <v>5427</v>
      </c>
      <c r="E5433">
        <v>16</v>
      </c>
      <c r="F5433" s="4">
        <f>DATE(2022,4,24+INT(ROWS($1:153)/6))</f>
        <v>44700</v>
      </c>
      <c r="G5433" s="1" t="s">
        <v>167</v>
      </c>
      <c r="H5433">
        <v>-6</v>
      </c>
      <c r="I5433" s="5">
        <f>IF(G5433="nákup",VLOOKUP(E5433,Tabuľka6[#All],13,FALSE),IF(G5433="predaj",VLOOKUP(E5433,Tabuľka6[#All],12,FALSE),"zadany neplatny typ transakie"))</f>
        <v>14.49</v>
      </c>
      <c r="J5433">
        <f t="shared" si="84"/>
        <v>86.94</v>
      </c>
      <c r="K5433">
        <f>SUMIF($E$7:E5433,E5433,$H$7:H5433)</f>
        <v>10</v>
      </c>
    </row>
    <row r="5434" spans="4:11" x14ac:dyDescent="0.3">
      <c r="D5434">
        <v>5428</v>
      </c>
      <c r="E5434">
        <v>8</v>
      </c>
      <c r="F5434" s="4">
        <f>DATE(2022,4,24+INT(ROWS($1:154)/6))</f>
        <v>44700</v>
      </c>
      <c r="G5434" s="1" t="s">
        <v>167</v>
      </c>
      <c r="H5434">
        <v>-1</v>
      </c>
      <c r="I5434" s="5">
        <f>IF(G5434="nákup",VLOOKUP(E5434,Tabuľka6[#All],13,FALSE),IF(G5434="predaj",VLOOKUP(E5434,Tabuľka6[#All],12,FALSE),"zadany neplatny typ transakie"))</f>
        <v>17.89</v>
      </c>
      <c r="J5434">
        <f t="shared" si="84"/>
        <v>17.89</v>
      </c>
      <c r="K5434">
        <f>SUMIF($E$7:E5434,E5434,$H$7:H5434)</f>
        <v>43</v>
      </c>
    </row>
    <row r="5435" spans="4:11" x14ac:dyDescent="0.3">
      <c r="D5435">
        <v>5429</v>
      </c>
      <c r="E5435">
        <v>22</v>
      </c>
      <c r="F5435" s="4">
        <f>DATE(2022,4,24+INT(ROWS($1:155)/6))</f>
        <v>44700</v>
      </c>
      <c r="G5435" s="1" t="s">
        <v>167</v>
      </c>
      <c r="H5435">
        <v>-8</v>
      </c>
      <c r="I5435" s="5">
        <f>IF(G5435="nákup",VLOOKUP(E5435,Tabuľka6[#All],13,FALSE),IF(G5435="predaj",VLOOKUP(E5435,Tabuľka6[#All],12,FALSE),"zadany neplatny typ transakie"))</f>
        <v>22.58</v>
      </c>
      <c r="J5435">
        <f t="shared" si="84"/>
        <v>180.64</v>
      </c>
      <c r="K5435">
        <f>SUMIF($E$7:E5435,E5435,$H$7:H5435)</f>
        <v>24</v>
      </c>
    </row>
    <row r="5436" spans="4:11" x14ac:dyDescent="0.3">
      <c r="D5436">
        <v>5430</v>
      </c>
      <c r="E5436">
        <v>16</v>
      </c>
      <c r="F5436" s="4">
        <f>DATE(2022,4,24+INT(ROWS($1:156)/6))</f>
        <v>44701</v>
      </c>
      <c r="G5436" s="1" t="s">
        <v>167</v>
      </c>
      <c r="H5436">
        <v>-5</v>
      </c>
      <c r="I5436" s="5">
        <f>IF(G5436="nákup",VLOOKUP(E5436,Tabuľka6[#All],13,FALSE),IF(G5436="predaj",VLOOKUP(E5436,Tabuľka6[#All],12,FALSE),"zadany neplatny typ transakie"))</f>
        <v>14.49</v>
      </c>
      <c r="J5436">
        <f t="shared" si="84"/>
        <v>72.45</v>
      </c>
      <c r="K5436">
        <f>SUMIF($E$7:E5436,E5436,$H$7:H5436)</f>
        <v>5</v>
      </c>
    </row>
    <row r="5437" spans="4:11" x14ac:dyDescent="0.3">
      <c r="D5437">
        <v>5431</v>
      </c>
      <c r="E5437">
        <v>2</v>
      </c>
      <c r="F5437" s="4">
        <f>DATE(2022,4,24+INT(ROWS($1:157)/6))</f>
        <v>44701</v>
      </c>
      <c r="G5437" s="1" t="s">
        <v>167</v>
      </c>
      <c r="H5437">
        <v>-10</v>
      </c>
      <c r="I5437" s="5">
        <f>IF(G5437="nákup",VLOOKUP(E5437,Tabuľka6[#All],13,FALSE),IF(G5437="predaj",VLOOKUP(E5437,Tabuľka6[#All],12,FALSE),"zadany neplatny typ transakie"))</f>
        <v>16.11</v>
      </c>
      <c r="J5437">
        <f t="shared" si="84"/>
        <v>161.1</v>
      </c>
      <c r="K5437">
        <f>SUMIF($E$7:E5437,E5437,$H$7:H5437)</f>
        <v>8</v>
      </c>
    </row>
    <row r="5438" spans="4:11" x14ac:dyDescent="0.3">
      <c r="D5438">
        <v>5432</v>
      </c>
      <c r="E5438">
        <v>29</v>
      </c>
      <c r="F5438" s="4">
        <f>DATE(2022,4,24+INT(ROWS($1:158)/6))</f>
        <v>44701</v>
      </c>
      <c r="G5438" s="1" t="s">
        <v>167</v>
      </c>
      <c r="H5438">
        <v>-9</v>
      </c>
      <c r="I5438" s="5">
        <f>IF(G5438="nákup",VLOOKUP(E5438,Tabuľka6[#All],13,FALSE),IF(G5438="predaj",VLOOKUP(E5438,Tabuľka6[#All],12,FALSE),"zadany neplatny typ transakie"))</f>
        <v>24.99</v>
      </c>
      <c r="J5438">
        <f t="shared" si="84"/>
        <v>224.91</v>
      </c>
      <c r="K5438">
        <f>SUMIF($E$7:E5438,E5438,$H$7:H5438)</f>
        <v>163</v>
      </c>
    </row>
    <row r="5439" spans="4:11" x14ac:dyDescent="0.3">
      <c r="D5439">
        <v>5433</v>
      </c>
      <c r="E5439">
        <v>26</v>
      </c>
      <c r="F5439" s="4">
        <f>DATE(2022,4,24+INT(ROWS($1:159)/6))</f>
        <v>44701</v>
      </c>
      <c r="G5439" s="1" t="s">
        <v>167</v>
      </c>
      <c r="H5439">
        <v>-5</v>
      </c>
      <c r="I5439" s="5">
        <f>IF(G5439="nákup",VLOOKUP(E5439,Tabuľka6[#All],13,FALSE),IF(G5439="predaj",VLOOKUP(E5439,Tabuľka6[#All],12,FALSE),"zadany neplatny typ transakie"))</f>
        <v>12.85</v>
      </c>
      <c r="J5439">
        <f t="shared" si="84"/>
        <v>64.25</v>
      </c>
      <c r="K5439">
        <f>SUMIF($E$7:E5439,E5439,$H$7:H5439)</f>
        <v>51</v>
      </c>
    </row>
    <row r="5440" spans="4:11" x14ac:dyDescent="0.3">
      <c r="D5440">
        <v>5434</v>
      </c>
      <c r="E5440">
        <v>25</v>
      </c>
      <c r="F5440" s="4">
        <f>DATE(2022,4,24+INT(ROWS($1:160)/6))</f>
        <v>44701</v>
      </c>
      <c r="G5440" s="1" t="s">
        <v>167</v>
      </c>
      <c r="H5440">
        <v>-4</v>
      </c>
      <c r="I5440" s="5">
        <f>IF(G5440="nákup",VLOOKUP(E5440,Tabuľka6[#All],13,FALSE),IF(G5440="predaj",VLOOKUP(E5440,Tabuľka6[#All],12,FALSE),"zadany neplatny typ transakie"))</f>
        <v>14.95</v>
      </c>
      <c r="J5440">
        <f t="shared" si="84"/>
        <v>59.8</v>
      </c>
      <c r="K5440">
        <f>SUMIF($E$7:E5440,E5440,$H$7:H5440)</f>
        <v>1</v>
      </c>
    </row>
    <row r="5441" spans="4:11" x14ac:dyDescent="0.3">
      <c r="D5441">
        <v>5435</v>
      </c>
      <c r="E5441">
        <v>20</v>
      </c>
      <c r="F5441" s="4">
        <f>DATE(2022,4,24+INT(ROWS($1:161)/6))</f>
        <v>44701</v>
      </c>
      <c r="G5441" s="1" t="s">
        <v>167</v>
      </c>
      <c r="H5441">
        <v>-10</v>
      </c>
      <c r="I5441" s="5">
        <f>IF(G5441="nákup",VLOOKUP(E5441,Tabuľka6[#All],13,FALSE),IF(G5441="predaj",VLOOKUP(E5441,Tabuľka6[#All],12,FALSE),"zadany neplatny typ transakie"))</f>
        <v>10.050000000000001</v>
      </c>
      <c r="J5441">
        <f t="shared" si="84"/>
        <v>100.5</v>
      </c>
      <c r="K5441">
        <f>SUMIF($E$7:E5441,E5441,$H$7:H5441)</f>
        <v>0</v>
      </c>
    </row>
    <row r="5442" spans="4:11" x14ac:dyDescent="0.3">
      <c r="D5442">
        <v>5436</v>
      </c>
      <c r="E5442">
        <v>26</v>
      </c>
      <c r="F5442" s="4">
        <f>DATE(2022,4,24+INT(ROWS($1:162)/6))</f>
        <v>44702</v>
      </c>
      <c r="G5442" s="1" t="s">
        <v>167</v>
      </c>
      <c r="H5442">
        <v>-8</v>
      </c>
      <c r="I5442" s="5">
        <f>IF(G5442="nákup",VLOOKUP(E5442,Tabuľka6[#All],13,FALSE),IF(G5442="predaj",VLOOKUP(E5442,Tabuľka6[#All],12,FALSE),"zadany neplatny typ transakie"))</f>
        <v>12.85</v>
      </c>
      <c r="J5442">
        <f t="shared" si="84"/>
        <v>102.8</v>
      </c>
      <c r="K5442">
        <f>SUMIF($E$7:E5442,E5442,$H$7:H5442)</f>
        <v>43</v>
      </c>
    </row>
    <row r="5443" spans="4:11" x14ac:dyDescent="0.3">
      <c r="D5443">
        <v>5437</v>
      </c>
      <c r="E5443">
        <v>6</v>
      </c>
      <c r="F5443" s="4">
        <f>DATE(2022,4,24+INT(ROWS($1:163)/6))</f>
        <v>44702</v>
      </c>
      <c r="G5443" s="1" t="s">
        <v>167</v>
      </c>
      <c r="H5443">
        <v>-8</v>
      </c>
      <c r="I5443" s="5">
        <f>IF(G5443="nákup",VLOOKUP(E5443,Tabuľka6[#All],13,FALSE),IF(G5443="predaj",VLOOKUP(E5443,Tabuľka6[#All],12,FALSE),"zadany neplatny typ transakie"))</f>
        <v>13.24</v>
      </c>
      <c r="J5443">
        <f t="shared" si="84"/>
        <v>105.92</v>
      </c>
      <c r="K5443">
        <f>SUMIF($E$7:E5443,E5443,$H$7:H5443)</f>
        <v>24</v>
      </c>
    </row>
    <row r="5444" spans="4:11" x14ac:dyDescent="0.3">
      <c r="D5444">
        <v>5438</v>
      </c>
      <c r="E5444">
        <v>21</v>
      </c>
      <c r="F5444" s="4">
        <f>DATE(2022,4,24+INT(ROWS($1:164)/6))</f>
        <v>44702</v>
      </c>
      <c r="G5444" s="1" t="s">
        <v>167</v>
      </c>
      <c r="H5444">
        <v>-7</v>
      </c>
      <c r="I5444" s="5">
        <f>IF(G5444="nákup",VLOOKUP(E5444,Tabuľka6[#All],13,FALSE),IF(G5444="predaj",VLOOKUP(E5444,Tabuľka6[#All],12,FALSE),"zadany neplatny typ transakie"))</f>
        <v>22.5</v>
      </c>
      <c r="J5444">
        <f t="shared" si="84"/>
        <v>157.5</v>
      </c>
      <c r="K5444">
        <f>SUMIF($E$7:E5444,E5444,$H$7:H5444)</f>
        <v>21</v>
      </c>
    </row>
    <row r="5445" spans="4:11" x14ac:dyDescent="0.3">
      <c r="D5445">
        <v>5439</v>
      </c>
      <c r="E5445">
        <v>19</v>
      </c>
      <c r="F5445" s="4">
        <f>DATE(2022,4,24+INT(ROWS($1:165)/6))</f>
        <v>44702</v>
      </c>
      <c r="G5445" s="1" t="s">
        <v>167</v>
      </c>
      <c r="H5445">
        <v>-2</v>
      </c>
      <c r="I5445" s="5">
        <f>IF(G5445="nákup",VLOOKUP(E5445,Tabuľka6[#All],13,FALSE),IF(G5445="predaj",VLOOKUP(E5445,Tabuľka6[#All],12,FALSE),"zadany neplatny typ transakie"))</f>
        <v>14.17</v>
      </c>
      <c r="J5445">
        <f t="shared" si="84"/>
        <v>28.34</v>
      </c>
      <c r="K5445">
        <f>SUMIF($E$7:E5445,E5445,$H$7:H5445)</f>
        <v>36</v>
      </c>
    </row>
    <row r="5446" spans="4:11" x14ac:dyDescent="0.3">
      <c r="D5446">
        <v>5440</v>
      </c>
      <c r="E5446">
        <v>18</v>
      </c>
      <c r="F5446" s="4">
        <f>DATE(2022,4,24+INT(ROWS($1:166)/6))</f>
        <v>44702</v>
      </c>
      <c r="G5446" s="1" t="s">
        <v>167</v>
      </c>
      <c r="H5446">
        <v>-3</v>
      </c>
      <c r="I5446" s="5">
        <f>IF(G5446="nákup",VLOOKUP(E5446,Tabuľka6[#All],13,FALSE),IF(G5446="predaj",VLOOKUP(E5446,Tabuľka6[#All],12,FALSE),"zadany neplatny typ transakie"))</f>
        <v>13.99</v>
      </c>
      <c r="J5446">
        <f t="shared" si="84"/>
        <v>41.97</v>
      </c>
      <c r="K5446">
        <f>SUMIF($E$7:E5446,E5446,$H$7:H5446)</f>
        <v>31</v>
      </c>
    </row>
    <row r="5447" spans="4:11" x14ac:dyDescent="0.3">
      <c r="D5447">
        <v>5441</v>
      </c>
      <c r="E5447">
        <v>15</v>
      </c>
      <c r="F5447" s="4">
        <f>DATE(2022,4,24+INT(ROWS($1:167)/6))</f>
        <v>44702</v>
      </c>
      <c r="G5447" s="1" t="s">
        <v>167</v>
      </c>
      <c r="H5447">
        <v>-1</v>
      </c>
      <c r="I5447" s="5">
        <f>IF(G5447="nákup",VLOOKUP(E5447,Tabuľka6[#All],13,FALSE),IF(G5447="predaj",VLOOKUP(E5447,Tabuľka6[#All],12,FALSE),"zadany neplatny typ transakie"))</f>
        <v>9.65</v>
      </c>
      <c r="J5447">
        <f t="shared" si="84"/>
        <v>9.65</v>
      </c>
      <c r="K5447">
        <f>SUMIF($E$7:E5447,E5447,$H$7:H5447)</f>
        <v>9</v>
      </c>
    </row>
    <row r="5448" spans="4:11" x14ac:dyDescent="0.3">
      <c r="D5448">
        <v>5442</v>
      </c>
      <c r="E5448">
        <v>18</v>
      </c>
      <c r="F5448" s="4">
        <f>DATE(2022,4,24+INT(ROWS($1:168)/6))</f>
        <v>44703</v>
      </c>
      <c r="G5448" s="1" t="s">
        <v>167</v>
      </c>
      <c r="H5448">
        <v>-8</v>
      </c>
      <c r="I5448" s="5">
        <f>IF(G5448="nákup",VLOOKUP(E5448,Tabuľka6[#All],13,FALSE),IF(G5448="predaj",VLOOKUP(E5448,Tabuľka6[#All],12,FALSE),"zadany neplatny typ transakie"))</f>
        <v>13.99</v>
      </c>
      <c r="J5448">
        <f t="shared" ref="J5448:J5511" si="85">ABS(H5448*I5448)</f>
        <v>111.92</v>
      </c>
      <c r="K5448">
        <f>SUMIF($E$7:E5448,E5448,$H$7:H5448)</f>
        <v>23</v>
      </c>
    </row>
    <row r="5449" spans="4:11" x14ac:dyDescent="0.3">
      <c r="D5449">
        <v>5443</v>
      </c>
      <c r="E5449">
        <v>12</v>
      </c>
      <c r="F5449" s="4">
        <f>DATE(2022,4,24+INT(ROWS($1:169)/6))</f>
        <v>44703</v>
      </c>
      <c r="G5449" s="1" t="s">
        <v>166</v>
      </c>
      <c r="H5449">
        <v>10</v>
      </c>
      <c r="I5449" s="5">
        <f>IF(G5449="nákup",VLOOKUP(E5449,Tabuľka6[#All],13,FALSE),IF(G5449="predaj",VLOOKUP(E5449,Tabuľka6[#All],12,FALSE),"zadany neplatny typ transakie"))</f>
        <v>7.69</v>
      </c>
      <c r="J5449">
        <f t="shared" si="85"/>
        <v>76.900000000000006</v>
      </c>
      <c r="K5449">
        <f>SUMIF($E$7:E5449,E5449,$H$7:H5449)</f>
        <v>41</v>
      </c>
    </row>
    <row r="5450" spans="4:11" x14ac:dyDescent="0.3">
      <c r="D5450">
        <v>5444</v>
      </c>
      <c r="E5450">
        <v>13</v>
      </c>
      <c r="F5450" s="4">
        <f>DATE(2022,4,24+INT(ROWS($1:170)/6))</f>
        <v>44703</v>
      </c>
      <c r="G5450" s="1" t="s">
        <v>167</v>
      </c>
      <c r="H5450">
        <v>-5</v>
      </c>
      <c r="I5450" s="5">
        <f>IF(G5450="nákup",VLOOKUP(E5450,Tabuľka6[#All],13,FALSE),IF(G5450="predaj",VLOOKUP(E5450,Tabuľka6[#All],12,FALSE),"zadany neplatny typ transakie"))</f>
        <v>14.95</v>
      </c>
      <c r="J5450">
        <f t="shared" si="85"/>
        <v>74.75</v>
      </c>
      <c r="K5450">
        <f>SUMIF($E$7:E5450,E5450,$H$7:H5450)</f>
        <v>51</v>
      </c>
    </row>
    <row r="5451" spans="4:11" x14ac:dyDescent="0.3">
      <c r="D5451">
        <v>5445</v>
      </c>
      <c r="E5451">
        <v>4</v>
      </c>
      <c r="F5451" s="4">
        <f>DATE(2022,4,24+INT(ROWS($1:171)/6))</f>
        <v>44703</v>
      </c>
      <c r="G5451" s="1" t="s">
        <v>166</v>
      </c>
      <c r="H5451">
        <v>10</v>
      </c>
      <c r="I5451" s="5">
        <f>IF(G5451="nákup",VLOOKUP(E5451,Tabuľka6[#All],13,FALSE),IF(G5451="predaj",VLOOKUP(E5451,Tabuľka6[#All],12,FALSE),"zadany neplatny typ transakie"))</f>
        <v>8.36</v>
      </c>
      <c r="J5451">
        <f t="shared" si="85"/>
        <v>83.6</v>
      </c>
      <c r="K5451">
        <f>SUMIF($E$7:E5451,E5451,$H$7:H5451)</f>
        <v>11</v>
      </c>
    </row>
    <row r="5452" spans="4:11" x14ac:dyDescent="0.3">
      <c r="D5452">
        <v>5446</v>
      </c>
      <c r="E5452">
        <v>25</v>
      </c>
      <c r="F5452" s="4">
        <f>DATE(2022,4,24+INT(ROWS($1:172)/6))</f>
        <v>44703</v>
      </c>
      <c r="G5452" s="1" t="s">
        <v>166</v>
      </c>
      <c r="H5452">
        <v>10</v>
      </c>
      <c r="I5452" s="5" t="str">
        <f>IF(G5452="nákup",VLOOKUP(E5452,Tabuľka6[#All],13,FALSE),IF(G5452="predaj",VLOOKUP(E5452,Tabuľka6[#All],12,FALSE),"zadany neplatny typ transakie"))</f>
        <v>6,65</v>
      </c>
      <c r="J5452">
        <f t="shared" si="85"/>
        <v>66.5</v>
      </c>
      <c r="K5452">
        <f>SUMIF($E$7:E5452,E5452,$H$7:H5452)</f>
        <v>11</v>
      </c>
    </row>
    <row r="5453" spans="4:11" x14ac:dyDescent="0.3">
      <c r="D5453">
        <v>5447</v>
      </c>
      <c r="E5453">
        <v>12</v>
      </c>
      <c r="F5453" s="4">
        <f>DATE(2022,4,24+INT(ROWS($1:173)/6))</f>
        <v>44703</v>
      </c>
      <c r="G5453" s="1" t="s">
        <v>167</v>
      </c>
      <c r="H5453">
        <v>-10</v>
      </c>
      <c r="I5453" s="5">
        <f>IF(G5453="nákup",VLOOKUP(E5453,Tabuľka6[#All],13,FALSE),IF(G5453="predaj",VLOOKUP(E5453,Tabuľka6[#All],12,FALSE),"zadany neplatny typ transakie"))</f>
        <v>13.25</v>
      </c>
      <c r="J5453">
        <f t="shared" si="85"/>
        <v>132.5</v>
      </c>
      <c r="K5453">
        <f>SUMIF($E$7:E5453,E5453,$H$7:H5453)</f>
        <v>31</v>
      </c>
    </row>
    <row r="5454" spans="4:11" x14ac:dyDescent="0.3">
      <c r="D5454">
        <v>5448</v>
      </c>
      <c r="E5454">
        <v>5</v>
      </c>
      <c r="F5454" s="4">
        <f>DATE(2022,4,24+INT(ROWS($1:174)/6))</f>
        <v>44704</v>
      </c>
      <c r="G5454" s="1" t="s">
        <v>167</v>
      </c>
      <c r="H5454">
        <v>-3</v>
      </c>
      <c r="I5454" s="5">
        <f>IF(G5454="nákup",VLOOKUP(E5454,Tabuľka6[#All],13,FALSE),IF(G5454="predaj",VLOOKUP(E5454,Tabuľka6[#All],12,FALSE),"zadany neplatny typ transakie"))</f>
        <v>15.56</v>
      </c>
      <c r="J5454">
        <f t="shared" si="85"/>
        <v>46.68</v>
      </c>
      <c r="K5454">
        <f>SUMIF($E$7:E5454,E5454,$H$7:H5454)</f>
        <v>113</v>
      </c>
    </row>
    <row r="5455" spans="4:11" x14ac:dyDescent="0.3">
      <c r="D5455">
        <v>5449</v>
      </c>
      <c r="E5455">
        <v>29</v>
      </c>
      <c r="F5455" s="4">
        <f>DATE(2022,4,24+INT(ROWS($1:175)/6))</f>
        <v>44704</v>
      </c>
      <c r="G5455" s="1" t="s">
        <v>167</v>
      </c>
      <c r="H5455">
        <v>-2</v>
      </c>
      <c r="I5455" s="5">
        <f>IF(G5455="nákup",VLOOKUP(E5455,Tabuľka6[#All],13,FALSE),IF(G5455="predaj",VLOOKUP(E5455,Tabuľka6[#All],12,FALSE),"zadany neplatny typ transakie"))</f>
        <v>24.99</v>
      </c>
      <c r="J5455">
        <f t="shared" si="85"/>
        <v>49.98</v>
      </c>
      <c r="K5455">
        <f>SUMIF($E$7:E5455,E5455,$H$7:H5455)</f>
        <v>161</v>
      </c>
    </row>
    <row r="5456" spans="4:11" x14ac:dyDescent="0.3">
      <c r="D5456">
        <v>5450</v>
      </c>
      <c r="E5456">
        <v>23</v>
      </c>
      <c r="F5456" s="4">
        <f>DATE(2022,4,24+INT(ROWS($1:176)/6))</f>
        <v>44704</v>
      </c>
      <c r="G5456" s="1" t="s">
        <v>167</v>
      </c>
      <c r="H5456">
        <v>-8</v>
      </c>
      <c r="I5456" s="5">
        <f>IF(G5456="nákup",VLOOKUP(E5456,Tabuľka6[#All],13,FALSE),IF(G5456="predaj",VLOOKUP(E5456,Tabuľka6[#All],12,FALSE),"zadany neplatny typ transakie"))</f>
        <v>22.55</v>
      </c>
      <c r="J5456">
        <f t="shared" si="85"/>
        <v>180.4</v>
      </c>
      <c r="K5456">
        <f>SUMIF($E$7:E5456,E5456,$H$7:H5456)</f>
        <v>97</v>
      </c>
    </row>
    <row r="5457" spans="4:11" x14ac:dyDescent="0.3">
      <c r="D5457">
        <v>5451</v>
      </c>
      <c r="E5457">
        <v>7</v>
      </c>
      <c r="F5457" s="4">
        <f>DATE(2022,4,24+INT(ROWS($1:177)/6))</f>
        <v>44704</v>
      </c>
      <c r="G5457" s="1" t="s">
        <v>167</v>
      </c>
      <c r="H5457">
        <v>-9</v>
      </c>
      <c r="I5457" s="5">
        <f>IF(G5457="nákup",VLOOKUP(E5457,Tabuľka6[#All],13,FALSE),IF(G5457="predaj",VLOOKUP(E5457,Tabuľka6[#All],12,FALSE),"zadany neplatny typ transakie"))</f>
        <v>14.75</v>
      </c>
      <c r="J5457">
        <f t="shared" si="85"/>
        <v>132.75</v>
      </c>
      <c r="K5457">
        <f>SUMIF($E$7:E5457,E5457,$H$7:H5457)</f>
        <v>104</v>
      </c>
    </row>
    <row r="5458" spans="4:11" x14ac:dyDescent="0.3">
      <c r="D5458">
        <v>5452</v>
      </c>
      <c r="E5458">
        <v>1</v>
      </c>
      <c r="F5458" s="4">
        <f>DATE(2022,4,24+INT(ROWS($1:178)/6))</f>
        <v>44704</v>
      </c>
      <c r="G5458" s="1" t="s">
        <v>167</v>
      </c>
      <c r="H5458">
        <v>-1</v>
      </c>
      <c r="I5458" s="5">
        <f>IF(G5458="nákup",VLOOKUP(E5458,Tabuľka6[#All],13,FALSE),IF(G5458="predaj",VLOOKUP(E5458,Tabuľka6[#All],12,FALSE),"zadany neplatny typ transakie"))</f>
        <v>11.9</v>
      </c>
      <c r="J5458">
        <f t="shared" si="85"/>
        <v>11.9</v>
      </c>
      <c r="K5458">
        <f>SUMIF($E$7:E5458,E5458,$H$7:H5458)</f>
        <v>2</v>
      </c>
    </row>
    <row r="5459" spans="4:11" x14ac:dyDescent="0.3">
      <c r="D5459">
        <v>5453</v>
      </c>
      <c r="E5459">
        <v>15</v>
      </c>
      <c r="F5459" s="4">
        <f>DATE(2022,4,24+INT(ROWS($1:179)/6))</f>
        <v>44704</v>
      </c>
      <c r="G5459" s="1" t="s">
        <v>167</v>
      </c>
      <c r="H5459">
        <v>-5</v>
      </c>
      <c r="I5459" s="5">
        <f>IF(G5459="nákup",VLOOKUP(E5459,Tabuľka6[#All],13,FALSE),IF(G5459="predaj",VLOOKUP(E5459,Tabuľka6[#All],12,FALSE),"zadany neplatny typ transakie"))</f>
        <v>9.65</v>
      </c>
      <c r="J5459">
        <f t="shared" si="85"/>
        <v>48.25</v>
      </c>
      <c r="K5459">
        <f>SUMIF($E$7:E5459,E5459,$H$7:H5459)</f>
        <v>4</v>
      </c>
    </row>
    <row r="5460" spans="4:11" x14ac:dyDescent="0.3">
      <c r="D5460">
        <v>5454</v>
      </c>
      <c r="E5460">
        <v>29</v>
      </c>
      <c r="F5460" s="4">
        <f>DATE(2022,4,24+INT(ROWS($1:180)/6))</f>
        <v>44705</v>
      </c>
      <c r="G5460" s="1" t="s">
        <v>167</v>
      </c>
      <c r="H5460">
        <v>-2</v>
      </c>
      <c r="I5460" s="5">
        <f>IF(G5460="nákup",VLOOKUP(E5460,Tabuľka6[#All],13,FALSE),IF(G5460="predaj",VLOOKUP(E5460,Tabuľka6[#All],12,FALSE),"zadany neplatny typ transakie"))</f>
        <v>24.99</v>
      </c>
      <c r="J5460">
        <f t="shared" si="85"/>
        <v>49.98</v>
      </c>
      <c r="K5460">
        <f>SUMIF($E$7:E5460,E5460,$H$7:H5460)</f>
        <v>159</v>
      </c>
    </row>
    <row r="5461" spans="4:11" x14ac:dyDescent="0.3">
      <c r="D5461">
        <v>5455</v>
      </c>
      <c r="E5461">
        <v>8</v>
      </c>
      <c r="F5461" s="4">
        <f>DATE(2022,4,24+INT(ROWS($1:181)/6))</f>
        <v>44705</v>
      </c>
      <c r="G5461" s="1" t="s">
        <v>167</v>
      </c>
      <c r="H5461">
        <v>-10</v>
      </c>
      <c r="I5461" s="5">
        <f>IF(G5461="nákup",VLOOKUP(E5461,Tabuľka6[#All],13,FALSE),IF(G5461="predaj",VLOOKUP(E5461,Tabuľka6[#All],12,FALSE),"zadany neplatny typ transakie"))</f>
        <v>17.89</v>
      </c>
      <c r="J5461">
        <f t="shared" si="85"/>
        <v>178.9</v>
      </c>
      <c r="K5461">
        <f>SUMIF($E$7:E5461,E5461,$H$7:H5461)</f>
        <v>33</v>
      </c>
    </row>
    <row r="5462" spans="4:11" x14ac:dyDescent="0.3">
      <c r="D5462">
        <v>5456</v>
      </c>
      <c r="E5462">
        <v>25</v>
      </c>
      <c r="F5462" s="4">
        <f>DATE(2022,4,24+INT(ROWS($1:182)/6))</f>
        <v>44705</v>
      </c>
      <c r="G5462" s="1" t="s">
        <v>167</v>
      </c>
      <c r="H5462">
        <v>-10</v>
      </c>
      <c r="I5462" s="5">
        <f>IF(G5462="nákup",VLOOKUP(E5462,Tabuľka6[#All],13,FALSE),IF(G5462="predaj",VLOOKUP(E5462,Tabuľka6[#All],12,FALSE),"zadany neplatny typ transakie"))</f>
        <v>14.95</v>
      </c>
      <c r="J5462">
        <f t="shared" si="85"/>
        <v>149.5</v>
      </c>
      <c r="K5462">
        <f>SUMIF($E$7:E5462,E5462,$H$7:H5462)</f>
        <v>1</v>
      </c>
    </row>
    <row r="5463" spans="4:11" x14ac:dyDescent="0.3">
      <c r="D5463">
        <v>5457</v>
      </c>
      <c r="E5463">
        <v>10</v>
      </c>
      <c r="F5463" s="4">
        <f>DATE(2022,4,24+INT(ROWS($1:183)/6))</f>
        <v>44705</v>
      </c>
      <c r="G5463" s="1" t="s">
        <v>167</v>
      </c>
      <c r="H5463">
        <v>-1</v>
      </c>
      <c r="I5463" s="5">
        <f>IF(G5463="nákup",VLOOKUP(E5463,Tabuľka6[#All],13,FALSE),IF(G5463="predaj",VLOOKUP(E5463,Tabuľka6[#All],12,FALSE),"zadany neplatny typ transakie"))</f>
        <v>18.5</v>
      </c>
      <c r="J5463">
        <f t="shared" si="85"/>
        <v>18.5</v>
      </c>
      <c r="K5463">
        <f>SUMIF($E$7:E5463,E5463,$H$7:H5463)</f>
        <v>78</v>
      </c>
    </row>
    <row r="5464" spans="4:11" x14ac:dyDescent="0.3">
      <c r="D5464">
        <v>5458</v>
      </c>
      <c r="E5464">
        <v>16</v>
      </c>
      <c r="F5464" s="4">
        <f>DATE(2022,4,24+INT(ROWS($1:184)/6))</f>
        <v>44705</v>
      </c>
      <c r="G5464" s="1" t="s">
        <v>167</v>
      </c>
      <c r="H5464">
        <v>-5</v>
      </c>
      <c r="I5464" s="5">
        <f>IF(G5464="nákup",VLOOKUP(E5464,Tabuľka6[#All],13,FALSE),IF(G5464="predaj",VLOOKUP(E5464,Tabuľka6[#All],12,FALSE),"zadany neplatny typ transakie"))</f>
        <v>14.49</v>
      </c>
      <c r="J5464">
        <f t="shared" si="85"/>
        <v>72.45</v>
      </c>
      <c r="K5464">
        <f>SUMIF($E$7:E5464,E5464,$H$7:H5464)</f>
        <v>0</v>
      </c>
    </row>
    <row r="5465" spans="4:11" x14ac:dyDescent="0.3">
      <c r="D5465">
        <v>5459</v>
      </c>
      <c r="E5465">
        <v>15</v>
      </c>
      <c r="F5465" s="4">
        <f>DATE(2022,4,24+INT(ROWS($1:185)/6))</f>
        <v>44705</v>
      </c>
      <c r="G5465" s="1" t="s">
        <v>166</v>
      </c>
      <c r="H5465">
        <v>5</v>
      </c>
      <c r="I5465" s="5">
        <f>IF(G5465="nákup",VLOOKUP(E5465,Tabuľka6[#All],13,FALSE),IF(G5465="predaj",VLOOKUP(E5465,Tabuľka6[#All],12,FALSE),"zadany neplatny typ transakie"))</f>
        <v>4.5</v>
      </c>
      <c r="J5465">
        <f t="shared" si="85"/>
        <v>22.5</v>
      </c>
      <c r="K5465">
        <f>SUMIF($E$7:E5465,E5465,$H$7:H5465)</f>
        <v>9</v>
      </c>
    </row>
    <row r="5466" spans="4:11" x14ac:dyDescent="0.3">
      <c r="D5466">
        <v>5460</v>
      </c>
      <c r="E5466">
        <v>3</v>
      </c>
      <c r="F5466" s="4">
        <f>DATE(2022,4,24+INT(ROWS($1:186)/6))</f>
        <v>44706</v>
      </c>
      <c r="G5466" s="1" t="s">
        <v>167</v>
      </c>
      <c r="H5466">
        <v>-10</v>
      </c>
      <c r="I5466" s="5">
        <f>IF(G5466="nákup",VLOOKUP(E5466,Tabuľka6[#All],13,FALSE),IF(G5466="predaj",VLOOKUP(E5466,Tabuľka6[#All],12,FALSE),"zadany neplatny typ transakie"))</f>
        <v>9.64</v>
      </c>
      <c r="J5466">
        <f t="shared" si="85"/>
        <v>96.4</v>
      </c>
      <c r="K5466">
        <f>SUMIF($E$7:E5466,E5466,$H$7:H5466)</f>
        <v>82</v>
      </c>
    </row>
    <row r="5467" spans="4:11" x14ac:dyDescent="0.3">
      <c r="D5467">
        <v>5461</v>
      </c>
      <c r="E5467">
        <v>7</v>
      </c>
      <c r="F5467" s="4">
        <f>DATE(2022,4,24+INT(ROWS($1:187)/6))</f>
        <v>44706</v>
      </c>
      <c r="G5467" s="1" t="s">
        <v>167</v>
      </c>
      <c r="H5467">
        <v>-7</v>
      </c>
      <c r="I5467" s="5">
        <f>IF(G5467="nákup",VLOOKUP(E5467,Tabuľka6[#All],13,FALSE),IF(G5467="predaj",VLOOKUP(E5467,Tabuľka6[#All],12,FALSE),"zadany neplatny typ transakie"))</f>
        <v>14.75</v>
      </c>
      <c r="J5467">
        <f t="shared" si="85"/>
        <v>103.25</v>
      </c>
      <c r="K5467">
        <f>SUMIF($E$7:E5467,E5467,$H$7:H5467)</f>
        <v>97</v>
      </c>
    </row>
    <row r="5468" spans="4:11" x14ac:dyDescent="0.3">
      <c r="D5468">
        <v>5462</v>
      </c>
      <c r="E5468">
        <v>18</v>
      </c>
      <c r="F5468" s="4">
        <f>DATE(2022,4,24+INT(ROWS($1:188)/6))</f>
        <v>44706</v>
      </c>
      <c r="G5468" s="1" t="s">
        <v>167</v>
      </c>
      <c r="H5468">
        <v>-1</v>
      </c>
      <c r="I5468" s="5">
        <f>IF(G5468="nákup",VLOOKUP(E5468,Tabuľka6[#All],13,FALSE),IF(G5468="predaj",VLOOKUP(E5468,Tabuľka6[#All],12,FALSE),"zadany neplatny typ transakie"))</f>
        <v>13.99</v>
      </c>
      <c r="J5468">
        <f t="shared" si="85"/>
        <v>13.99</v>
      </c>
      <c r="K5468">
        <f>SUMIF($E$7:E5468,E5468,$H$7:H5468)</f>
        <v>22</v>
      </c>
    </row>
    <row r="5469" spans="4:11" x14ac:dyDescent="0.3">
      <c r="D5469">
        <v>5463</v>
      </c>
      <c r="E5469">
        <v>18</v>
      </c>
      <c r="F5469" s="4">
        <f>DATE(2022,4,24+INT(ROWS($1:189)/6))</f>
        <v>44706</v>
      </c>
      <c r="G5469" s="1" t="s">
        <v>167</v>
      </c>
      <c r="H5469">
        <v>-5</v>
      </c>
      <c r="I5469" s="5">
        <f>IF(G5469="nákup",VLOOKUP(E5469,Tabuľka6[#All],13,FALSE),IF(G5469="predaj",VLOOKUP(E5469,Tabuľka6[#All],12,FALSE),"zadany neplatny typ transakie"))</f>
        <v>13.99</v>
      </c>
      <c r="J5469">
        <f t="shared" si="85"/>
        <v>69.95</v>
      </c>
      <c r="K5469">
        <f>SUMIF($E$7:E5469,E5469,$H$7:H5469)</f>
        <v>17</v>
      </c>
    </row>
    <row r="5470" spans="4:11" x14ac:dyDescent="0.3">
      <c r="D5470">
        <v>5464</v>
      </c>
      <c r="E5470">
        <v>23</v>
      </c>
      <c r="F5470" s="4">
        <f>DATE(2022,4,24+INT(ROWS($1:190)/6))</f>
        <v>44706</v>
      </c>
      <c r="G5470" s="1" t="s">
        <v>167</v>
      </c>
      <c r="H5470">
        <v>-8</v>
      </c>
      <c r="I5470" s="5">
        <f>IF(G5470="nákup",VLOOKUP(E5470,Tabuľka6[#All],13,FALSE),IF(G5470="predaj",VLOOKUP(E5470,Tabuľka6[#All],12,FALSE),"zadany neplatny typ transakie"))</f>
        <v>22.55</v>
      </c>
      <c r="J5470">
        <f t="shared" si="85"/>
        <v>180.4</v>
      </c>
      <c r="K5470">
        <f>SUMIF($E$7:E5470,E5470,$H$7:H5470)</f>
        <v>89</v>
      </c>
    </row>
    <row r="5471" spans="4:11" x14ac:dyDescent="0.3">
      <c r="D5471">
        <v>5465</v>
      </c>
      <c r="E5471">
        <v>27</v>
      </c>
      <c r="F5471" s="4">
        <f>DATE(2022,4,24+INT(ROWS($1:191)/6))</f>
        <v>44706</v>
      </c>
      <c r="G5471" s="1" t="s">
        <v>167</v>
      </c>
      <c r="H5471">
        <v>-7</v>
      </c>
      <c r="I5471" s="5">
        <f>IF(G5471="nákup",VLOOKUP(E5471,Tabuľka6[#All],13,FALSE),IF(G5471="predaj",VLOOKUP(E5471,Tabuľka6[#All],12,FALSE),"zadany neplatny typ transakie"))</f>
        <v>16.36</v>
      </c>
      <c r="J5471">
        <f t="shared" si="85"/>
        <v>114.52</v>
      </c>
      <c r="K5471">
        <f>SUMIF($E$7:E5471,E5471,$H$7:H5471)</f>
        <v>69</v>
      </c>
    </row>
    <row r="5472" spans="4:11" x14ac:dyDescent="0.3">
      <c r="D5472">
        <v>5466</v>
      </c>
      <c r="E5472">
        <v>26</v>
      </c>
      <c r="F5472" s="4">
        <f>DATE(2022,4,24+INT(ROWS($1:192)/6))</f>
        <v>44707</v>
      </c>
      <c r="G5472" s="1" t="s">
        <v>167</v>
      </c>
      <c r="H5472">
        <v>-3</v>
      </c>
      <c r="I5472" s="5">
        <f>IF(G5472="nákup",VLOOKUP(E5472,Tabuľka6[#All],13,FALSE),IF(G5472="predaj",VLOOKUP(E5472,Tabuľka6[#All],12,FALSE),"zadany neplatny typ transakie"))</f>
        <v>12.85</v>
      </c>
      <c r="J5472">
        <f t="shared" si="85"/>
        <v>38.549999999999997</v>
      </c>
      <c r="K5472">
        <f>SUMIF($E$7:E5472,E5472,$H$7:H5472)</f>
        <v>40</v>
      </c>
    </row>
    <row r="5473" spans="4:11" x14ac:dyDescent="0.3">
      <c r="D5473">
        <v>5467</v>
      </c>
      <c r="E5473">
        <v>29</v>
      </c>
      <c r="F5473" s="4">
        <f>DATE(2022,4,24+INT(ROWS($1:193)/6))</f>
        <v>44707</v>
      </c>
      <c r="G5473" s="1" t="s">
        <v>167</v>
      </c>
      <c r="H5473">
        <v>-1</v>
      </c>
      <c r="I5473" s="5">
        <f>IF(G5473="nákup",VLOOKUP(E5473,Tabuľka6[#All],13,FALSE),IF(G5473="predaj",VLOOKUP(E5473,Tabuľka6[#All],12,FALSE),"zadany neplatny typ transakie"))</f>
        <v>24.99</v>
      </c>
      <c r="J5473">
        <f t="shared" si="85"/>
        <v>24.99</v>
      </c>
      <c r="K5473">
        <f>SUMIF($E$7:E5473,E5473,$H$7:H5473)</f>
        <v>158</v>
      </c>
    </row>
    <row r="5474" spans="4:11" x14ac:dyDescent="0.3">
      <c r="D5474">
        <v>5468</v>
      </c>
      <c r="E5474">
        <v>30</v>
      </c>
      <c r="F5474" s="4">
        <f>DATE(2022,4,24+INT(ROWS($1:194)/6))</f>
        <v>44707</v>
      </c>
      <c r="G5474" s="1" t="s">
        <v>167</v>
      </c>
      <c r="H5474">
        <v>-2</v>
      </c>
      <c r="I5474" s="5">
        <f>IF(G5474="nákup",VLOOKUP(E5474,Tabuľka6[#All],13,FALSE),IF(G5474="predaj",VLOOKUP(E5474,Tabuľka6[#All],12,FALSE),"zadany neplatny typ transakie"))</f>
        <v>11.5</v>
      </c>
      <c r="J5474">
        <f t="shared" si="85"/>
        <v>23</v>
      </c>
      <c r="K5474">
        <f>SUMIF($E$7:E5474,E5474,$H$7:H5474)</f>
        <v>25</v>
      </c>
    </row>
    <row r="5475" spans="4:11" x14ac:dyDescent="0.3">
      <c r="D5475">
        <v>5469</v>
      </c>
      <c r="E5475">
        <v>3</v>
      </c>
      <c r="F5475" s="4">
        <f>DATE(2022,4,24+INT(ROWS($1:195)/6))</f>
        <v>44707</v>
      </c>
      <c r="G5475" s="1" t="s">
        <v>167</v>
      </c>
      <c r="H5475">
        <v>-4</v>
      </c>
      <c r="I5475" s="5">
        <f>IF(G5475="nákup",VLOOKUP(E5475,Tabuľka6[#All],13,FALSE),IF(G5475="predaj",VLOOKUP(E5475,Tabuľka6[#All],12,FALSE),"zadany neplatny typ transakie"))</f>
        <v>9.64</v>
      </c>
      <c r="J5475">
        <f t="shared" si="85"/>
        <v>38.56</v>
      </c>
      <c r="K5475">
        <f>SUMIF($E$7:E5475,E5475,$H$7:H5475)</f>
        <v>78</v>
      </c>
    </row>
    <row r="5476" spans="4:11" x14ac:dyDescent="0.3">
      <c r="D5476">
        <v>5470</v>
      </c>
      <c r="E5476">
        <v>17</v>
      </c>
      <c r="F5476" s="4">
        <f>DATE(2022,4,24+INT(ROWS($1:196)/6))</f>
        <v>44707</v>
      </c>
      <c r="G5476" s="1" t="s">
        <v>167</v>
      </c>
      <c r="H5476">
        <v>-8</v>
      </c>
      <c r="I5476" s="5">
        <f>IF(G5476="nákup",VLOOKUP(E5476,Tabuľka6[#All],13,FALSE),IF(G5476="predaj",VLOOKUP(E5476,Tabuľka6[#All],12,FALSE),"zadany neplatny typ transakie"))</f>
        <v>14.46</v>
      </c>
      <c r="J5476">
        <f t="shared" si="85"/>
        <v>115.68</v>
      </c>
      <c r="K5476">
        <f>SUMIF($E$7:E5476,E5476,$H$7:H5476)</f>
        <v>33</v>
      </c>
    </row>
    <row r="5477" spans="4:11" x14ac:dyDescent="0.3">
      <c r="D5477">
        <v>5471</v>
      </c>
      <c r="E5477">
        <v>8</v>
      </c>
      <c r="F5477" s="4">
        <f>DATE(2022,4,24+INT(ROWS($1:197)/6))</f>
        <v>44707</v>
      </c>
      <c r="G5477" s="1" t="s">
        <v>167</v>
      </c>
      <c r="H5477">
        <v>-4</v>
      </c>
      <c r="I5477" s="5">
        <f>IF(G5477="nákup",VLOOKUP(E5477,Tabuľka6[#All],13,FALSE),IF(G5477="predaj",VLOOKUP(E5477,Tabuľka6[#All],12,FALSE),"zadany neplatny typ transakie"))</f>
        <v>17.89</v>
      </c>
      <c r="J5477">
        <f t="shared" si="85"/>
        <v>71.56</v>
      </c>
      <c r="K5477">
        <f>SUMIF($E$7:E5477,E5477,$H$7:H5477)</f>
        <v>29</v>
      </c>
    </row>
    <row r="5478" spans="4:11" x14ac:dyDescent="0.3">
      <c r="D5478">
        <v>5472</v>
      </c>
      <c r="E5478">
        <v>30</v>
      </c>
      <c r="F5478" s="4">
        <f>DATE(2022,4,24+INT(ROWS($1:198)/6))</f>
        <v>44708</v>
      </c>
      <c r="G5478" s="1" t="s">
        <v>167</v>
      </c>
      <c r="H5478">
        <v>-2</v>
      </c>
      <c r="I5478" s="5">
        <f>IF(G5478="nákup",VLOOKUP(E5478,Tabuľka6[#All],13,FALSE),IF(G5478="predaj",VLOOKUP(E5478,Tabuľka6[#All],12,FALSE),"zadany neplatny typ transakie"))</f>
        <v>11.5</v>
      </c>
      <c r="J5478">
        <f t="shared" si="85"/>
        <v>23</v>
      </c>
      <c r="K5478">
        <f>SUMIF($E$7:E5478,E5478,$H$7:H5478)</f>
        <v>23</v>
      </c>
    </row>
    <row r="5479" spans="4:11" x14ac:dyDescent="0.3">
      <c r="D5479">
        <v>5473</v>
      </c>
      <c r="E5479">
        <v>22</v>
      </c>
      <c r="F5479" s="4">
        <f>DATE(2022,4,24+INT(ROWS($1:199)/6))</f>
        <v>44708</v>
      </c>
      <c r="G5479" s="1" t="s">
        <v>167</v>
      </c>
      <c r="H5479">
        <v>-4</v>
      </c>
      <c r="I5479" s="5">
        <f>IF(G5479="nákup",VLOOKUP(E5479,Tabuľka6[#All],13,FALSE),IF(G5479="predaj",VLOOKUP(E5479,Tabuľka6[#All],12,FALSE),"zadany neplatny typ transakie"))</f>
        <v>22.58</v>
      </c>
      <c r="J5479">
        <f t="shared" si="85"/>
        <v>90.32</v>
      </c>
      <c r="K5479">
        <f>SUMIF($E$7:E5479,E5479,$H$7:H5479)</f>
        <v>20</v>
      </c>
    </row>
    <row r="5480" spans="4:11" x14ac:dyDescent="0.3">
      <c r="D5480">
        <v>5474</v>
      </c>
      <c r="E5480">
        <v>20</v>
      </c>
      <c r="F5480" s="4">
        <f>DATE(2022,4,24+INT(ROWS($1:200)/6))</f>
        <v>44708</v>
      </c>
      <c r="G5480" s="1" t="s">
        <v>166</v>
      </c>
      <c r="H5480">
        <v>10</v>
      </c>
      <c r="I5480" s="5">
        <f>IF(G5480="nákup",VLOOKUP(E5480,Tabuľka6[#All],13,FALSE),IF(G5480="predaj",VLOOKUP(E5480,Tabuľka6[#All],12,FALSE),"zadany neplatny typ transakie"))</f>
        <v>6.29</v>
      </c>
      <c r="J5480">
        <f t="shared" si="85"/>
        <v>62.9</v>
      </c>
      <c r="K5480">
        <f>SUMIF($E$7:E5480,E5480,$H$7:H5480)</f>
        <v>10</v>
      </c>
    </row>
    <row r="5481" spans="4:11" x14ac:dyDescent="0.3">
      <c r="D5481">
        <v>5475</v>
      </c>
      <c r="E5481">
        <v>4</v>
      </c>
      <c r="F5481" s="4">
        <f>DATE(2022,4,24+INT(ROWS($1:201)/6))</f>
        <v>44708</v>
      </c>
      <c r="G5481" s="1" t="s">
        <v>167</v>
      </c>
      <c r="H5481">
        <v>-1</v>
      </c>
      <c r="I5481" s="5">
        <f>IF(G5481="nákup",VLOOKUP(E5481,Tabuľka6[#All],13,FALSE),IF(G5481="predaj",VLOOKUP(E5481,Tabuľka6[#All],12,FALSE),"zadany neplatny typ transakie"))</f>
        <v>16</v>
      </c>
      <c r="J5481">
        <f t="shared" si="85"/>
        <v>16</v>
      </c>
      <c r="K5481">
        <f>SUMIF($E$7:E5481,E5481,$H$7:H5481)</f>
        <v>10</v>
      </c>
    </row>
    <row r="5482" spans="4:11" x14ac:dyDescent="0.3">
      <c r="D5482">
        <v>5476</v>
      </c>
      <c r="E5482">
        <v>16</v>
      </c>
      <c r="F5482" s="4">
        <f>DATE(2022,4,24+INT(ROWS($1:202)/6))</f>
        <v>44708</v>
      </c>
      <c r="G5482" s="1" t="s">
        <v>166</v>
      </c>
      <c r="H5482">
        <v>10</v>
      </c>
      <c r="I5482" s="5">
        <f>IF(G5482="nákup",VLOOKUP(E5482,Tabuľka6[#All],13,FALSE),IF(G5482="predaj",VLOOKUP(E5482,Tabuľka6[#All],12,FALSE),"zadany neplatny typ transakie"))</f>
        <v>7.68</v>
      </c>
      <c r="J5482">
        <f t="shared" si="85"/>
        <v>76.8</v>
      </c>
      <c r="K5482">
        <f>SUMIF($E$7:E5482,E5482,$H$7:H5482)</f>
        <v>10</v>
      </c>
    </row>
    <row r="5483" spans="4:11" x14ac:dyDescent="0.3">
      <c r="D5483">
        <v>5477</v>
      </c>
      <c r="E5483">
        <v>22</v>
      </c>
      <c r="F5483" s="4">
        <f>DATE(2022,4,24+INT(ROWS($1:203)/6))</f>
        <v>44708</v>
      </c>
      <c r="G5483" s="1" t="s">
        <v>166</v>
      </c>
      <c r="H5483">
        <v>21</v>
      </c>
      <c r="I5483" s="5">
        <f>IF(G5483="nákup",VLOOKUP(E5483,Tabuľka6[#All],13,FALSE),IF(G5483="predaj",VLOOKUP(E5483,Tabuľka6[#All],12,FALSE),"zadany neplatny typ transakie"))</f>
        <v>12.56</v>
      </c>
      <c r="J5483">
        <f t="shared" si="85"/>
        <v>263.76</v>
      </c>
      <c r="K5483">
        <f>SUMIF($E$7:E5483,E5483,$H$7:H5483)</f>
        <v>41</v>
      </c>
    </row>
    <row r="5484" spans="4:11" x14ac:dyDescent="0.3">
      <c r="D5484">
        <v>5478</v>
      </c>
      <c r="E5484">
        <v>21</v>
      </c>
      <c r="F5484" s="4">
        <f>DATE(2022,4,24+INT(ROWS($1:204)/6))</f>
        <v>44709</v>
      </c>
      <c r="G5484" s="1" t="s">
        <v>166</v>
      </c>
      <c r="H5484">
        <v>30</v>
      </c>
      <c r="I5484" s="5">
        <f>IF(G5484="nákup",VLOOKUP(E5484,Tabuľka6[#All],13,FALSE),IF(G5484="predaj",VLOOKUP(E5484,Tabuľka6[#All],12,FALSE),"zadany neplatny typ transakie"))</f>
        <v>14.17</v>
      </c>
      <c r="J5484">
        <f t="shared" si="85"/>
        <v>425.1</v>
      </c>
      <c r="K5484">
        <f>SUMIF($E$7:E5484,E5484,$H$7:H5484)</f>
        <v>51</v>
      </c>
    </row>
    <row r="5485" spans="4:11" x14ac:dyDescent="0.3">
      <c r="D5485">
        <v>5479</v>
      </c>
      <c r="E5485">
        <v>18</v>
      </c>
      <c r="F5485" s="4">
        <f>DATE(2022,4,24+INT(ROWS($1:205)/6))</f>
        <v>44709</v>
      </c>
      <c r="G5485" s="1" t="s">
        <v>166</v>
      </c>
      <c r="H5485">
        <v>43</v>
      </c>
      <c r="I5485" s="5">
        <f>IF(G5485="nákup",VLOOKUP(E5485,Tabuľka6[#All],13,FALSE),IF(G5485="predaj",VLOOKUP(E5485,Tabuľka6[#All],12,FALSE),"zadany neplatny typ transakie"))</f>
        <v>6.89</v>
      </c>
      <c r="J5485">
        <f t="shared" si="85"/>
        <v>296.27</v>
      </c>
      <c r="K5485">
        <f>SUMIF($E$7:E5485,E5485,$H$7:H5485)</f>
        <v>60</v>
      </c>
    </row>
    <row r="5486" spans="4:11" x14ac:dyDescent="0.3">
      <c r="D5486">
        <v>5480</v>
      </c>
      <c r="E5486">
        <v>6</v>
      </c>
      <c r="F5486" s="4">
        <f>DATE(2022,4,24+INT(ROWS($1:206)/6))</f>
        <v>44709</v>
      </c>
      <c r="G5486" s="1" t="s">
        <v>166</v>
      </c>
      <c r="H5486">
        <v>48</v>
      </c>
      <c r="I5486" s="5">
        <f>IF(G5486="nákup",VLOOKUP(E5486,Tabuľka6[#All],13,FALSE),IF(G5486="predaj",VLOOKUP(E5486,Tabuľka6[#All],12,FALSE),"zadany neplatny typ transakie"))</f>
        <v>9.35</v>
      </c>
      <c r="J5486">
        <f t="shared" si="85"/>
        <v>448.79999999999995</v>
      </c>
      <c r="K5486">
        <f>SUMIF($E$7:E5486,E5486,$H$7:H5486)</f>
        <v>72</v>
      </c>
    </row>
    <row r="5487" spans="4:11" x14ac:dyDescent="0.3">
      <c r="D5487">
        <v>5481</v>
      </c>
      <c r="E5487">
        <v>6</v>
      </c>
      <c r="F5487" s="4">
        <f>DATE(2022,4,24+INT(ROWS($1:207)/6))</f>
        <v>44709</v>
      </c>
      <c r="G5487" s="1" t="s">
        <v>166</v>
      </c>
      <c r="H5487">
        <v>34</v>
      </c>
      <c r="I5487" s="5">
        <f>IF(G5487="nákup",VLOOKUP(E5487,Tabuľka6[#All],13,FALSE),IF(G5487="predaj",VLOOKUP(E5487,Tabuľka6[#All],12,FALSE),"zadany neplatny typ transakie"))</f>
        <v>9.35</v>
      </c>
      <c r="J5487">
        <f t="shared" si="85"/>
        <v>317.89999999999998</v>
      </c>
      <c r="K5487">
        <f>SUMIF($E$7:E5487,E5487,$H$7:H5487)</f>
        <v>106</v>
      </c>
    </row>
    <row r="5488" spans="4:11" x14ac:dyDescent="0.3">
      <c r="D5488">
        <v>5482</v>
      </c>
      <c r="E5488">
        <v>13</v>
      </c>
      <c r="F5488" s="4">
        <f>DATE(2022,4,24+INT(ROWS($1:208)/6))</f>
        <v>44709</v>
      </c>
      <c r="G5488" s="1" t="s">
        <v>166</v>
      </c>
      <c r="H5488">
        <v>35</v>
      </c>
      <c r="I5488" s="5">
        <f>IF(G5488="nákup",VLOOKUP(E5488,Tabuľka6[#All],13,FALSE),IF(G5488="predaj",VLOOKUP(E5488,Tabuľka6[#All],12,FALSE),"zadany neplatny typ transakie"))</f>
        <v>8.89</v>
      </c>
      <c r="J5488">
        <f t="shared" si="85"/>
        <v>311.15000000000003</v>
      </c>
      <c r="K5488">
        <f>SUMIF($E$7:E5488,E5488,$H$7:H5488)</f>
        <v>86</v>
      </c>
    </row>
    <row r="5489" spans="4:11" x14ac:dyDescent="0.3">
      <c r="D5489">
        <v>5483</v>
      </c>
      <c r="E5489">
        <v>18</v>
      </c>
      <c r="F5489" s="4">
        <f>DATE(2022,4,24+INT(ROWS($1:209)/6))</f>
        <v>44709</v>
      </c>
      <c r="G5489" s="1" t="s">
        <v>166</v>
      </c>
      <c r="H5489">
        <v>29</v>
      </c>
      <c r="I5489" s="5">
        <f>IF(G5489="nákup",VLOOKUP(E5489,Tabuľka6[#All],13,FALSE),IF(G5489="predaj",VLOOKUP(E5489,Tabuľka6[#All],12,FALSE),"zadany neplatny typ transakie"))</f>
        <v>6.89</v>
      </c>
      <c r="J5489">
        <f t="shared" si="85"/>
        <v>199.81</v>
      </c>
      <c r="K5489">
        <f>SUMIF($E$7:E5489,E5489,$H$7:H5489)</f>
        <v>89</v>
      </c>
    </row>
    <row r="5490" spans="4:11" x14ac:dyDescent="0.3">
      <c r="D5490">
        <v>5484</v>
      </c>
      <c r="E5490">
        <v>30</v>
      </c>
      <c r="F5490" s="4">
        <f>DATE(2022,4,24+INT(ROWS($1:210)/6))</f>
        <v>44710</v>
      </c>
      <c r="G5490" s="1" t="s">
        <v>166</v>
      </c>
      <c r="H5490">
        <v>45</v>
      </c>
      <c r="I5490" s="5" t="str">
        <f>IF(G5490="nákup",VLOOKUP(E5490,Tabuľka6[#All],13,FALSE),IF(G5490="predaj",VLOOKUP(E5490,Tabuľka6[#All],12,FALSE),"zadany neplatny typ transakie"))</f>
        <v>4,36</v>
      </c>
      <c r="J5490">
        <f t="shared" si="85"/>
        <v>196.20000000000002</v>
      </c>
      <c r="K5490">
        <f>SUMIF($E$7:E5490,E5490,$H$7:H5490)</f>
        <v>68</v>
      </c>
    </row>
    <row r="5491" spans="4:11" x14ac:dyDescent="0.3">
      <c r="D5491">
        <v>5485</v>
      </c>
      <c r="E5491">
        <v>11</v>
      </c>
      <c r="F5491" s="4">
        <f>DATE(2022,4,24+INT(ROWS($1:211)/6))</f>
        <v>44710</v>
      </c>
      <c r="G5491" s="1" t="s">
        <v>166</v>
      </c>
      <c r="H5491">
        <v>43</v>
      </c>
      <c r="I5491" s="5">
        <f>IF(G5491="nákup",VLOOKUP(E5491,Tabuľka6[#All],13,FALSE),IF(G5491="predaj",VLOOKUP(E5491,Tabuľka6[#All],12,FALSE),"zadany neplatny typ transakie"))</f>
        <v>3.26</v>
      </c>
      <c r="J5491">
        <f t="shared" si="85"/>
        <v>140.17999999999998</v>
      </c>
      <c r="K5491">
        <f>SUMIF($E$7:E5491,E5491,$H$7:H5491)</f>
        <v>100</v>
      </c>
    </row>
    <row r="5492" spans="4:11" x14ac:dyDescent="0.3">
      <c r="D5492">
        <v>5486</v>
      </c>
      <c r="E5492">
        <v>13</v>
      </c>
      <c r="F5492" s="4">
        <f>DATE(2022,4,24+INT(ROWS($1:212)/6))</f>
        <v>44710</v>
      </c>
      <c r="G5492" s="1" t="s">
        <v>166</v>
      </c>
      <c r="H5492">
        <v>33</v>
      </c>
      <c r="I5492" s="5">
        <f>IF(G5492="nákup",VLOOKUP(E5492,Tabuľka6[#All],13,FALSE),IF(G5492="predaj",VLOOKUP(E5492,Tabuľka6[#All],12,FALSE),"zadany neplatny typ transakie"))</f>
        <v>8.89</v>
      </c>
      <c r="J5492">
        <f t="shared" si="85"/>
        <v>293.37</v>
      </c>
      <c r="K5492">
        <f>SUMIF($E$7:E5492,E5492,$H$7:H5492)</f>
        <v>119</v>
      </c>
    </row>
    <row r="5493" spans="4:11" x14ac:dyDescent="0.3">
      <c r="D5493">
        <v>5487</v>
      </c>
      <c r="E5493">
        <v>9</v>
      </c>
      <c r="F5493" s="4">
        <f>DATE(2022,4,24+INT(ROWS($1:213)/6))</f>
        <v>44710</v>
      </c>
      <c r="G5493" s="1" t="s">
        <v>166</v>
      </c>
      <c r="H5493">
        <v>36</v>
      </c>
      <c r="I5493" s="5">
        <f>IF(G5493="nákup",VLOOKUP(E5493,Tabuľka6[#All],13,FALSE),IF(G5493="predaj",VLOOKUP(E5493,Tabuľka6[#All],12,FALSE),"zadany neplatny typ transakie"))</f>
        <v>25.99</v>
      </c>
      <c r="J5493">
        <f t="shared" si="85"/>
        <v>935.64</v>
      </c>
      <c r="K5493">
        <f>SUMIF($E$7:E5493,E5493,$H$7:H5493)</f>
        <v>132</v>
      </c>
    </row>
    <row r="5494" spans="4:11" x14ac:dyDescent="0.3">
      <c r="D5494">
        <v>5488</v>
      </c>
      <c r="E5494">
        <v>19</v>
      </c>
      <c r="F5494" s="4">
        <f>DATE(2022,4,24+INT(ROWS($1:214)/6))</f>
        <v>44710</v>
      </c>
      <c r="G5494" s="1" t="s">
        <v>166</v>
      </c>
      <c r="H5494">
        <v>47</v>
      </c>
      <c r="I5494" s="5">
        <f>IF(G5494="nákup",VLOOKUP(E5494,Tabuľka6[#All],13,FALSE),IF(G5494="predaj",VLOOKUP(E5494,Tabuľka6[#All],12,FALSE),"zadany neplatny typ transakie"))</f>
        <v>9.16</v>
      </c>
      <c r="J5494">
        <f t="shared" si="85"/>
        <v>430.52</v>
      </c>
      <c r="K5494">
        <f>SUMIF($E$7:E5494,E5494,$H$7:H5494)</f>
        <v>83</v>
      </c>
    </row>
    <row r="5495" spans="4:11" x14ac:dyDescent="0.3">
      <c r="D5495">
        <v>5489</v>
      </c>
      <c r="E5495">
        <v>13</v>
      </c>
      <c r="F5495" s="4">
        <f>DATE(2022,4,24+INT(ROWS($1:215)/6))</f>
        <v>44710</v>
      </c>
      <c r="G5495" s="1" t="s">
        <v>166</v>
      </c>
      <c r="H5495">
        <v>48</v>
      </c>
      <c r="I5495" s="5">
        <f>IF(G5495="nákup",VLOOKUP(E5495,Tabuľka6[#All],13,FALSE),IF(G5495="predaj",VLOOKUP(E5495,Tabuľka6[#All],12,FALSE),"zadany neplatny typ transakie"))</f>
        <v>8.89</v>
      </c>
      <c r="J5495">
        <f t="shared" si="85"/>
        <v>426.72</v>
      </c>
      <c r="K5495">
        <f>SUMIF($E$7:E5495,E5495,$H$7:H5495)</f>
        <v>167</v>
      </c>
    </row>
    <row r="5496" spans="4:11" x14ac:dyDescent="0.3">
      <c r="D5496">
        <v>5490</v>
      </c>
      <c r="E5496">
        <v>10</v>
      </c>
      <c r="F5496" s="4">
        <f>DATE(2022,4,24+INT(ROWS($1:216)/6))</f>
        <v>44711</v>
      </c>
      <c r="G5496" s="1" t="s">
        <v>166</v>
      </c>
      <c r="H5496">
        <v>48</v>
      </c>
      <c r="I5496" s="5">
        <f>IF(G5496="nákup",VLOOKUP(E5496,Tabuľka6[#All],13,FALSE),IF(G5496="predaj",VLOOKUP(E5496,Tabuľka6[#All],12,FALSE),"zadany neplatny typ transakie"))</f>
        <v>11.89</v>
      </c>
      <c r="J5496">
        <f t="shared" si="85"/>
        <v>570.72</v>
      </c>
      <c r="K5496">
        <f>SUMIF($E$7:E5496,E5496,$H$7:H5496)</f>
        <v>126</v>
      </c>
    </row>
    <row r="5497" spans="4:11" x14ac:dyDescent="0.3">
      <c r="D5497">
        <v>5491</v>
      </c>
      <c r="E5497">
        <v>16</v>
      </c>
      <c r="F5497" s="4">
        <f>DATE(2022,4,24+INT(ROWS($1:217)/6))</f>
        <v>44711</v>
      </c>
      <c r="G5497" s="1" t="s">
        <v>167</v>
      </c>
      <c r="H5497">
        <v>-1</v>
      </c>
      <c r="I5497" s="5">
        <f>IF(G5497="nákup",VLOOKUP(E5497,Tabuľka6[#All],13,FALSE),IF(G5497="predaj",VLOOKUP(E5497,Tabuľka6[#All],12,FALSE),"zadany neplatny typ transakie"))</f>
        <v>14.49</v>
      </c>
      <c r="J5497">
        <f t="shared" si="85"/>
        <v>14.49</v>
      </c>
      <c r="K5497">
        <f>SUMIF($E$7:E5497,E5497,$H$7:H5497)</f>
        <v>9</v>
      </c>
    </row>
    <row r="5498" spans="4:11" x14ac:dyDescent="0.3">
      <c r="D5498">
        <v>5492</v>
      </c>
      <c r="E5498">
        <v>1</v>
      </c>
      <c r="F5498" s="4">
        <f>DATE(2022,4,24+INT(ROWS($1:218)/6))</f>
        <v>44711</v>
      </c>
      <c r="G5498" s="1" t="s">
        <v>166</v>
      </c>
      <c r="H5498">
        <v>4</v>
      </c>
      <c r="I5498" s="5">
        <f>IF(G5498="nákup",VLOOKUP(E5498,Tabuľka6[#All],13,FALSE),IF(G5498="predaj",VLOOKUP(E5498,Tabuľka6[#All],12,FALSE),"zadany neplatny typ transakie"))</f>
        <v>8.25</v>
      </c>
      <c r="J5498">
        <f t="shared" si="85"/>
        <v>33</v>
      </c>
      <c r="K5498">
        <f>SUMIF($E$7:E5498,E5498,$H$7:H5498)</f>
        <v>6</v>
      </c>
    </row>
    <row r="5499" spans="4:11" x14ac:dyDescent="0.3">
      <c r="D5499">
        <v>5493</v>
      </c>
      <c r="E5499">
        <v>5</v>
      </c>
      <c r="F5499" s="4">
        <f>DATE(2022,4,24+INT(ROWS($1:219)/6))</f>
        <v>44711</v>
      </c>
      <c r="G5499" s="1" t="s">
        <v>167</v>
      </c>
      <c r="H5499">
        <v>-10</v>
      </c>
      <c r="I5499" s="5">
        <f>IF(G5499="nákup",VLOOKUP(E5499,Tabuľka6[#All],13,FALSE),IF(G5499="predaj",VLOOKUP(E5499,Tabuľka6[#All],12,FALSE),"zadany neplatny typ transakie"))</f>
        <v>15.56</v>
      </c>
      <c r="J5499">
        <f t="shared" si="85"/>
        <v>155.6</v>
      </c>
      <c r="K5499">
        <f>SUMIF($E$7:E5499,E5499,$H$7:H5499)</f>
        <v>103</v>
      </c>
    </row>
    <row r="5500" spans="4:11" x14ac:dyDescent="0.3">
      <c r="D5500">
        <v>5494</v>
      </c>
      <c r="E5500">
        <v>5</v>
      </c>
      <c r="F5500" s="4">
        <f>DATE(2022,4,24+INT(ROWS($1:220)/6))</f>
        <v>44711</v>
      </c>
      <c r="G5500" s="1" t="s">
        <v>167</v>
      </c>
      <c r="H5500">
        <v>-4</v>
      </c>
      <c r="I5500" s="5">
        <f>IF(G5500="nákup",VLOOKUP(E5500,Tabuľka6[#All],13,FALSE),IF(G5500="predaj",VLOOKUP(E5500,Tabuľka6[#All],12,FALSE),"zadany neplatny typ transakie"))</f>
        <v>15.56</v>
      </c>
      <c r="J5500">
        <f t="shared" si="85"/>
        <v>62.24</v>
      </c>
      <c r="K5500">
        <f>SUMIF($E$7:E5500,E5500,$H$7:H5500)</f>
        <v>99</v>
      </c>
    </row>
    <row r="5501" spans="4:11" x14ac:dyDescent="0.3">
      <c r="D5501">
        <v>5495</v>
      </c>
      <c r="E5501">
        <v>22</v>
      </c>
      <c r="F5501" s="4">
        <f>DATE(2022,4,24+INT(ROWS($1:221)/6))</f>
        <v>44711</v>
      </c>
      <c r="G5501" s="1" t="s">
        <v>167</v>
      </c>
      <c r="H5501">
        <v>-3</v>
      </c>
      <c r="I5501" s="5">
        <f>IF(G5501="nákup",VLOOKUP(E5501,Tabuľka6[#All],13,FALSE),IF(G5501="predaj",VLOOKUP(E5501,Tabuľka6[#All],12,FALSE),"zadany neplatny typ transakie"))</f>
        <v>22.58</v>
      </c>
      <c r="J5501">
        <f t="shared" si="85"/>
        <v>67.739999999999995</v>
      </c>
      <c r="K5501">
        <f>SUMIF($E$7:E5501,E5501,$H$7:H5501)</f>
        <v>38</v>
      </c>
    </row>
    <row r="5502" spans="4:11" x14ac:dyDescent="0.3">
      <c r="D5502">
        <v>5496</v>
      </c>
      <c r="E5502">
        <v>8</v>
      </c>
      <c r="F5502" s="4">
        <f>DATE(2022,4,24+INT(ROWS($1:222)/6))</f>
        <v>44712</v>
      </c>
      <c r="G5502" s="1" t="s">
        <v>167</v>
      </c>
      <c r="H5502">
        <v>-1</v>
      </c>
      <c r="I5502" s="5">
        <f>IF(G5502="nákup",VLOOKUP(E5502,Tabuľka6[#All],13,FALSE),IF(G5502="predaj",VLOOKUP(E5502,Tabuľka6[#All],12,FALSE),"zadany neplatny typ transakie"))</f>
        <v>17.89</v>
      </c>
      <c r="J5502">
        <f t="shared" si="85"/>
        <v>17.89</v>
      </c>
      <c r="K5502">
        <f>SUMIF($E$7:E5502,E5502,$H$7:H5502)</f>
        <v>28</v>
      </c>
    </row>
    <row r="5503" spans="4:11" x14ac:dyDescent="0.3">
      <c r="D5503">
        <v>5497</v>
      </c>
      <c r="E5503">
        <v>13</v>
      </c>
      <c r="F5503" s="4">
        <f>DATE(2022,4,24+INT(ROWS($1:223)/6))</f>
        <v>44712</v>
      </c>
      <c r="G5503" s="1" t="s">
        <v>167</v>
      </c>
      <c r="H5503">
        <v>-5</v>
      </c>
      <c r="I5503" s="5">
        <f>IF(G5503="nákup",VLOOKUP(E5503,Tabuľka6[#All],13,FALSE),IF(G5503="predaj",VLOOKUP(E5503,Tabuľka6[#All],12,FALSE),"zadany neplatny typ transakie"))</f>
        <v>14.95</v>
      </c>
      <c r="J5503">
        <f t="shared" si="85"/>
        <v>74.75</v>
      </c>
      <c r="K5503">
        <f>SUMIF($E$7:E5503,E5503,$H$7:H5503)</f>
        <v>162</v>
      </c>
    </row>
    <row r="5504" spans="4:11" x14ac:dyDescent="0.3">
      <c r="D5504">
        <v>5498</v>
      </c>
      <c r="E5504">
        <v>20</v>
      </c>
      <c r="F5504" s="4">
        <f>DATE(2022,4,24+INT(ROWS($1:224)/6))</f>
        <v>44712</v>
      </c>
      <c r="G5504" s="1" t="s">
        <v>167</v>
      </c>
      <c r="H5504">
        <v>-1</v>
      </c>
      <c r="I5504" s="5">
        <f>IF(G5504="nákup",VLOOKUP(E5504,Tabuľka6[#All],13,FALSE),IF(G5504="predaj",VLOOKUP(E5504,Tabuľka6[#All],12,FALSE),"zadany neplatny typ transakie"))</f>
        <v>10.050000000000001</v>
      </c>
      <c r="J5504">
        <f t="shared" si="85"/>
        <v>10.050000000000001</v>
      </c>
      <c r="K5504">
        <f>SUMIF($E$7:E5504,E5504,$H$7:H5504)</f>
        <v>9</v>
      </c>
    </row>
    <row r="5505" spans="4:11" x14ac:dyDescent="0.3">
      <c r="D5505">
        <v>5499</v>
      </c>
      <c r="E5505">
        <v>20</v>
      </c>
      <c r="F5505" s="4">
        <f>DATE(2022,4,24+INT(ROWS($1:225)/6))</f>
        <v>44712</v>
      </c>
      <c r="G5505" s="1" t="s">
        <v>166</v>
      </c>
      <c r="H5505">
        <v>10</v>
      </c>
      <c r="I5505" s="5">
        <f>IF(G5505="nákup",VLOOKUP(E5505,Tabuľka6[#All],13,FALSE),IF(G5505="predaj",VLOOKUP(E5505,Tabuľka6[#All],12,FALSE),"zadany neplatny typ transakie"))</f>
        <v>6.29</v>
      </c>
      <c r="J5505">
        <f t="shared" si="85"/>
        <v>62.9</v>
      </c>
      <c r="K5505">
        <f>SUMIF($E$7:E5505,E5505,$H$7:H5505)</f>
        <v>19</v>
      </c>
    </row>
    <row r="5506" spans="4:11" x14ac:dyDescent="0.3">
      <c r="D5506">
        <v>5500</v>
      </c>
      <c r="E5506">
        <v>24</v>
      </c>
      <c r="F5506" s="4">
        <f>DATE(2022,4,24+INT(ROWS($1:226)/6))</f>
        <v>44712</v>
      </c>
      <c r="G5506" s="1" t="s">
        <v>167</v>
      </c>
      <c r="H5506">
        <v>-9</v>
      </c>
      <c r="I5506" s="5">
        <f>IF(G5506="nákup",VLOOKUP(E5506,Tabuľka6[#All],13,FALSE),IF(G5506="predaj",VLOOKUP(E5506,Tabuľka6[#All],12,FALSE),"zadany neplatny typ transakie"))</f>
        <v>18.98</v>
      </c>
      <c r="J5506">
        <f t="shared" si="85"/>
        <v>170.82</v>
      </c>
      <c r="K5506">
        <f>SUMIF($E$7:E5506,E5506,$H$7:H5506)</f>
        <v>87</v>
      </c>
    </row>
    <row r="5507" spans="4:11" x14ac:dyDescent="0.3">
      <c r="D5507">
        <v>5501</v>
      </c>
      <c r="E5507">
        <v>13</v>
      </c>
      <c r="F5507" s="4">
        <f>DATE(2022,4,24+INT(ROWS($1:227)/6))</f>
        <v>44712</v>
      </c>
      <c r="G5507" s="1" t="s">
        <v>167</v>
      </c>
      <c r="H5507">
        <v>-1</v>
      </c>
      <c r="I5507" s="5">
        <f>IF(G5507="nákup",VLOOKUP(E5507,Tabuľka6[#All],13,FALSE),IF(G5507="predaj",VLOOKUP(E5507,Tabuľka6[#All],12,FALSE),"zadany neplatny typ transakie"))</f>
        <v>14.95</v>
      </c>
      <c r="J5507">
        <f t="shared" si="85"/>
        <v>14.95</v>
      </c>
      <c r="K5507">
        <f>SUMIF($E$7:E5507,E5507,$H$7:H5507)</f>
        <v>161</v>
      </c>
    </row>
    <row r="5508" spans="4:11" x14ac:dyDescent="0.3">
      <c r="D5508">
        <v>5502</v>
      </c>
      <c r="E5508">
        <v>16</v>
      </c>
      <c r="F5508" s="4">
        <f>DATE(2022,4,24+INT(ROWS($1:228)/6))</f>
        <v>44713</v>
      </c>
      <c r="G5508" s="1" t="s">
        <v>167</v>
      </c>
      <c r="H5508">
        <v>-7</v>
      </c>
      <c r="I5508" s="5">
        <f>IF(G5508="nákup",VLOOKUP(E5508,Tabuľka6[#All],13,FALSE),IF(G5508="predaj",VLOOKUP(E5508,Tabuľka6[#All],12,FALSE),"zadany neplatny typ transakie"))</f>
        <v>14.49</v>
      </c>
      <c r="J5508">
        <f t="shared" si="85"/>
        <v>101.43</v>
      </c>
      <c r="K5508">
        <f>SUMIF($E$7:E5508,E5508,$H$7:H5508)</f>
        <v>2</v>
      </c>
    </row>
    <row r="5509" spans="4:11" x14ac:dyDescent="0.3">
      <c r="D5509">
        <v>5503</v>
      </c>
      <c r="E5509">
        <v>8</v>
      </c>
      <c r="F5509" s="4">
        <f>DATE(2022,4,24+INT(ROWS($1:229)/6))</f>
        <v>44713</v>
      </c>
      <c r="G5509" s="1" t="s">
        <v>167</v>
      </c>
      <c r="H5509">
        <v>-1</v>
      </c>
      <c r="I5509" s="5">
        <f>IF(G5509="nákup",VLOOKUP(E5509,Tabuľka6[#All],13,FALSE),IF(G5509="predaj",VLOOKUP(E5509,Tabuľka6[#All],12,FALSE),"zadany neplatny typ transakie"))</f>
        <v>17.89</v>
      </c>
      <c r="J5509">
        <f t="shared" si="85"/>
        <v>17.89</v>
      </c>
      <c r="K5509">
        <f>SUMIF($E$7:E5509,E5509,$H$7:H5509)</f>
        <v>27</v>
      </c>
    </row>
    <row r="5510" spans="4:11" x14ac:dyDescent="0.3">
      <c r="D5510">
        <v>5504</v>
      </c>
      <c r="E5510">
        <v>7</v>
      </c>
      <c r="F5510" s="4">
        <f>DATE(2022,4,24+INT(ROWS($1:230)/6))</f>
        <v>44713</v>
      </c>
      <c r="G5510" s="1" t="s">
        <v>167</v>
      </c>
      <c r="H5510">
        <v>-8</v>
      </c>
      <c r="I5510" s="5">
        <f>IF(G5510="nákup",VLOOKUP(E5510,Tabuľka6[#All],13,FALSE),IF(G5510="predaj",VLOOKUP(E5510,Tabuľka6[#All],12,FALSE),"zadany neplatny typ transakie"))</f>
        <v>14.75</v>
      </c>
      <c r="J5510">
        <f t="shared" si="85"/>
        <v>118</v>
      </c>
      <c r="K5510">
        <f>SUMIF($E$7:E5510,E5510,$H$7:H5510)</f>
        <v>89</v>
      </c>
    </row>
    <row r="5511" spans="4:11" x14ac:dyDescent="0.3">
      <c r="D5511">
        <v>5505</v>
      </c>
      <c r="E5511">
        <v>22</v>
      </c>
      <c r="F5511" s="4">
        <f>DATE(2022,4,24+INT(ROWS($1:231)/6))</f>
        <v>44713</v>
      </c>
      <c r="G5511" s="1" t="s">
        <v>167</v>
      </c>
      <c r="H5511">
        <v>-10</v>
      </c>
      <c r="I5511" s="5">
        <f>IF(G5511="nákup",VLOOKUP(E5511,Tabuľka6[#All],13,FALSE),IF(G5511="predaj",VLOOKUP(E5511,Tabuľka6[#All],12,FALSE),"zadany neplatny typ transakie"))</f>
        <v>22.58</v>
      </c>
      <c r="J5511">
        <f t="shared" si="85"/>
        <v>225.79999999999998</v>
      </c>
      <c r="K5511">
        <f>SUMIF($E$7:E5511,E5511,$H$7:H5511)</f>
        <v>28</v>
      </c>
    </row>
    <row r="5512" spans="4:11" x14ac:dyDescent="0.3">
      <c r="D5512">
        <v>5506</v>
      </c>
      <c r="E5512">
        <v>27</v>
      </c>
      <c r="F5512" s="4">
        <f>DATE(2022,4,24+INT(ROWS($1:232)/6))</f>
        <v>44713</v>
      </c>
      <c r="G5512" s="1" t="s">
        <v>167</v>
      </c>
      <c r="H5512">
        <v>-1</v>
      </c>
      <c r="I5512" s="5">
        <f>IF(G5512="nákup",VLOOKUP(E5512,Tabuľka6[#All],13,FALSE),IF(G5512="predaj",VLOOKUP(E5512,Tabuľka6[#All],12,FALSE),"zadany neplatny typ transakie"))</f>
        <v>16.36</v>
      </c>
      <c r="J5512">
        <f t="shared" ref="J5512:J5575" si="86">ABS(H5512*I5512)</f>
        <v>16.36</v>
      </c>
      <c r="K5512">
        <f>SUMIF($E$7:E5512,E5512,$H$7:H5512)</f>
        <v>68</v>
      </c>
    </row>
    <row r="5513" spans="4:11" x14ac:dyDescent="0.3">
      <c r="D5513">
        <v>5507</v>
      </c>
      <c r="E5513">
        <v>10</v>
      </c>
      <c r="F5513" s="4">
        <f>DATE(2022,4,24+INT(ROWS($1:233)/6))</f>
        <v>44713</v>
      </c>
      <c r="G5513" s="1" t="s">
        <v>167</v>
      </c>
      <c r="H5513">
        <v>-7</v>
      </c>
      <c r="I5513" s="5">
        <f>IF(G5513="nákup",VLOOKUP(E5513,Tabuľka6[#All],13,FALSE),IF(G5513="predaj",VLOOKUP(E5513,Tabuľka6[#All],12,FALSE),"zadany neplatny typ transakie"))</f>
        <v>18.5</v>
      </c>
      <c r="J5513">
        <f t="shared" si="86"/>
        <v>129.5</v>
      </c>
      <c r="K5513">
        <f>SUMIF($E$7:E5513,E5513,$H$7:H5513)</f>
        <v>119</v>
      </c>
    </row>
    <row r="5514" spans="4:11" x14ac:dyDescent="0.3">
      <c r="D5514">
        <v>5508</v>
      </c>
      <c r="E5514">
        <v>2</v>
      </c>
      <c r="F5514" s="4">
        <f>DATE(2022,4,24+INT(ROWS($1:234)/6))</f>
        <v>44714</v>
      </c>
      <c r="G5514" s="1" t="s">
        <v>167</v>
      </c>
      <c r="H5514">
        <v>-3</v>
      </c>
      <c r="I5514" s="5">
        <f>IF(G5514="nákup",VLOOKUP(E5514,Tabuľka6[#All],13,FALSE),IF(G5514="predaj",VLOOKUP(E5514,Tabuľka6[#All],12,FALSE),"zadany neplatny typ transakie"))</f>
        <v>16.11</v>
      </c>
      <c r="J5514">
        <f t="shared" si="86"/>
        <v>48.33</v>
      </c>
      <c r="K5514">
        <f>SUMIF($E$7:E5514,E5514,$H$7:H5514)</f>
        <v>5</v>
      </c>
    </row>
    <row r="5515" spans="4:11" x14ac:dyDescent="0.3">
      <c r="D5515">
        <v>5509</v>
      </c>
      <c r="E5515">
        <v>8</v>
      </c>
      <c r="F5515" s="4">
        <f>DATE(2022,4,24+INT(ROWS($1:235)/6))</f>
        <v>44714</v>
      </c>
      <c r="G5515" s="1" t="s">
        <v>167</v>
      </c>
      <c r="H5515">
        <v>-8</v>
      </c>
      <c r="I5515" s="5">
        <f>IF(G5515="nákup",VLOOKUP(E5515,Tabuľka6[#All],13,FALSE),IF(G5515="predaj",VLOOKUP(E5515,Tabuľka6[#All],12,FALSE),"zadany neplatny typ transakie"))</f>
        <v>17.89</v>
      </c>
      <c r="J5515">
        <f t="shared" si="86"/>
        <v>143.12</v>
      </c>
      <c r="K5515">
        <f>SUMIF($E$7:E5515,E5515,$H$7:H5515)</f>
        <v>19</v>
      </c>
    </row>
    <row r="5516" spans="4:11" x14ac:dyDescent="0.3">
      <c r="D5516">
        <v>5510</v>
      </c>
      <c r="E5516">
        <v>23</v>
      </c>
      <c r="F5516" s="4">
        <f>DATE(2022,4,24+INT(ROWS($1:236)/6))</f>
        <v>44714</v>
      </c>
      <c r="G5516" s="1" t="s">
        <v>167</v>
      </c>
      <c r="H5516">
        <v>-8</v>
      </c>
      <c r="I5516" s="5">
        <f>IF(G5516="nákup",VLOOKUP(E5516,Tabuľka6[#All],13,FALSE),IF(G5516="predaj",VLOOKUP(E5516,Tabuľka6[#All],12,FALSE),"zadany neplatny typ transakie"))</f>
        <v>22.55</v>
      </c>
      <c r="J5516">
        <f t="shared" si="86"/>
        <v>180.4</v>
      </c>
      <c r="K5516">
        <f>SUMIF($E$7:E5516,E5516,$H$7:H5516)</f>
        <v>81</v>
      </c>
    </row>
    <row r="5517" spans="4:11" x14ac:dyDescent="0.3">
      <c r="D5517">
        <v>5511</v>
      </c>
      <c r="E5517">
        <v>10</v>
      </c>
      <c r="F5517" s="4">
        <f>DATE(2022,4,24+INT(ROWS($1:237)/6))</f>
        <v>44714</v>
      </c>
      <c r="G5517" s="1" t="s">
        <v>167</v>
      </c>
      <c r="H5517">
        <v>-3</v>
      </c>
      <c r="I5517" s="5">
        <f>IF(G5517="nákup",VLOOKUP(E5517,Tabuľka6[#All],13,FALSE),IF(G5517="predaj",VLOOKUP(E5517,Tabuľka6[#All],12,FALSE),"zadany neplatny typ transakie"))</f>
        <v>18.5</v>
      </c>
      <c r="J5517">
        <f t="shared" si="86"/>
        <v>55.5</v>
      </c>
      <c r="K5517">
        <f>SUMIF($E$7:E5517,E5517,$H$7:H5517)</f>
        <v>116</v>
      </c>
    </row>
    <row r="5518" spans="4:11" x14ac:dyDescent="0.3">
      <c r="D5518">
        <v>5512</v>
      </c>
      <c r="E5518">
        <v>4</v>
      </c>
      <c r="F5518" s="4">
        <f>DATE(2022,4,24+INT(ROWS($1:238)/6))</f>
        <v>44714</v>
      </c>
      <c r="G5518" s="1" t="s">
        <v>167</v>
      </c>
      <c r="H5518">
        <v>-5</v>
      </c>
      <c r="I5518" s="5">
        <f>IF(G5518="nákup",VLOOKUP(E5518,Tabuľka6[#All],13,FALSE),IF(G5518="predaj",VLOOKUP(E5518,Tabuľka6[#All],12,FALSE),"zadany neplatny typ transakie"))</f>
        <v>16</v>
      </c>
      <c r="J5518">
        <f t="shared" si="86"/>
        <v>80</v>
      </c>
      <c r="K5518">
        <f>SUMIF($E$7:E5518,E5518,$H$7:H5518)</f>
        <v>5</v>
      </c>
    </row>
    <row r="5519" spans="4:11" x14ac:dyDescent="0.3">
      <c r="D5519">
        <v>5513</v>
      </c>
      <c r="E5519">
        <v>20</v>
      </c>
      <c r="F5519" s="4">
        <f>DATE(2022,4,24+INT(ROWS($1:239)/6))</f>
        <v>44714</v>
      </c>
      <c r="G5519" s="1" t="s">
        <v>167</v>
      </c>
      <c r="H5519">
        <v>-5</v>
      </c>
      <c r="I5519" s="5">
        <f>IF(G5519="nákup",VLOOKUP(E5519,Tabuľka6[#All],13,FALSE),IF(G5519="predaj",VLOOKUP(E5519,Tabuľka6[#All],12,FALSE),"zadany neplatny typ transakie"))</f>
        <v>10.050000000000001</v>
      </c>
      <c r="J5519">
        <f t="shared" si="86"/>
        <v>50.25</v>
      </c>
      <c r="K5519">
        <f>SUMIF($E$7:E5519,E5519,$H$7:H5519)</f>
        <v>14</v>
      </c>
    </row>
    <row r="5520" spans="4:11" x14ac:dyDescent="0.3">
      <c r="D5520">
        <v>5514</v>
      </c>
      <c r="E5520">
        <v>24</v>
      </c>
      <c r="F5520" s="4">
        <f>DATE(2022,4,24+INT(ROWS($1:240)/6))</f>
        <v>44715</v>
      </c>
      <c r="G5520" s="1" t="s">
        <v>167</v>
      </c>
      <c r="H5520">
        <v>-8</v>
      </c>
      <c r="I5520" s="5">
        <f>IF(G5520="nákup",VLOOKUP(E5520,Tabuľka6[#All],13,FALSE),IF(G5520="predaj",VLOOKUP(E5520,Tabuľka6[#All],12,FALSE),"zadany neplatny typ transakie"))</f>
        <v>18.98</v>
      </c>
      <c r="J5520">
        <f t="shared" si="86"/>
        <v>151.84</v>
      </c>
      <c r="K5520">
        <f>SUMIF($E$7:E5520,E5520,$H$7:H5520)</f>
        <v>79</v>
      </c>
    </row>
    <row r="5521" spans="4:11" x14ac:dyDescent="0.3">
      <c r="D5521">
        <v>5515</v>
      </c>
      <c r="E5521">
        <v>6</v>
      </c>
      <c r="F5521" s="4">
        <f>DATE(2022,4,24+INT(ROWS($1:241)/6))</f>
        <v>44715</v>
      </c>
      <c r="G5521" s="1" t="s">
        <v>167</v>
      </c>
      <c r="H5521">
        <v>-8</v>
      </c>
      <c r="I5521" s="5">
        <f>IF(G5521="nákup",VLOOKUP(E5521,Tabuľka6[#All],13,FALSE),IF(G5521="predaj",VLOOKUP(E5521,Tabuľka6[#All],12,FALSE),"zadany neplatny typ transakie"))</f>
        <v>13.24</v>
      </c>
      <c r="J5521">
        <f t="shared" si="86"/>
        <v>105.92</v>
      </c>
      <c r="K5521">
        <f>SUMIF($E$7:E5521,E5521,$H$7:H5521)</f>
        <v>98</v>
      </c>
    </row>
    <row r="5522" spans="4:11" x14ac:dyDescent="0.3">
      <c r="D5522">
        <v>5516</v>
      </c>
      <c r="E5522">
        <v>25</v>
      </c>
      <c r="F5522" s="4">
        <f>DATE(2022,4,24+INT(ROWS($1:242)/6))</f>
        <v>44715</v>
      </c>
      <c r="G5522" s="1" t="s">
        <v>166</v>
      </c>
      <c r="H5522">
        <v>3</v>
      </c>
      <c r="I5522" s="5" t="str">
        <f>IF(G5522="nákup",VLOOKUP(E5522,Tabuľka6[#All],13,FALSE),IF(G5522="predaj",VLOOKUP(E5522,Tabuľka6[#All],12,FALSE),"zadany neplatny typ transakie"))</f>
        <v>6,65</v>
      </c>
      <c r="J5522">
        <f t="shared" si="86"/>
        <v>19.950000000000003</v>
      </c>
      <c r="K5522">
        <f>SUMIF($E$7:E5522,E5522,$H$7:H5522)</f>
        <v>4</v>
      </c>
    </row>
    <row r="5523" spans="4:11" x14ac:dyDescent="0.3">
      <c r="D5523">
        <v>5517</v>
      </c>
      <c r="E5523">
        <v>18</v>
      </c>
      <c r="F5523" s="4">
        <f>DATE(2022,4,24+INT(ROWS($1:243)/6))</f>
        <v>44715</v>
      </c>
      <c r="G5523" s="1" t="s">
        <v>167</v>
      </c>
      <c r="H5523">
        <v>-8</v>
      </c>
      <c r="I5523" s="5">
        <f>IF(G5523="nákup",VLOOKUP(E5523,Tabuľka6[#All],13,FALSE),IF(G5523="predaj",VLOOKUP(E5523,Tabuľka6[#All],12,FALSE),"zadany neplatny typ transakie"))</f>
        <v>13.99</v>
      </c>
      <c r="J5523">
        <f t="shared" si="86"/>
        <v>111.92</v>
      </c>
      <c r="K5523">
        <f>SUMIF($E$7:E5523,E5523,$H$7:H5523)</f>
        <v>81</v>
      </c>
    </row>
    <row r="5524" spans="4:11" x14ac:dyDescent="0.3">
      <c r="D5524">
        <v>5518</v>
      </c>
      <c r="E5524">
        <v>5</v>
      </c>
      <c r="F5524" s="4">
        <f>DATE(2022,4,24+INT(ROWS($1:244)/6))</f>
        <v>44715</v>
      </c>
      <c r="G5524" s="1" t="s">
        <v>167</v>
      </c>
      <c r="H5524">
        <v>-7</v>
      </c>
      <c r="I5524" s="5">
        <f>IF(G5524="nákup",VLOOKUP(E5524,Tabuľka6[#All],13,FALSE),IF(G5524="predaj",VLOOKUP(E5524,Tabuľka6[#All],12,FALSE),"zadany neplatny typ transakie"))</f>
        <v>15.56</v>
      </c>
      <c r="J5524">
        <f t="shared" si="86"/>
        <v>108.92</v>
      </c>
      <c r="K5524">
        <f>SUMIF($E$7:E5524,E5524,$H$7:H5524)</f>
        <v>92</v>
      </c>
    </row>
    <row r="5525" spans="4:11" x14ac:dyDescent="0.3">
      <c r="D5525">
        <v>5519</v>
      </c>
      <c r="E5525">
        <v>29</v>
      </c>
      <c r="F5525" s="4">
        <f>DATE(2022,4,24+INT(ROWS($1:245)/6))</f>
        <v>44715</v>
      </c>
      <c r="G5525" s="1" t="s">
        <v>167</v>
      </c>
      <c r="H5525">
        <v>-7</v>
      </c>
      <c r="I5525" s="5">
        <f>IF(G5525="nákup",VLOOKUP(E5525,Tabuľka6[#All],13,FALSE),IF(G5525="predaj",VLOOKUP(E5525,Tabuľka6[#All],12,FALSE),"zadany neplatny typ transakie"))</f>
        <v>24.99</v>
      </c>
      <c r="J5525">
        <f t="shared" si="86"/>
        <v>174.92999999999998</v>
      </c>
      <c r="K5525">
        <f>SUMIF($E$7:E5525,E5525,$H$7:H5525)</f>
        <v>151</v>
      </c>
    </row>
    <row r="5526" spans="4:11" x14ac:dyDescent="0.3">
      <c r="D5526">
        <v>5520</v>
      </c>
      <c r="E5526">
        <v>13</v>
      </c>
      <c r="F5526" s="4">
        <f>DATE(2022,4,24+INT(ROWS($1:246)/6))</f>
        <v>44716</v>
      </c>
      <c r="G5526" s="1" t="s">
        <v>167</v>
      </c>
      <c r="H5526">
        <v>-4</v>
      </c>
      <c r="I5526" s="5">
        <f>IF(G5526="nákup",VLOOKUP(E5526,Tabuľka6[#All],13,FALSE),IF(G5526="predaj",VLOOKUP(E5526,Tabuľka6[#All],12,FALSE),"zadany neplatny typ transakie"))</f>
        <v>14.95</v>
      </c>
      <c r="J5526">
        <f t="shared" si="86"/>
        <v>59.8</v>
      </c>
      <c r="K5526">
        <f>SUMIF($E$7:E5526,E5526,$H$7:H5526)</f>
        <v>157</v>
      </c>
    </row>
    <row r="5527" spans="4:11" x14ac:dyDescent="0.3">
      <c r="D5527">
        <v>5521</v>
      </c>
      <c r="E5527">
        <v>13</v>
      </c>
      <c r="F5527" s="4">
        <f>DATE(2022,4,24+INT(ROWS($1:247)/6))</f>
        <v>44716</v>
      </c>
      <c r="G5527" s="1" t="s">
        <v>167</v>
      </c>
      <c r="H5527">
        <v>-10</v>
      </c>
      <c r="I5527" s="5">
        <f>IF(G5527="nákup",VLOOKUP(E5527,Tabuľka6[#All],13,FALSE),IF(G5527="predaj",VLOOKUP(E5527,Tabuľka6[#All],12,FALSE),"zadany neplatny typ transakie"))</f>
        <v>14.95</v>
      </c>
      <c r="J5527">
        <f t="shared" si="86"/>
        <v>149.5</v>
      </c>
      <c r="K5527">
        <f>SUMIF($E$7:E5527,E5527,$H$7:H5527)</f>
        <v>147</v>
      </c>
    </row>
    <row r="5528" spans="4:11" x14ac:dyDescent="0.3">
      <c r="D5528">
        <v>5522</v>
      </c>
      <c r="E5528">
        <v>15</v>
      </c>
      <c r="F5528" s="4">
        <f>DATE(2022,4,24+INT(ROWS($1:248)/6))</f>
        <v>44716</v>
      </c>
      <c r="G5528" s="1" t="s">
        <v>167</v>
      </c>
      <c r="H5528">
        <v>-5</v>
      </c>
      <c r="I5528" s="5">
        <f>IF(G5528="nákup",VLOOKUP(E5528,Tabuľka6[#All],13,FALSE),IF(G5528="predaj",VLOOKUP(E5528,Tabuľka6[#All],12,FALSE),"zadany neplatny typ transakie"))</f>
        <v>9.65</v>
      </c>
      <c r="J5528">
        <f t="shared" si="86"/>
        <v>48.25</v>
      </c>
      <c r="K5528">
        <f>SUMIF($E$7:E5528,E5528,$H$7:H5528)</f>
        <v>4</v>
      </c>
    </row>
    <row r="5529" spans="4:11" x14ac:dyDescent="0.3">
      <c r="D5529">
        <v>5523</v>
      </c>
      <c r="E5529">
        <v>23</v>
      </c>
      <c r="F5529" s="4">
        <f>DATE(2022,4,24+INT(ROWS($1:249)/6))</f>
        <v>44716</v>
      </c>
      <c r="G5529" s="1" t="s">
        <v>167</v>
      </c>
      <c r="H5529">
        <v>-10</v>
      </c>
      <c r="I5529" s="5">
        <f>IF(G5529="nákup",VLOOKUP(E5529,Tabuľka6[#All],13,FALSE),IF(G5529="predaj",VLOOKUP(E5529,Tabuľka6[#All],12,FALSE),"zadany neplatny typ transakie"))</f>
        <v>22.55</v>
      </c>
      <c r="J5529">
        <f t="shared" si="86"/>
        <v>225.5</v>
      </c>
      <c r="K5529">
        <f>SUMIF($E$7:E5529,E5529,$H$7:H5529)</f>
        <v>71</v>
      </c>
    </row>
    <row r="5530" spans="4:11" x14ac:dyDescent="0.3">
      <c r="D5530">
        <v>5524</v>
      </c>
      <c r="E5530">
        <v>15</v>
      </c>
      <c r="F5530" s="4">
        <f>DATE(2022,4,24+INT(ROWS($1:250)/6))</f>
        <v>44716</v>
      </c>
      <c r="G5530" s="1" t="s">
        <v>166</v>
      </c>
      <c r="H5530">
        <v>7</v>
      </c>
      <c r="I5530" s="5">
        <f>IF(G5530="nákup",VLOOKUP(E5530,Tabuľka6[#All],13,FALSE),IF(G5530="predaj",VLOOKUP(E5530,Tabuľka6[#All],12,FALSE),"zadany neplatny typ transakie"))</f>
        <v>4.5</v>
      </c>
      <c r="J5530">
        <f t="shared" si="86"/>
        <v>31.5</v>
      </c>
      <c r="K5530">
        <f>SUMIF($E$7:E5530,E5530,$H$7:H5530)</f>
        <v>11</v>
      </c>
    </row>
    <row r="5531" spans="4:11" x14ac:dyDescent="0.3">
      <c r="D5531">
        <v>5525</v>
      </c>
      <c r="E5531">
        <v>11</v>
      </c>
      <c r="F5531" s="4">
        <f>DATE(2022,4,24+INT(ROWS($1:251)/6))</f>
        <v>44716</v>
      </c>
      <c r="G5531" s="1" t="s">
        <v>167</v>
      </c>
      <c r="H5531">
        <v>-9</v>
      </c>
      <c r="I5531" s="5">
        <f>IF(G5531="nákup",VLOOKUP(E5531,Tabuľka6[#All],13,FALSE),IF(G5531="predaj",VLOOKUP(E5531,Tabuľka6[#All],12,FALSE),"zadany neplatny typ transakie"))</f>
        <v>5</v>
      </c>
      <c r="J5531">
        <f t="shared" si="86"/>
        <v>45</v>
      </c>
      <c r="K5531">
        <f>SUMIF($E$7:E5531,E5531,$H$7:H5531)</f>
        <v>91</v>
      </c>
    </row>
    <row r="5532" spans="4:11" x14ac:dyDescent="0.3">
      <c r="D5532">
        <v>5526</v>
      </c>
      <c r="E5532">
        <v>10</v>
      </c>
      <c r="F5532" s="4">
        <f>DATE(2022,4,24+INT(ROWS($1:252)/6))</f>
        <v>44717</v>
      </c>
      <c r="G5532" s="1" t="s">
        <v>167</v>
      </c>
      <c r="H5532">
        <v>-7</v>
      </c>
      <c r="I5532" s="5">
        <f>IF(G5532="nákup",VLOOKUP(E5532,Tabuľka6[#All],13,FALSE),IF(G5532="predaj",VLOOKUP(E5532,Tabuľka6[#All],12,FALSE),"zadany neplatny typ transakie"))</f>
        <v>18.5</v>
      </c>
      <c r="J5532">
        <f t="shared" si="86"/>
        <v>129.5</v>
      </c>
      <c r="K5532">
        <f>SUMIF($E$7:E5532,E5532,$H$7:H5532)</f>
        <v>109</v>
      </c>
    </row>
    <row r="5533" spans="4:11" x14ac:dyDescent="0.3">
      <c r="D5533">
        <v>5527</v>
      </c>
      <c r="E5533">
        <v>18</v>
      </c>
      <c r="F5533" s="4">
        <f>DATE(2022,4,24+INT(ROWS($1:253)/6))</f>
        <v>44717</v>
      </c>
      <c r="G5533" s="1" t="s">
        <v>167</v>
      </c>
      <c r="H5533">
        <v>-7</v>
      </c>
      <c r="I5533" s="5">
        <f>IF(G5533="nákup",VLOOKUP(E5533,Tabuľka6[#All],13,FALSE),IF(G5533="predaj",VLOOKUP(E5533,Tabuľka6[#All],12,FALSE),"zadany neplatny typ transakie"))</f>
        <v>13.99</v>
      </c>
      <c r="J5533">
        <f t="shared" si="86"/>
        <v>97.93</v>
      </c>
      <c r="K5533">
        <f>SUMIF($E$7:E5533,E5533,$H$7:H5533)</f>
        <v>74</v>
      </c>
    </row>
    <row r="5534" spans="4:11" x14ac:dyDescent="0.3">
      <c r="D5534">
        <v>5528</v>
      </c>
      <c r="E5534">
        <v>9</v>
      </c>
      <c r="F5534" s="4">
        <f>DATE(2022,4,24+INT(ROWS($1:254)/6))</f>
        <v>44717</v>
      </c>
      <c r="G5534" s="1" t="s">
        <v>167</v>
      </c>
      <c r="H5534">
        <v>-1</v>
      </c>
      <c r="I5534" s="5">
        <f>IF(G5534="nákup",VLOOKUP(E5534,Tabuľka6[#All],13,FALSE),IF(G5534="predaj",VLOOKUP(E5534,Tabuľka6[#All],12,FALSE),"zadany neplatny typ transakie"))</f>
        <v>41</v>
      </c>
      <c r="J5534">
        <f t="shared" si="86"/>
        <v>41</v>
      </c>
      <c r="K5534">
        <f>SUMIF($E$7:E5534,E5534,$H$7:H5534)</f>
        <v>131</v>
      </c>
    </row>
    <row r="5535" spans="4:11" x14ac:dyDescent="0.3">
      <c r="D5535">
        <v>5529</v>
      </c>
      <c r="E5535">
        <v>30</v>
      </c>
      <c r="F5535" s="4">
        <f>DATE(2022,4,24+INT(ROWS($1:255)/6))</f>
        <v>44717</v>
      </c>
      <c r="G5535" s="1" t="s">
        <v>167</v>
      </c>
      <c r="H5535">
        <v>-1</v>
      </c>
      <c r="I5535" s="5">
        <f>IF(G5535="nákup",VLOOKUP(E5535,Tabuľka6[#All],13,FALSE),IF(G5535="predaj",VLOOKUP(E5535,Tabuľka6[#All],12,FALSE),"zadany neplatny typ transakie"))</f>
        <v>11.5</v>
      </c>
      <c r="J5535">
        <f t="shared" si="86"/>
        <v>11.5</v>
      </c>
      <c r="K5535">
        <f>SUMIF($E$7:E5535,E5535,$H$7:H5535)</f>
        <v>67</v>
      </c>
    </row>
    <row r="5536" spans="4:11" x14ac:dyDescent="0.3">
      <c r="D5536">
        <v>5530</v>
      </c>
      <c r="E5536">
        <v>1</v>
      </c>
      <c r="F5536" s="4">
        <f>DATE(2022,4,24+INT(ROWS($1:256)/6))</f>
        <v>44717</v>
      </c>
      <c r="G5536" s="1" t="s">
        <v>167</v>
      </c>
      <c r="H5536">
        <v>-4</v>
      </c>
      <c r="I5536" s="5">
        <f>IF(G5536="nákup",VLOOKUP(E5536,Tabuľka6[#All],13,FALSE),IF(G5536="predaj",VLOOKUP(E5536,Tabuľka6[#All],12,FALSE),"zadany neplatny typ transakie"))</f>
        <v>11.9</v>
      </c>
      <c r="J5536">
        <f t="shared" si="86"/>
        <v>47.6</v>
      </c>
      <c r="K5536">
        <f>SUMIF($E$7:E5536,E5536,$H$7:H5536)</f>
        <v>2</v>
      </c>
    </row>
    <row r="5537" spans="4:11" x14ac:dyDescent="0.3">
      <c r="D5537">
        <v>5531</v>
      </c>
      <c r="E5537">
        <v>4</v>
      </c>
      <c r="F5537" s="4">
        <f>DATE(2022,6,5+INT(ROWS($1:1)/4))</f>
        <v>44717</v>
      </c>
      <c r="G5537" s="1" t="s">
        <v>167</v>
      </c>
      <c r="H5537">
        <v>-5</v>
      </c>
      <c r="I5537" s="5">
        <f>IF(G5537="nákup",VLOOKUP(E5537,Tabuľka6[#All],13,FALSE),IF(G5537="predaj",VLOOKUP(E5537,Tabuľka6[#All],12,FALSE),"zadany neplatny typ transakie"))</f>
        <v>16</v>
      </c>
      <c r="J5537">
        <f t="shared" si="86"/>
        <v>80</v>
      </c>
      <c r="K5537">
        <f>SUMIF($E$7:E5537,E5537,$H$7:H5537)</f>
        <v>0</v>
      </c>
    </row>
    <row r="5538" spans="4:11" x14ac:dyDescent="0.3">
      <c r="D5538">
        <v>5532</v>
      </c>
      <c r="E5538">
        <v>2</v>
      </c>
      <c r="F5538" s="4">
        <f>DATE(2022,6,5+INT(ROWS($1:2)/4))</f>
        <v>44717</v>
      </c>
      <c r="G5538" s="1" t="s">
        <v>166</v>
      </c>
      <c r="H5538">
        <v>6</v>
      </c>
      <c r="I5538" s="5">
        <f>IF(G5538="nákup",VLOOKUP(E5538,Tabuľka6[#All],13,FALSE),IF(G5538="predaj",VLOOKUP(E5538,Tabuľka6[#All],12,FALSE),"zadany neplatny typ transakie"))</f>
        <v>10.25</v>
      </c>
      <c r="J5538">
        <f t="shared" si="86"/>
        <v>61.5</v>
      </c>
      <c r="K5538">
        <f>SUMIF($E$7:E5538,E5538,$H$7:H5538)</f>
        <v>11</v>
      </c>
    </row>
    <row r="5539" spans="4:11" x14ac:dyDescent="0.3">
      <c r="D5539">
        <v>5533</v>
      </c>
      <c r="E5539">
        <v>7</v>
      </c>
      <c r="F5539" s="4">
        <f>DATE(2022,6,5+INT(ROWS($1:3)/4))</f>
        <v>44717</v>
      </c>
      <c r="G5539" s="1" t="s">
        <v>167</v>
      </c>
      <c r="H5539">
        <v>-10</v>
      </c>
      <c r="I5539" s="5">
        <f>IF(G5539="nákup",VLOOKUP(E5539,Tabuľka6[#All],13,FALSE),IF(G5539="predaj",VLOOKUP(E5539,Tabuľka6[#All],12,FALSE),"zadany neplatny typ transakie"))</f>
        <v>14.75</v>
      </c>
      <c r="J5539">
        <f t="shared" si="86"/>
        <v>147.5</v>
      </c>
      <c r="K5539">
        <f>SUMIF($E$7:E5539,E5539,$H$7:H5539)</f>
        <v>79</v>
      </c>
    </row>
    <row r="5540" spans="4:11" x14ac:dyDescent="0.3">
      <c r="D5540">
        <v>5534</v>
      </c>
      <c r="E5540">
        <v>25</v>
      </c>
      <c r="F5540" s="4">
        <f>DATE(2022,6,5+INT(ROWS($1:4)/4))</f>
        <v>44718</v>
      </c>
      <c r="G5540" s="1" t="s">
        <v>166</v>
      </c>
      <c r="H5540">
        <v>10</v>
      </c>
      <c r="I5540" s="5" t="str">
        <f>IF(G5540="nákup",VLOOKUP(E5540,Tabuľka6[#All],13,FALSE),IF(G5540="predaj",VLOOKUP(E5540,Tabuľka6[#All],12,FALSE),"zadany neplatny typ transakie"))</f>
        <v>6,65</v>
      </c>
      <c r="J5540">
        <f t="shared" si="86"/>
        <v>66.5</v>
      </c>
      <c r="K5540">
        <f>SUMIF($E$7:E5540,E5540,$H$7:H5540)</f>
        <v>14</v>
      </c>
    </row>
    <row r="5541" spans="4:11" x14ac:dyDescent="0.3">
      <c r="D5541">
        <v>5535</v>
      </c>
      <c r="E5541">
        <v>3</v>
      </c>
      <c r="F5541" s="4">
        <f>DATE(2022,6,5+INT(ROWS($1:5)/4))</f>
        <v>44718</v>
      </c>
      <c r="G5541" s="1" t="s">
        <v>167</v>
      </c>
      <c r="H5541">
        <v>-9</v>
      </c>
      <c r="I5541" s="5">
        <f>IF(G5541="nákup",VLOOKUP(E5541,Tabuľka6[#All],13,FALSE),IF(G5541="predaj",VLOOKUP(E5541,Tabuľka6[#All],12,FALSE),"zadany neplatny typ transakie"))</f>
        <v>9.64</v>
      </c>
      <c r="J5541">
        <f t="shared" si="86"/>
        <v>86.76</v>
      </c>
      <c r="K5541">
        <f>SUMIF($E$7:E5541,E5541,$H$7:H5541)</f>
        <v>69</v>
      </c>
    </row>
    <row r="5542" spans="4:11" x14ac:dyDescent="0.3">
      <c r="D5542">
        <v>5536</v>
      </c>
      <c r="E5542">
        <v>11</v>
      </c>
      <c r="F5542" s="4">
        <f>DATE(2022,6,5+INT(ROWS($1:6)/4))</f>
        <v>44718</v>
      </c>
      <c r="G5542" s="1" t="s">
        <v>167</v>
      </c>
      <c r="H5542">
        <v>-6</v>
      </c>
      <c r="I5542" s="5">
        <f>IF(G5542="nákup",VLOOKUP(E5542,Tabuľka6[#All],13,FALSE),IF(G5542="predaj",VLOOKUP(E5542,Tabuľka6[#All],12,FALSE),"zadany neplatny typ transakie"))</f>
        <v>5</v>
      </c>
      <c r="J5542">
        <f t="shared" si="86"/>
        <v>30</v>
      </c>
      <c r="K5542">
        <f>SUMIF($E$7:E5542,E5542,$H$7:H5542)</f>
        <v>85</v>
      </c>
    </row>
    <row r="5543" spans="4:11" x14ac:dyDescent="0.3">
      <c r="D5543">
        <v>5537</v>
      </c>
      <c r="E5543">
        <v>13</v>
      </c>
      <c r="F5543" s="4">
        <f>DATE(2022,6,5+INT(ROWS($1:7)/4))</f>
        <v>44718</v>
      </c>
      <c r="G5543" s="1" t="s">
        <v>167</v>
      </c>
      <c r="H5543">
        <v>-7</v>
      </c>
      <c r="I5543" s="5">
        <f>IF(G5543="nákup",VLOOKUP(E5543,Tabuľka6[#All],13,FALSE),IF(G5543="predaj",VLOOKUP(E5543,Tabuľka6[#All],12,FALSE),"zadany neplatny typ transakie"))</f>
        <v>14.95</v>
      </c>
      <c r="J5543">
        <f t="shared" si="86"/>
        <v>104.64999999999999</v>
      </c>
      <c r="K5543">
        <f>SUMIF($E$7:E5543,E5543,$H$7:H5543)</f>
        <v>140</v>
      </c>
    </row>
    <row r="5544" spans="4:11" x14ac:dyDescent="0.3">
      <c r="D5544">
        <v>5538</v>
      </c>
      <c r="E5544">
        <v>17</v>
      </c>
      <c r="F5544" s="4">
        <f>DATE(2022,6,5+INT(ROWS($1:8)/4))</f>
        <v>44719</v>
      </c>
      <c r="G5544" s="1" t="s">
        <v>167</v>
      </c>
      <c r="H5544">
        <v>-1</v>
      </c>
      <c r="I5544" s="5">
        <f>IF(G5544="nákup",VLOOKUP(E5544,Tabuľka6[#All],13,FALSE),IF(G5544="predaj",VLOOKUP(E5544,Tabuľka6[#All],12,FALSE),"zadany neplatny typ transakie"))</f>
        <v>14.46</v>
      </c>
      <c r="J5544">
        <f t="shared" si="86"/>
        <v>14.46</v>
      </c>
      <c r="K5544">
        <f>SUMIF($E$7:E5544,E5544,$H$7:H5544)</f>
        <v>32</v>
      </c>
    </row>
    <row r="5545" spans="4:11" x14ac:dyDescent="0.3">
      <c r="D5545">
        <v>5539</v>
      </c>
      <c r="E5545">
        <v>30</v>
      </c>
      <c r="F5545" s="4">
        <f>DATE(2022,6,5+INT(ROWS($1:9)/4))</f>
        <v>44719</v>
      </c>
      <c r="G5545" s="1" t="s">
        <v>167</v>
      </c>
      <c r="H5545">
        <v>-4</v>
      </c>
      <c r="I5545" s="5">
        <f>IF(G5545="nákup",VLOOKUP(E5545,Tabuľka6[#All],13,FALSE),IF(G5545="predaj",VLOOKUP(E5545,Tabuľka6[#All],12,FALSE),"zadany neplatny typ transakie"))</f>
        <v>11.5</v>
      </c>
      <c r="J5545">
        <f t="shared" si="86"/>
        <v>46</v>
      </c>
      <c r="K5545">
        <f>SUMIF($E$7:E5545,E5545,$H$7:H5545)</f>
        <v>63</v>
      </c>
    </row>
    <row r="5546" spans="4:11" x14ac:dyDescent="0.3">
      <c r="D5546">
        <v>5540</v>
      </c>
      <c r="E5546">
        <v>24</v>
      </c>
      <c r="F5546" s="4">
        <f>DATE(2022,6,5+INT(ROWS($1:10)/4))</f>
        <v>44719</v>
      </c>
      <c r="G5546" s="1" t="s">
        <v>167</v>
      </c>
      <c r="H5546">
        <v>-5</v>
      </c>
      <c r="I5546" s="5">
        <f>IF(G5546="nákup",VLOOKUP(E5546,Tabuľka6[#All],13,FALSE),IF(G5546="predaj",VLOOKUP(E5546,Tabuľka6[#All],12,FALSE),"zadany neplatny typ transakie"))</f>
        <v>18.98</v>
      </c>
      <c r="J5546">
        <f t="shared" si="86"/>
        <v>94.9</v>
      </c>
      <c r="K5546">
        <f>SUMIF($E$7:E5546,E5546,$H$7:H5546)</f>
        <v>74</v>
      </c>
    </row>
    <row r="5547" spans="4:11" x14ac:dyDescent="0.3">
      <c r="D5547">
        <v>5541</v>
      </c>
      <c r="E5547">
        <v>17</v>
      </c>
      <c r="F5547" s="4">
        <f>DATE(2022,6,5+INT(ROWS($1:11)/4))</f>
        <v>44719</v>
      </c>
      <c r="G5547" s="1" t="s">
        <v>167</v>
      </c>
      <c r="H5547">
        <v>-2</v>
      </c>
      <c r="I5547" s="5">
        <f>IF(G5547="nákup",VLOOKUP(E5547,Tabuľka6[#All],13,FALSE),IF(G5547="predaj",VLOOKUP(E5547,Tabuľka6[#All],12,FALSE),"zadany neplatny typ transakie"))</f>
        <v>14.46</v>
      </c>
      <c r="J5547">
        <f t="shared" si="86"/>
        <v>28.92</v>
      </c>
      <c r="K5547">
        <f>SUMIF($E$7:E5547,E5547,$H$7:H5547)</f>
        <v>30</v>
      </c>
    </row>
    <row r="5548" spans="4:11" x14ac:dyDescent="0.3">
      <c r="D5548">
        <v>5542</v>
      </c>
      <c r="E5548">
        <v>7</v>
      </c>
      <c r="F5548" s="4">
        <f>DATE(2022,6,5+INT(ROWS($1:12)/4))</f>
        <v>44720</v>
      </c>
      <c r="G5548" s="1" t="s">
        <v>167</v>
      </c>
      <c r="H5548">
        <v>-3</v>
      </c>
      <c r="I5548" s="5">
        <f>IF(G5548="nákup",VLOOKUP(E5548,Tabuľka6[#All],13,FALSE),IF(G5548="predaj",VLOOKUP(E5548,Tabuľka6[#All],12,FALSE),"zadany neplatny typ transakie"))</f>
        <v>14.75</v>
      </c>
      <c r="J5548">
        <f t="shared" si="86"/>
        <v>44.25</v>
      </c>
      <c r="K5548">
        <f>SUMIF($E$7:E5548,E5548,$H$7:H5548)</f>
        <v>76</v>
      </c>
    </row>
    <row r="5549" spans="4:11" x14ac:dyDescent="0.3">
      <c r="D5549">
        <v>5543</v>
      </c>
      <c r="E5549">
        <v>17</v>
      </c>
      <c r="F5549" s="4">
        <f>DATE(2022,6,5+INT(ROWS($1:13)/4))</f>
        <v>44720</v>
      </c>
      <c r="G5549" s="1" t="s">
        <v>167</v>
      </c>
      <c r="H5549">
        <v>-6</v>
      </c>
      <c r="I5549" s="5">
        <f>IF(G5549="nákup",VLOOKUP(E5549,Tabuľka6[#All],13,FALSE),IF(G5549="predaj",VLOOKUP(E5549,Tabuľka6[#All],12,FALSE),"zadany neplatny typ transakie"))</f>
        <v>14.46</v>
      </c>
      <c r="J5549">
        <f t="shared" si="86"/>
        <v>86.76</v>
      </c>
      <c r="K5549">
        <f>SUMIF($E$7:E5549,E5549,$H$7:H5549)</f>
        <v>24</v>
      </c>
    </row>
    <row r="5550" spans="4:11" x14ac:dyDescent="0.3">
      <c r="D5550">
        <v>5544</v>
      </c>
      <c r="E5550">
        <v>16</v>
      </c>
      <c r="F5550" s="4">
        <f>DATE(2022,6,5+INT(ROWS($1:14)/4))</f>
        <v>44720</v>
      </c>
      <c r="G5550" s="1" t="s">
        <v>166</v>
      </c>
      <c r="H5550">
        <v>10</v>
      </c>
      <c r="I5550" s="5">
        <f>IF(G5550="nákup",VLOOKUP(E5550,Tabuľka6[#All],13,FALSE),IF(G5550="predaj",VLOOKUP(E5550,Tabuľka6[#All],12,FALSE),"zadany neplatny typ transakie"))</f>
        <v>7.68</v>
      </c>
      <c r="J5550">
        <f t="shared" si="86"/>
        <v>76.8</v>
      </c>
      <c r="K5550">
        <f>SUMIF($E$7:E5550,E5550,$H$7:H5550)</f>
        <v>12</v>
      </c>
    </row>
    <row r="5551" spans="4:11" x14ac:dyDescent="0.3">
      <c r="D5551">
        <v>5545</v>
      </c>
      <c r="E5551">
        <v>25</v>
      </c>
      <c r="F5551" s="4">
        <f>DATE(2022,6,5+INT(ROWS($1:15)/4))</f>
        <v>44720</v>
      </c>
      <c r="G5551" s="1" t="s">
        <v>167</v>
      </c>
      <c r="H5551">
        <v>-8</v>
      </c>
      <c r="I5551" s="5">
        <f>IF(G5551="nákup",VLOOKUP(E5551,Tabuľka6[#All],13,FALSE),IF(G5551="predaj",VLOOKUP(E5551,Tabuľka6[#All],12,FALSE),"zadany neplatny typ transakie"))</f>
        <v>14.95</v>
      </c>
      <c r="J5551">
        <f t="shared" si="86"/>
        <v>119.6</v>
      </c>
      <c r="K5551">
        <f>SUMIF($E$7:E5551,E5551,$H$7:H5551)</f>
        <v>6</v>
      </c>
    </row>
    <row r="5552" spans="4:11" x14ac:dyDescent="0.3">
      <c r="D5552">
        <v>5546</v>
      </c>
      <c r="E5552">
        <v>25</v>
      </c>
      <c r="F5552" s="4">
        <f>DATE(2022,6,5+INT(ROWS($1:16)/4))</f>
        <v>44721</v>
      </c>
      <c r="G5552" s="1" t="s">
        <v>167</v>
      </c>
      <c r="H5552">
        <v>-3</v>
      </c>
      <c r="I5552" s="5">
        <f>IF(G5552="nákup",VLOOKUP(E5552,Tabuľka6[#All],13,FALSE),IF(G5552="predaj",VLOOKUP(E5552,Tabuľka6[#All],12,FALSE),"zadany neplatny typ transakie"))</f>
        <v>14.95</v>
      </c>
      <c r="J5552">
        <f t="shared" si="86"/>
        <v>44.849999999999994</v>
      </c>
      <c r="K5552">
        <f>SUMIF($E$7:E5552,E5552,$H$7:H5552)</f>
        <v>3</v>
      </c>
    </row>
    <row r="5553" spans="4:11" x14ac:dyDescent="0.3">
      <c r="D5553">
        <v>5547</v>
      </c>
      <c r="E5553">
        <v>9</v>
      </c>
      <c r="F5553" s="4">
        <f>DATE(2022,6,5+INT(ROWS($1:17)/4))</f>
        <v>44721</v>
      </c>
      <c r="G5553" s="1" t="s">
        <v>167</v>
      </c>
      <c r="H5553">
        <v>-6</v>
      </c>
      <c r="I5553" s="5">
        <f>IF(G5553="nákup",VLOOKUP(E5553,Tabuľka6[#All],13,FALSE),IF(G5553="predaj",VLOOKUP(E5553,Tabuľka6[#All],12,FALSE),"zadany neplatny typ transakie"))</f>
        <v>41</v>
      </c>
      <c r="J5553">
        <f t="shared" si="86"/>
        <v>246</v>
      </c>
      <c r="K5553">
        <f>SUMIF($E$7:E5553,E5553,$H$7:H5553)</f>
        <v>125</v>
      </c>
    </row>
    <row r="5554" spans="4:11" x14ac:dyDescent="0.3">
      <c r="D5554">
        <v>5548</v>
      </c>
      <c r="E5554">
        <v>10</v>
      </c>
      <c r="F5554" s="4">
        <f>DATE(2022,6,5+INT(ROWS($1:18)/4))</f>
        <v>44721</v>
      </c>
      <c r="G5554" s="1" t="s">
        <v>167</v>
      </c>
      <c r="H5554">
        <v>-8</v>
      </c>
      <c r="I5554" s="5">
        <f>IF(G5554="nákup",VLOOKUP(E5554,Tabuľka6[#All],13,FALSE),IF(G5554="predaj",VLOOKUP(E5554,Tabuľka6[#All],12,FALSE),"zadany neplatny typ transakie"))</f>
        <v>18.5</v>
      </c>
      <c r="J5554">
        <f t="shared" si="86"/>
        <v>148</v>
      </c>
      <c r="K5554">
        <f>SUMIF($E$7:E5554,E5554,$H$7:H5554)</f>
        <v>101</v>
      </c>
    </row>
    <row r="5555" spans="4:11" x14ac:dyDescent="0.3">
      <c r="D5555">
        <v>5549</v>
      </c>
      <c r="E5555">
        <v>26</v>
      </c>
      <c r="F5555" s="4">
        <f>DATE(2022,6,5+INT(ROWS($1:19)/4))</f>
        <v>44721</v>
      </c>
      <c r="G5555" s="1" t="s">
        <v>167</v>
      </c>
      <c r="H5555">
        <v>-8</v>
      </c>
      <c r="I5555" s="5">
        <f>IF(G5555="nákup",VLOOKUP(E5555,Tabuľka6[#All],13,FALSE),IF(G5555="predaj",VLOOKUP(E5555,Tabuľka6[#All],12,FALSE),"zadany neplatny typ transakie"))</f>
        <v>12.85</v>
      </c>
      <c r="J5555">
        <f t="shared" si="86"/>
        <v>102.8</v>
      </c>
      <c r="K5555">
        <f>SUMIF($E$7:E5555,E5555,$H$7:H5555)</f>
        <v>32</v>
      </c>
    </row>
    <row r="5556" spans="4:11" x14ac:dyDescent="0.3">
      <c r="D5556">
        <v>5550</v>
      </c>
      <c r="E5556">
        <v>19</v>
      </c>
      <c r="F5556" s="4">
        <f>DATE(2022,6,5+INT(ROWS($1:20)/4))</f>
        <v>44722</v>
      </c>
      <c r="G5556" s="1" t="s">
        <v>167</v>
      </c>
      <c r="H5556">
        <v>-8</v>
      </c>
      <c r="I5556" s="5">
        <f>IF(G5556="nákup",VLOOKUP(E5556,Tabuľka6[#All],13,FALSE),IF(G5556="predaj",VLOOKUP(E5556,Tabuľka6[#All],12,FALSE),"zadany neplatny typ transakie"))</f>
        <v>14.17</v>
      </c>
      <c r="J5556">
        <f t="shared" si="86"/>
        <v>113.36</v>
      </c>
      <c r="K5556">
        <f>SUMIF($E$7:E5556,E5556,$H$7:H5556)</f>
        <v>75</v>
      </c>
    </row>
    <row r="5557" spans="4:11" x14ac:dyDescent="0.3">
      <c r="D5557">
        <v>5551</v>
      </c>
      <c r="E5557">
        <v>7</v>
      </c>
      <c r="F5557" s="4">
        <f>DATE(2022,6,5+INT(ROWS($1:21)/4))</f>
        <v>44722</v>
      </c>
      <c r="G5557" s="1" t="s">
        <v>167</v>
      </c>
      <c r="H5557">
        <v>-6</v>
      </c>
      <c r="I5557" s="5">
        <f>IF(G5557="nákup",VLOOKUP(E5557,Tabuľka6[#All],13,FALSE),IF(G5557="predaj",VLOOKUP(E5557,Tabuľka6[#All],12,FALSE),"zadany neplatny typ transakie"))</f>
        <v>14.75</v>
      </c>
      <c r="J5557">
        <f t="shared" si="86"/>
        <v>88.5</v>
      </c>
      <c r="K5557">
        <f>SUMIF($E$7:E5557,E5557,$H$7:H5557)</f>
        <v>70</v>
      </c>
    </row>
    <row r="5558" spans="4:11" x14ac:dyDescent="0.3">
      <c r="D5558">
        <v>5552</v>
      </c>
      <c r="E5558">
        <v>17</v>
      </c>
      <c r="F5558" s="4">
        <f>DATE(2022,6,5+INT(ROWS($1:22)/4))</f>
        <v>44722</v>
      </c>
      <c r="G5558" s="1" t="s">
        <v>166</v>
      </c>
      <c r="H5558">
        <v>10</v>
      </c>
      <c r="I5558" s="5">
        <f>IF(G5558="nákup",VLOOKUP(E5558,Tabuľka6[#All],13,FALSE),IF(G5558="predaj",VLOOKUP(E5558,Tabuľka6[#All],12,FALSE),"zadany neplatny typ transakie"))</f>
        <v>7.58</v>
      </c>
      <c r="J5558">
        <f t="shared" si="86"/>
        <v>75.8</v>
      </c>
      <c r="K5558">
        <f>SUMIF($E$7:E5558,E5558,$H$7:H5558)</f>
        <v>34</v>
      </c>
    </row>
    <row r="5559" spans="4:11" x14ac:dyDescent="0.3">
      <c r="D5559">
        <v>5553</v>
      </c>
      <c r="E5559">
        <v>1</v>
      </c>
      <c r="F5559" s="4">
        <f>DATE(2022,6,5+INT(ROWS($1:23)/4))</f>
        <v>44722</v>
      </c>
      <c r="G5559" s="1" t="s">
        <v>166</v>
      </c>
      <c r="H5559">
        <v>8</v>
      </c>
      <c r="I5559" s="5">
        <f>IF(G5559="nákup",VLOOKUP(E5559,Tabuľka6[#All],13,FALSE),IF(G5559="predaj",VLOOKUP(E5559,Tabuľka6[#All],12,FALSE),"zadany neplatny typ transakie"))</f>
        <v>8.25</v>
      </c>
      <c r="J5559">
        <f t="shared" si="86"/>
        <v>66</v>
      </c>
      <c r="K5559">
        <f>SUMIF($E$7:E5559,E5559,$H$7:H5559)</f>
        <v>10</v>
      </c>
    </row>
    <row r="5560" spans="4:11" x14ac:dyDescent="0.3">
      <c r="D5560">
        <v>5554</v>
      </c>
      <c r="E5560">
        <v>27</v>
      </c>
      <c r="F5560" s="4">
        <f>DATE(2022,6,5+INT(ROWS($1:24)/4))</f>
        <v>44723</v>
      </c>
      <c r="G5560" s="1" t="s">
        <v>167</v>
      </c>
      <c r="H5560">
        <v>-10</v>
      </c>
      <c r="I5560" s="5">
        <f>IF(G5560="nákup",VLOOKUP(E5560,Tabuľka6[#All],13,FALSE),IF(G5560="predaj",VLOOKUP(E5560,Tabuľka6[#All],12,FALSE),"zadany neplatny typ transakie"))</f>
        <v>16.36</v>
      </c>
      <c r="J5560">
        <f t="shared" si="86"/>
        <v>163.6</v>
      </c>
      <c r="K5560">
        <f>SUMIF($E$7:E5560,E5560,$H$7:H5560)</f>
        <v>58</v>
      </c>
    </row>
    <row r="5561" spans="4:11" x14ac:dyDescent="0.3">
      <c r="D5561">
        <v>5555</v>
      </c>
      <c r="E5561">
        <v>8</v>
      </c>
      <c r="F5561" s="4">
        <f>DATE(2022,6,5+INT(ROWS($1:25)/4))</f>
        <v>44723</v>
      </c>
      <c r="G5561" s="1" t="s">
        <v>167</v>
      </c>
      <c r="H5561">
        <v>-3</v>
      </c>
      <c r="I5561" s="5">
        <f>IF(G5561="nákup",VLOOKUP(E5561,Tabuľka6[#All],13,FALSE),IF(G5561="predaj",VLOOKUP(E5561,Tabuľka6[#All],12,FALSE),"zadany neplatny typ transakie"))</f>
        <v>17.89</v>
      </c>
      <c r="J5561">
        <f t="shared" si="86"/>
        <v>53.67</v>
      </c>
      <c r="K5561">
        <f>SUMIF($E$7:E5561,E5561,$H$7:H5561)</f>
        <v>16</v>
      </c>
    </row>
    <row r="5562" spans="4:11" x14ac:dyDescent="0.3">
      <c r="D5562">
        <v>5556</v>
      </c>
      <c r="E5562">
        <v>7</v>
      </c>
      <c r="F5562" s="4">
        <f>DATE(2022,6,5+INT(ROWS($1:26)/4))</f>
        <v>44723</v>
      </c>
      <c r="G5562" s="1" t="s">
        <v>167</v>
      </c>
      <c r="H5562">
        <v>-2</v>
      </c>
      <c r="I5562" s="5">
        <f>IF(G5562="nákup",VLOOKUP(E5562,Tabuľka6[#All],13,FALSE),IF(G5562="predaj",VLOOKUP(E5562,Tabuľka6[#All],12,FALSE),"zadany neplatny typ transakie"))</f>
        <v>14.75</v>
      </c>
      <c r="J5562">
        <f t="shared" si="86"/>
        <v>29.5</v>
      </c>
      <c r="K5562">
        <f>SUMIF($E$7:E5562,E5562,$H$7:H5562)</f>
        <v>68</v>
      </c>
    </row>
    <row r="5563" spans="4:11" x14ac:dyDescent="0.3">
      <c r="D5563">
        <v>5557</v>
      </c>
      <c r="E5563">
        <v>18</v>
      </c>
      <c r="F5563" s="4">
        <f>DATE(2022,6,5+INT(ROWS($1:27)/4))</f>
        <v>44723</v>
      </c>
      <c r="G5563" s="1" t="s">
        <v>167</v>
      </c>
      <c r="H5563">
        <v>-2</v>
      </c>
      <c r="I5563" s="5">
        <f>IF(G5563="nákup",VLOOKUP(E5563,Tabuľka6[#All],13,FALSE),IF(G5563="predaj",VLOOKUP(E5563,Tabuľka6[#All],12,FALSE),"zadany neplatny typ transakie"))</f>
        <v>13.99</v>
      </c>
      <c r="J5563">
        <f t="shared" si="86"/>
        <v>27.98</v>
      </c>
      <c r="K5563">
        <f>SUMIF($E$7:E5563,E5563,$H$7:H5563)</f>
        <v>72</v>
      </c>
    </row>
    <row r="5564" spans="4:11" x14ac:dyDescent="0.3">
      <c r="D5564">
        <v>5558</v>
      </c>
      <c r="E5564">
        <v>7</v>
      </c>
      <c r="F5564" s="4">
        <f>DATE(2022,6,5+INT(ROWS($1:28)/4))</f>
        <v>44724</v>
      </c>
      <c r="G5564" s="1" t="s">
        <v>167</v>
      </c>
      <c r="H5564">
        <v>-5</v>
      </c>
      <c r="I5564" s="5">
        <f>IF(G5564="nákup",VLOOKUP(E5564,Tabuľka6[#All],13,FALSE),IF(G5564="predaj",VLOOKUP(E5564,Tabuľka6[#All],12,FALSE),"zadany neplatny typ transakie"))</f>
        <v>14.75</v>
      </c>
      <c r="J5564">
        <f t="shared" si="86"/>
        <v>73.75</v>
      </c>
      <c r="K5564">
        <f>SUMIF($E$7:E5564,E5564,$H$7:H5564)</f>
        <v>63</v>
      </c>
    </row>
    <row r="5565" spans="4:11" x14ac:dyDescent="0.3">
      <c r="D5565">
        <v>5559</v>
      </c>
      <c r="E5565">
        <v>23</v>
      </c>
      <c r="F5565" s="4">
        <f>DATE(2022,6,5+INT(ROWS($1:29)/4))</f>
        <v>44724</v>
      </c>
      <c r="G5565" s="1" t="s">
        <v>167</v>
      </c>
      <c r="H5565">
        <v>-8</v>
      </c>
      <c r="I5565" s="5">
        <f>IF(G5565="nákup",VLOOKUP(E5565,Tabuľka6[#All],13,FALSE),IF(G5565="predaj",VLOOKUP(E5565,Tabuľka6[#All],12,FALSE),"zadany neplatny typ transakie"))</f>
        <v>22.55</v>
      </c>
      <c r="J5565">
        <f t="shared" si="86"/>
        <v>180.4</v>
      </c>
      <c r="K5565">
        <f>SUMIF($E$7:E5565,E5565,$H$7:H5565)</f>
        <v>63</v>
      </c>
    </row>
    <row r="5566" spans="4:11" x14ac:dyDescent="0.3">
      <c r="D5566">
        <v>5560</v>
      </c>
      <c r="E5566">
        <v>17</v>
      </c>
      <c r="F5566" s="4">
        <f>DATE(2022,6,5+INT(ROWS($1:30)/4))</f>
        <v>44724</v>
      </c>
      <c r="G5566" s="1" t="s">
        <v>167</v>
      </c>
      <c r="H5566">
        <v>-2</v>
      </c>
      <c r="I5566" s="5">
        <f>IF(G5566="nákup",VLOOKUP(E5566,Tabuľka6[#All],13,FALSE),IF(G5566="predaj",VLOOKUP(E5566,Tabuľka6[#All],12,FALSE),"zadany neplatny typ transakie"))</f>
        <v>14.46</v>
      </c>
      <c r="J5566">
        <f t="shared" si="86"/>
        <v>28.92</v>
      </c>
      <c r="K5566">
        <f>SUMIF($E$7:E5566,E5566,$H$7:H5566)</f>
        <v>32</v>
      </c>
    </row>
    <row r="5567" spans="4:11" x14ac:dyDescent="0.3">
      <c r="D5567">
        <v>5561</v>
      </c>
      <c r="E5567">
        <v>26</v>
      </c>
      <c r="F5567" s="4">
        <f>DATE(2022,6,5+INT(ROWS($1:31)/4))</f>
        <v>44724</v>
      </c>
      <c r="G5567" s="1" t="s">
        <v>167</v>
      </c>
      <c r="H5567">
        <v>-10</v>
      </c>
      <c r="I5567" s="5">
        <f>IF(G5567="nákup",VLOOKUP(E5567,Tabuľka6[#All],13,FALSE),IF(G5567="predaj",VLOOKUP(E5567,Tabuľka6[#All],12,FALSE),"zadany neplatny typ transakie"))</f>
        <v>12.85</v>
      </c>
      <c r="J5567">
        <f t="shared" si="86"/>
        <v>128.5</v>
      </c>
      <c r="K5567">
        <f>SUMIF($E$7:E5567,E5567,$H$7:H5567)</f>
        <v>22</v>
      </c>
    </row>
    <row r="5568" spans="4:11" x14ac:dyDescent="0.3">
      <c r="D5568">
        <v>5562</v>
      </c>
      <c r="E5568">
        <v>20</v>
      </c>
      <c r="F5568" s="4">
        <f>DATE(2022,6,5+INT(ROWS($1:32)/4))</f>
        <v>44725</v>
      </c>
      <c r="G5568" s="1" t="s">
        <v>167</v>
      </c>
      <c r="H5568">
        <v>-9</v>
      </c>
      <c r="I5568" s="5">
        <f>IF(G5568="nákup",VLOOKUP(E5568,Tabuľka6[#All],13,FALSE),IF(G5568="predaj",VLOOKUP(E5568,Tabuľka6[#All],12,FALSE),"zadany neplatny typ transakie"))</f>
        <v>10.050000000000001</v>
      </c>
      <c r="J5568">
        <f t="shared" si="86"/>
        <v>90.45</v>
      </c>
      <c r="K5568">
        <f>SUMIF($E$7:E5568,E5568,$H$7:H5568)</f>
        <v>5</v>
      </c>
    </row>
    <row r="5569" spans="4:11" x14ac:dyDescent="0.3">
      <c r="D5569">
        <v>5563</v>
      </c>
      <c r="E5569">
        <v>19</v>
      </c>
      <c r="F5569" s="4">
        <f>DATE(2022,6,5+INT(ROWS($1:33)/4))</f>
        <v>44725</v>
      </c>
      <c r="G5569" s="1" t="s">
        <v>167</v>
      </c>
      <c r="H5569">
        <v>-2</v>
      </c>
      <c r="I5569" s="5">
        <f>IF(G5569="nákup",VLOOKUP(E5569,Tabuľka6[#All],13,FALSE),IF(G5569="predaj",VLOOKUP(E5569,Tabuľka6[#All],12,FALSE),"zadany neplatny typ transakie"))</f>
        <v>14.17</v>
      </c>
      <c r="J5569">
        <f t="shared" si="86"/>
        <v>28.34</v>
      </c>
      <c r="K5569">
        <f>SUMIF($E$7:E5569,E5569,$H$7:H5569)</f>
        <v>73</v>
      </c>
    </row>
    <row r="5570" spans="4:11" x14ac:dyDescent="0.3">
      <c r="D5570">
        <v>5564</v>
      </c>
      <c r="E5570">
        <v>1</v>
      </c>
      <c r="F5570" s="4">
        <f>DATE(2022,6,5+INT(ROWS($1:34)/4))</f>
        <v>44725</v>
      </c>
      <c r="G5570" s="1" t="s">
        <v>167</v>
      </c>
      <c r="H5570">
        <v>-1</v>
      </c>
      <c r="I5570" s="5">
        <f>IF(G5570="nákup",VLOOKUP(E5570,Tabuľka6[#All],13,FALSE),IF(G5570="predaj",VLOOKUP(E5570,Tabuľka6[#All],12,FALSE),"zadany neplatny typ transakie"))</f>
        <v>11.9</v>
      </c>
      <c r="J5570">
        <f t="shared" si="86"/>
        <v>11.9</v>
      </c>
      <c r="K5570">
        <f>SUMIF($E$7:E5570,E5570,$H$7:H5570)</f>
        <v>9</v>
      </c>
    </row>
    <row r="5571" spans="4:11" x14ac:dyDescent="0.3">
      <c r="D5571">
        <v>5565</v>
      </c>
      <c r="E5571">
        <v>21</v>
      </c>
      <c r="F5571" s="4">
        <f>DATE(2022,6,5+INT(ROWS($1:35)/4))</f>
        <v>44725</v>
      </c>
      <c r="G5571" s="1" t="s">
        <v>167</v>
      </c>
      <c r="H5571">
        <v>-2</v>
      </c>
      <c r="I5571" s="5">
        <f>IF(G5571="nákup",VLOOKUP(E5571,Tabuľka6[#All],13,FALSE),IF(G5571="predaj",VLOOKUP(E5571,Tabuľka6[#All],12,FALSE),"zadany neplatny typ transakie"))</f>
        <v>22.5</v>
      </c>
      <c r="J5571">
        <f t="shared" si="86"/>
        <v>45</v>
      </c>
      <c r="K5571">
        <f>SUMIF($E$7:E5571,E5571,$H$7:H5571)</f>
        <v>49</v>
      </c>
    </row>
    <row r="5572" spans="4:11" x14ac:dyDescent="0.3">
      <c r="D5572">
        <v>5566</v>
      </c>
      <c r="E5572">
        <v>29</v>
      </c>
      <c r="F5572" s="4">
        <f>DATE(2022,6,5+INT(ROWS($1:36)/4))</f>
        <v>44726</v>
      </c>
      <c r="G5572" s="1" t="s">
        <v>167</v>
      </c>
      <c r="H5572">
        <v>-3</v>
      </c>
      <c r="I5572" s="5">
        <f>IF(G5572="nákup",VLOOKUP(E5572,Tabuľka6[#All],13,FALSE),IF(G5572="predaj",VLOOKUP(E5572,Tabuľka6[#All],12,FALSE),"zadany neplatny typ transakie"))</f>
        <v>24.99</v>
      </c>
      <c r="J5572">
        <f t="shared" si="86"/>
        <v>74.97</v>
      </c>
      <c r="K5572">
        <f>SUMIF($E$7:E5572,E5572,$H$7:H5572)</f>
        <v>148</v>
      </c>
    </row>
    <row r="5573" spans="4:11" x14ac:dyDescent="0.3">
      <c r="D5573">
        <v>5567</v>
      </c>
      <c r="E5573">
        <v>10</v>
      </c>
      <c r="F5573" s="4">
        <f>DATE(2022,6,5+INT(ROWS($1:37)/4))</f>
        <v>44726</v>
      </c>
      <c r="G5573" s="1" t="s">
        <v>167</v>
      </c>
      <c r="H5573">
        <v>-2</v>
      </c>
      <c r="I5573" s="5">
        <f>IF(G5573="nákup",VLOOKUP(E5573,Tabuľka6[#All],13,FALSE),IF(G5573="predaj",VLOOKUP(E5573,Tabuľka6[#All],12,FALSE),"zadany neplatny typ transakie"))</f>
        <v>18.5</v>
      </c>
      <c r="J5573">
        <f t="shared" si="86"/>
        <v>37</v>
      </c>
      <c r="K5573">
        <f>SUMIF($E$7:E5573,E5573,$H$7:H5573)</f>
        <v>99</v>
      </c>
    </row>
    <row r="5574" spans="4:11" x14ac:dyDescent="0.3">
      <c r="D5574">
        <v>5568</v>
      </c>
      <c r="E5574">
        <v>16</v>
      </c>
      <c r="F5574" s="4">
        <f>DATE(2022,6,5+INT(ROWS($1:38)/4))</f>
        <v>44726</v>
      </c>
      <c r="G5574" s="1" t="s">
        <v>167</v>
      </c>
      <c r="H5574">
        <v>-2</v>
      </c>
      <c r="I5574" s="5">
        <f>IF(G5574="nákup",VLOOKUP(E5574,Tabuľka6[#All],13,FALSE),IF(G5574="predaj",VLOOKUP(E5574,Tabuľka6[#All],12,FALSE),"zadany neplatny typ transakie"))</f>
        <v>14.49</v>
      </c>
      <c r="J5574">
        <f t="shared" si="86"/>
        <v>28.98</v>
      </c>
      <c r="K5574">
        <f>SUMIF($E$7:E5574,E5574,$H$7:H5574)</f>
        <v>10</v>
      </c>
    </row>
    <row r="5575" spans="4:11" x14ac:dyDescent="0.3">
      <c r="D5575">
        <v>5569</v>
      </c>
      <c r="E5575">
        <v>23</v>
      </c>
      <c r="F5575" s="4">
        <f>DATE(2022,6,5+INT(ROWS($1:39)/4))</f>
        <v>44726</v>
      </c>
      <c r="G5575" s="1" t="s">
        <v>167</v>
      </c>
      <c r="H5575">
        <v>-9</v>
      </c>
      <c r="I5575" s="5">
        <f>IF(G5575="nákup",VLOOKUP(E5575,Tabuľka6[#All],13,FALSE),IF(G5575="predaj",VLOOKUP(E5575,Tabuľka6[#All],12,FALSE),"zadany neplatny typ transakie"))</f>
        <v>22.55</v>
      </c>
      <c r="J5575">
        <f t="shared" si="86"/>
        <v>202.95000000000002</v>
      </c>
      <c r="K5575">
        <f>SUMIF($E$7:E5575,E5575,$H$7:H5575)</f>
        <v>54</v>
      </c>
    </row>
    <row r="5576" spans="4:11" x14ac:dyDescent="0.3">
      <c r="D5576">
        <v>5570</v>
      </c>
      <c r="E5576">
        <v>3</v>
      </c>
      <c r="F5576" s="4">
        <f>DATE(2022,6,5+INT(ROWS($1:40)/4))</f>
        <v>44727</v>
      </c>
      <c r="G5576" s="1" t="s">
        <v>167</v>
      </c>
      <c r="H5576">
        <v>-10</v>
      </c>
      <c r="I5576" s="5">
        <f>IF(G5576="nákup",VLOOKUP(E5576,Tabuľka6[#All],13,FALSE),IF(G5576="predaj",VLOOKUP(E5576,Tabuľka6[#All],12,FALSE),"zadany neplatny typ transakie"))</f>
        <v>9.64</v>
      </c>
      <c r="J5576">
        <f t="shared" ref="J5576:J5639" si="87">ABS(H5576*I5576)</f>
        <v>96.4</v>
      </c>
      <c r="K5576">
        <f>SUMIF($E$7:E5576,E5576,$H$7:H5576)</f>
        <v>59</v>
      </c>
    </row>
    <row r="5577" spans="4:11" x14ac:dyDescent="0.3">
      <c r="D5577">
        <v>5571</v>
      </c>
      <c r="E5577">
        <v>25</v>
      </c>
      <c r="F5577" s="4">
        <f>DATE(2022,6,5+INT(ROWS($1:41)/4))</f>
        <v>44727</v>
      </c>
      <c r="G5577" s="1" t="s">
        <v>166</v>
      </c>
      <c r="H5577">
        <v>10</v>
      </c>
      <c r="I5577" s="5" t="str">
        <f>IF(G5577="nákup",VLOOKUP(E5577,Tabuľka6[#All],13,FALSE),IF(G5577="predaj",VLOOKUP(E5577,Tabuľka6[#All],12,FALSE),"zadany neplatny typ transakie"))</f>
        <v>6,65</v>
      </c>
      <c r="J5577">
        <f t="shared" si="87"/>
        <v>66.5</v>
      </c>
      <c r="K5577">
        <f>SUMIF($E$7:E5577,E5577,$H$7:H5577)</f>
        <v>13</v>
      </c>
    </row>
    <row r="5578" spans="4:11" x14ac:dyDescent="0.3">
      <c r="D5578">
        <v>5572</v>
      </c>
      <c r="E5578">
        <v>22</v>
      </c>
      <c r="F5578" s="4">
        <f>DATE(2022,6,5+INT(ROWS($1:42)/4))</f>
        <v>44727</v>
      </c>
      <c r="G5578" s="1" t="s">
        <v>167</v>
      </c>
      <c r="H5578">
        <v>-6</v>
      </c>
      <c r="I5578" s="5">
        <f>IF(G5578="nákup",VLOOKUP(E5578,Tabuľka6[#All],13,FALSE),IF(G5578="predaj",VLOOKUP(E5578,Tabuľka6[#All],12,FALSE),"zadany neplatny typ transakie"))</f>
        <v>22.58</v>
      </c>
      <c r="J5578">
        <f t="shared" si="87"/>
        <v>135.47999999999999</v>
      </c>
      <c r="K5578">
        <f>SUMIF($E$7:E5578,E5578,$H$7:H5578)</f>
        <v>22</v>
      </c>
    </row>
    <row r="5579" spans="4:11" x14ac:dyDescent="0.3">
      <c r="D5579">
        <v>5573</v>
      </c>
      <c r="E5579">
        <v>18</v>
      </c>
      <c r="F5579" s="4">
        <f>DATE(2022,6,5+INT(ROWS($1:43)/4))</f>
        <v>44727</v>
      </c>
      <c r="G5579" s="1" t="s">
        <v>167</v>
      </c>
      <c r="H5579">
        <v>-7</v>
      </c>
      <c r="I5579" s="5">
        <f>IF(G5579="nákup",VLOOKUP(E5579,Tabuľka6[#All],13,FALSE),IF(G5579="predaj",VLOOKUP(E5579,Tabuľka6[#All],12,FALSE),"zadany neplatny typ transakie"))</f>
        <v>13.99</v>
      </c>
      <c r="J5579">
        <f t="shared" si="87"/>
        <v>97.93</v>
      </c>
      <c r="K5579">
        <f>SUMIF($E$7:E5579,E5579,$H$7:H5579)</f>
        <v>65</v>
      </c>
    </row>
    <row r="5580" spans="4:11" x14ac:dyDescent="0.3">
      <c r="D5580">
        <v>5574</v>
      </c>
      <c r="E5580">
        <v>10</v>
      </c>
      <c r="F5580" s="4">
        <f>DATE(2022,6,5+INT(ROWS($1:44)/4))</f>
        <v>44728</v>
      </c>
      <c r="G5580" s="1" t="s">
        <v>167</v>
      </c>
      <c r="H5580">
        <v>-5</v>
      </c>
      <c r="I5580" s="5">
        <f>IF(G5580="nákup",VLOOKUP(E5580,Tabuľka6[#All],13,FALSE),IF(G5580="predaj",VLOOKUP(E5580,Tabuľka6[#All],12,FALSE),"zadany neplatny typ transakie"))</f>
        <v>18.5</v>
      </c>
      <c r="J5580">
        <f t="shared" si="87"/>
        <v>92.5</v>
      </c>
      <c r="K5580">
        <f>SUMIF($E$7:E5580,E5580,$H$7:H5580)</f>
        <v>94</v>
      </c>
    </row>
    <row r="5581" spans="4:11" x14ac:dyDescent="0.3">
      <c r="D5581">
        <v>5575</v>
      </c>
      <c r="E5581">
        <v>23</v>
      </c>
      <c r="F5581" s="4">
        <f>DATE(2022,6,5+INT(ROWS($1:45)/4))</f>
        <v>44728</v>
      </c>
      <c r="G5581" s="1" t="s">
        <v>167</v>
      </c>
      <c r="H5581">
        <v>-8</v>
      </c>
      <c r="I5581" s="5">
        <f>IF(G5581="nákup",VLOOKUP(E5581,Tabuľka6[#All],13,FALSE),IF(G5581="predaj",VLOOKUP(E5581,Tabuľka6[#All],12,FALSE),"zadany neplatny typ transakie"))</f>
        <v>22.55</v>
      </c>
      <c r="J5581">
        <f t="shared" si="87"/>
        <v>180.4</v>
      </c>
      <c r="K5581">
        <f>SUMIF($E$7:E5581,E5581,$H$7:H5581)</f>
        <v>46</v>
      </c>
    </row>
    <row r="5582" spans="4:11" x14ac:dyDescent="0.3">
      <c r="D5582">
        <v>5576</v>
      </c>
      <c r="E5582">
        <v>22</v>
      </c>
      <c r="F5582" s="4">
        <f>DATE(2022,6,5+INT(ROWS($1:46)/4))</f>
        <v>44728</v>
      </c>
      <c r="G5582" s="1" t="s">
        <v>166</v>
      </c>
      <c r="H5582">
        <v>8</v>
      </c>
      <c r="I5582" s="5">
        <f>IF(G5582="nákup",VLOOKUP(E5582,Tabuľka6[#All],13,FALSE),IF(G5582="predaj",VLOOKUP(E5582,Tabuľka6[#All],12,FALSE),"zadany neplatny typ transakie"))</f>
        <v>12.56</v>
      </c>
      <c r="J5582">
        <f t="shared" si="87"/>
        <v>100.48</v>
      </c>
      <c r="K5582">
        <f>SUMIF($E$7:E5582,E5582,$H$7:H5582)</f>
        <v>30</v>
      </c>
    </row>
    <row r="5583" spans="4:11" x14ac:dyDescent="0.3">
      <c r="D5583">
        <v>5577</v>
      </c>
      <c r="E5583">
        <v>7</v>
      </c>
      <c r="F5583" s="4">
        <f>DATE(2022,6,5+INT(ROWS($1:47)/4))</f>
        <v>44728</v>
      </c>
      <c r="G5583" s="1" t="s">
        <v>167</v>
      </c>
      <c r="H5583">
        <v>-2</v>
      </c>
      <c r="I5583" s="5">
        <f>IF(G5583="nákup",VLOOKUP(E5583,Tabuľka6[#All],13,FALSE),IF(G5583="predaj",VLOOKUP(E5583,Tabuľka6[#All],12,FALSE),"zadany neplatny typ transakie"))</f>
        <v>14.75</v>
      </c>
      <c r="J5583">
        <f t="shared" si="87"/>
        <v>29.5</v>
      </c>
      <c r="K5583">
        <f>SUMIF($E$7:E5583,E5583,$H$7:H5583)</f>
        <v>61</v>
      </c>
    </row>
    <row r="5584" spans="4:11" x14ac:dyDescent="0.3">
      <c r="D5584">
        <v>5578</v>
      </c>
      <c r="E5584">
        <v>11</v>
      </c>
      <c r="F5584" s="4">
        <f>DATE(2022,6,5+INT(ROWS($1:48)/4))</f>
        <v>44729</v>
      </c>
      <c r="G5584" s="1" t="s">
        <v>167</v>
      </c>
      <c r="H5584">
        <v>-8</v>
      </c>
      <c r="I5584" s="5">
        <f>IF(G5584="nákup",VLOOKUP(E5584,Tabuľka6[#All],13,FALSE),IF(G5584="predaj",VLOOKUP(E5584,Tabuľka6[#All],12,FALSE),"zadany neplatny typ transakie"))</f>
        <v>5</v>
      </c>
      <c r="J5584">
        <f t="shared" si="87"/>
        <v>40</v>
      </c>
      <c r="K5584">
        <f>SUMIF($E$7:E5584,E5584,$H$7:H5584)</f>
        <v>77</v>
      </c>
    </row>
    <row r="5585" spans="4:11" x14ac:dyDescent="0.3">
      <c r="D5585">
        <v>5579</v>
      </c>
      <c r="E5585">
        <v>20</v>
      </c>
      <c r="F5585" s="4">
        <f>DATE(2022,6,5+INT(ROWS($1:49)/4))</f>
        <v>44729</v>
      </c>
      <c r="G5585" s="1" t="s">
        <v>167</v>
      </c>
      <c r="H5585">
        <v>-4</v>
      </c>
      <c r="I5585" s="5">
        <f>IF(G5585="nákup",VLOOKUP(E5585,Tabuľka6[#All],13,FALSE),IF(G5585="predaj",VLOOKUP(E5585,Tabuľka6[#All],12,FALSE),"zadany neplatny typ transakie"))</f>
        <v>10.050000000000001</v>
      </c>
      <c r="J5585">
        <f t="shared" si="87"/>
        <v>40.200000000000003</v>
      </c>
      <c r="K5585">
        <f>SUMIF($E$7:E5585,E5585,$H$7:H5585)</f>
        <v>1</v>
      </c>
    </row>
    <row r="5586" spans="4:11" x14ac:dyDescent="0.3">
      <c r="D5586">
        <v>5580</v>
      </c>
      <c r="E5586">
        <v>15</v>
      </c>
      <c r="F5586" s="4">
        <f>DATE(2022,6,5+INT(ROWS($1:50)/4))</f>
        <v>44729</v>
      </c>
      <c r="G5586" s="1" t="s">
        <v>167</v>
      </c>
      <c r="H5586">
        <v>-5</v>
      </c>
      <c r="I5586" s="5">
        <f>IF(G5586="nákup",VLOOKUP(E5586,Tabuľka6[#All],13,FALSE),IF(G5586="predaj",VLOOKUP(E5586,Tabuľka6[#All],12,FALSE),"zadany neplatny typ transakie"))</f>
        <v>9.65</v>
      </c>
      <c r="J5586">
        <f t="shared" si="87"/>
        <v>48.25</v>
      </c>
      <c r="K5586">
        <f>SUMIF($E$7:E5586,E5586,$H$7:H5586)</f>
        <v>6</v>
      </c>
    </row>
    <row r="5587" spans="4:11" x14ac:dyDescent="0.3">
      <c r="D5587">
        <v>5581</v>
      </c>
      <c r="E5587">
        <v>18</v>
      </c>
      <c r="F5587" s="4">
        <f>DATE(2022,6,5+INT(ROWS($1:51)/4))</f>
        <v>44729</v>
      </c>
      <c r="G5587" s="1" t="s">
        <v>167</v>
      </c>
      <c r="H5587">
        <v>-5</v>
      </c>
      <c r="I5587" s="5">
        <f>IF(G5587="nákup",VLOOKUP(E5587,Tabuľka6[#All],13,FALSE),IF(G5587="predaj",VLOOKUP(E5587,Tabuľka6[#All],12,FALSE),"zadany neplatny typ transakie"))</f>
        <v>13.99</v>
      </c>
      <c r="J5587">
        <f t="shared" si="87"/>
        <v>69.95</v>
      </c>
      <c r="K5587">
        <f>SUMIF($E$7:E5587,E5587,$H$7:H5587)</f>
        <v>60</v>
      </c>
    </row>
    <row r="5588" spans="4:11" x14ac:dyDescent="0.3">
      <c r="D5588">
        <v>5582</v>
      </c>
      <c r="E5588">
        <v>14</v>
      </c>
      <c r="F5588" s="4">
        <f>DATE(2022,6,5+INT(ROWS($1:52)/4))</f>
        <v>44730</v>
      </c>
      <c r="G5588" s="1" t="s">
        <v>167</v>
      </c>
      <c r="H5588">
        <v>-2</v>
      </c>
      <c r="I5588" s="5">
        <f>IF(G5588="nákup",VLOOKUP(E5588,Tabuľka6[#All],13,FALSE),IF(G5588="predaj",VLOOKUP(E5588,Tabuľka6[#All],12,FALSE),"zadany neplatny typ transakie"))</f>
        <v>7.8</v>
      </c>
      <c r="J5588">
        <f t="shared" si="87"/>
        <v>15.6</v>
      </c>
      <c r="K5588">
        <f>SUMIF($E$7:E5588,E5588,$H$7:H5588)</f>
        <v>15</v>
      </c>
    </row>
    <row r="5589" spans="4:11" x14ac:dyDescent="0.3">
      <c r="D5589">
        <v>5583</v>
      </c>
      <c r="E5589">
        <v>8</v>
      </c>
      <c r="F5589" s="4">
        <f>DATE(2022,6,5+INT(ROWS($1:53)/4))</f>
        <v>44730</v>
      </c>
      <c r="G5589" s="1" t="s">
        <v>167</v>
      </c>
      <c r="H5589">
        <v>-9</v>
      </c>
      <c r="I5589" s="5">
        <f>IF(G5589="nákup",VLOOKUP(E5589,Tabuľka6[#All],13,FALSE),IF(G5589="predaj",VLOOKUP(E5589,Tabuľka6[#All],12,FALSE),"zadany neplatny typ transakie"))</f>
        <v>17.89</v>
      </c>
      <c r="J5589">
        <f t="shared" si="87"/>
        <v>161.01</v>
      </c>
      <c r="K5589">
        <f>SUMIF($E$7:E5589,E5589,$H$7:H5589)</f>
        <v>7</v>
      </c>
    </row>
    <row r="5590" spans="4:11" x14ac:dyDescent="0.3">
      <c r="D5590">
        <v>5584</v>
      </c>
      <c r="E5590">
        <v>23</v>
      </c>
      <c r="F5590" s="4">
        <f>DATE(2022,6,5+INT(ROWS($1:54)/4))</f>
        <v>44730</v>
      </c>
      <c r="G5590" s="1" t="s">
        <v>167</v>
      </c>
      <c r="H5590">
        <v>-6</v>
      </c>
      <c r="I5590" s="5">
        <f>IF(G5590="nákup",VLOOKUP(E5590,Tabuľka6[#All],13,FALSE),IF(G5590="predaj",VLOOKUP(E5590,Tabuľka6[#All],12,FALSE),"zadany neplatny typ transakie"))</f>
        <v>22.55</v>
      </c>
      <c r="J5590">
        <f t="shared" si="87"/>
        <v>135.30000000000001</v>
      </c>
      <c r="K5590">
        <f>SUMIF($E$7:E5590,E5590,$H$7:H5590)</f>
        <v>40</v>
      </c>
    </row>
    <row r="5591" spans="4:11" x14ac:dyDescent="0.3">
      <c r="D5591">
        <v>5585</v>
      </c>
      <c r="E5591">
        <v>24</v>
      </c>
      <c r="F5591" s="4">
        <f>DATE(2022,6,5+INT(ROWS($1:55)/4))</f>
        <v>44730</v>
      </c>
      <c r="G5591" s="1" t="s">
        <v>167</v>
      </c>
      <c r="H5591">
        <v>-3</v>
      </c>
      <c r="I5591" s="5">
        <f>IF(G5591="nákup",VLOOKUP(E5591,Tabuľka6[#All],13,FALSE),IF(G5591="predaj",VLOOKUP(E5591,Tabuľka6[#All],12,FALSE),"zadany neplatny typ transakie"))</f>
        <v>18.98</v>
      </c>
      <c r="J5591">
        <f t="shared" si="87"/>
        <v>56.94</v>
      </c>
      <c r="K5591">
        <f>SUMIF($E$7:E5591,E5591,$H$7:H5591)</f>
        <v>71</v>
      </c>
    </row>
    <row r="5592" spans="4:11" x14ac:dyDescent="0.3">
      <c r="D5592">
        <v>5586</v>
      </c>
      <c r="E5592">
        <v>29</v>
      </c>
      <c r="F5592" s="4">
        <f>DATE(2022,6,5+INT(ROWS($1:56)/4))</f>
        <v>44731</v>
      </c>
      <c r="G5592" s="1" t="s">
        <v>167</v>
      </c>
      <c r="H5592">
        <v>-8</v>
      </c>
      <c r="I5592" s="5">
        <f>IF(G5592="nákup",VLOOKUP(E5592,Tabuľka6[#All],13,FALSE),IF(G5592="predaj",VLOOKUP(E5592,Tabuľka6[#All],12,FALSE),"zadany neplatny typ transakie"))</f>
        <v>24.99</v>
      </c>
      <c r="J5592">
        <f t="shared" si="87"/>
        <v>199.92</v>
      </c>
      <c r="K5592">
        <f>SUMIF($E$7:E5592,E5592,$H$7:H5592)</f>
        <v>140</v>
      </c>
    </row>
    <row r="5593" spans="4:11" x14ac:dyDescent="0.3">
      <c r="D5593">
        <v>5587</v>
      </c>
      <c r="E5593">
        <v>4</v>
      </c>
      <c r="F5593" s="4">
        <f>DATE(2022,6,5+INT(ROWS($1:57)/4))</f>
        <v>44731</v>
      </c>
      <c r="G5593" s="1" t="s">
        <v>166</v>
      </c>
      <c r="H5593">
        <v>4</v>
      </c>
      <c r="I5593" s="5">
        <f>IF(G5593="nákup",VLOOKUP(E5593,Tabuľka6[#All],13,FALSE),IF(G5593="predaj",VLOOKUP(E5593,Tabuľka6[#All],12,FALSE),"zadany neplatny typ transakie"))</f>
        <v>8.36</v>
      </c>
      <c r="J5593">
        <f t="shared" si="87"/>
        <v>33.44</v>
      </c>
      <c r="K5593">
        <f>SUMIF($E$7:E5593,E5593,$H$7:H5593)</f>
        <v>4</v>
      </c>
    </row>
    <row r="5594" spans="4:11" x14ac:dyDescent="0.3">
      <c r="D5594">
        <v>5588</v>
      </c>
      <c r="E5594">
        <v>21</v>
      </c>
      <c r="F5594" s="4">
        <f>DATE(2022,6,5+INT(ROWS($1:58)/4))</f>
        <v>44731</v>
      </c>
      <c r="G5594" s="1" t="s">
        <v>167</v>
      </c>
      <c r="H5594">
        <v>-5</v>
      </c>
      <c r="I5594" s="5">
        <f>IF(G5594="nákup",VLOOKUP(E5594,Tabuľka6[#All],13,FALSE),IF(G5594="predaj",VLOOKUP(E5594,Tabuľka6[#All],12,FALSE),"zadany neplatny typ transakie"))</f>
        <v>22.5</v>
      </c>
      <c r="J5594">
        <f t="shared" si="87"/>
        <v>112.5</v>
      </c>
      <c r="K5594">
        <f>SUMIF($E$7:E5594,E5594,$H$7:H5594)</f>
        <v>44</v>
      </c>
    </row>
    <row r="5595" spans="4:11" x14ac:dyDescent="0.3">
      <c r="D5595">
        <v>5589</v>
      </c>
      <c r="E5595">
        <v>15</v>
      </c>
      <c r="F5595" s="4">
        <f>DATE(2022,6,5+INT(ROWS($1:59)/4))</f>
        <v>44731</v>
      </c>
      <c r="G5595" s="1" t="s">
        <v>167</v>
      </c>
      <c r="H5595">
        <v>-4</v>
      </c>
      <c r="I5595" s="5">
        <f>IF(G5595="nákup",VLOOKUP(E5595,Tabuľka6[#All],13,FALSE),IF(G5595="predaj",VLOOKUP(E5595,Tabuľka6[#All],12,FALSE),"zadany neplatny typ transakie"))</f>
        <v>9.65</v>
      </c>
      <c r="J5595">
        <f t="shared" si="87"/>
        <v>38.6</v>
      </c>
      <c r="K5595">
        <f>SUMIF($E$7:E5595,E5595,$H$7:H5595)</f>
        <v>2</v>
      </c>
    </row>
    <row r="5596" spans="4:11" x14ac:dyDescent="0.3">
      <c r="D5596">
        <v>5590</v>
      </c>
      <c r="E5596">
        <v>21</v>
      </c>
      <c r="F5596" s="4">
        <f>DATE(2022,6,5+INT(ROWS($1:60)/4))</f>
        <v>44732</v>
      </c>
      <c r="G5596" s="1" t="s">
        <v>167</v>
      </c>
      <c r="H5596">
        <v>-4</v>
      </c>
      <c r="I5596" s="5">
        <f>IF(G5596="nákup",VLOOKUP(E5596,Tabuľka6[#All],13,FALSE),IF(G5596="predaj",VLOOKUP(E5596,Tabuľka6[#All],12,FALSE),"zadany neplatny typ transakie"))</f>
        <v>22.5</v>
      </c>
      <c r="J5596">
        <f t="shared" si="87"/>
        <v>90</v>
      </c>
      <c r="K5596">
        <f>SUMIF($E$7:E5596,E5596,$H$7:H5596)</f>
        <v>40</v>
      </c>
    </row>
    <row r="5597" spans="4:11" x14ac:dyDescent="0.3">
      <c r="D5597">
        <v>5591</v>
      </c>
      <c r="E5597">
        <v>30</v>
      </c>
      <c r="F5597" s="4">
        <f>DATE(2022,6,5+INT(ROWS($1:61)/4))</f>
        <v>44732</v>
      </c>
      <c r="G5597" s="1" t="s">
        <v>167</v>
      </c>
      <c r="H5597">
        <v>-5</v>
      </c>
      <c r="I5597" s="5">
        <f>IF(G5597="nákup",VLOOKUP(E5597,Tabuľka6[#All],13,FALSE),IF(G5597="predaj",VLOOKUP(E5597,Tabuľka6[#All],12,FALSE),"zadany neplatny typ transakie"))</f>
        <v>11.5</v>
      </c>
      <c r="J5597">
        <f t="shared" si="87"/>
        <v>57.5</v>
      </c>
      <c r="K5597">
        <f>SUMIF($E$7:E5597,E5597,$H$7:H5597)</f>
        <v>58</v>
      </c>
    </row>
    <row r="5598" spans="4:11" x14ac:dyDescent="0.3">
      <c r="D5598">
        <v>5592</v>
      </c>
      <c r="E5598">
        <v>11</v>
      </c>
      <c r="F5598" s="4">
        <f>DATE(2022,6,5+INT(ROWS($1:62)/4))</f>
        <v>44732</v>
      </c>
      <c r="G5598" s="1" t="s">
        <v>167</v>
      </c>
      <c r="H5598">
        <v>-10</v>
      </c>
      <c r="I5598" s="5">
        <f>IF(G5598="nákup",VLOOKUP(E5598,Tabuľka6[#All],13,FALSE),IF(G5598="predaj",VLOOKUP(E5598,Tabuľka6[#All],12,FALSE),"zadany neplatny typ transakie"))</f>
        <v>5</v>
      </c>
      <c r="J5598">
        <f t="shared" si="87"/>
        <v>50</v>
      </c>
      <c r="K5598">
        <f>SUMIF($E$7:E5598,E5598,$H$7:H5598)</f>
        <v>67</v>
      </c>
    </row>
    <row r="5599" spans="4:11" x14ac:dyDescent="0.3">
      <c r="D5599">
        <v>5593</v>
      </c>
      <c r="E5599">
        <v>19</v>
      </c>
      <c r="F5599" s="4">
        <f>DATE(2022,6,5+INT(ROWS($1:63)/4))</f>
        <v>44732</v>
      </c>
      <c r="G5599" s="1" t="s">
        <v>167</v>
      </c>
      <c r="H5599">
        <v>-6</v>
      </c>
      <c r="I5599" s="5">
        <f>IF(G5599="nákup",VLOOKUP(E5599,Tabuľka6[#All],13,FALSE),IF(G5599="predaj",VLOOKUP(E5599,Tabuľka6[#All],12,FALSE),"zadany neplatny typ transakie"))</f>
        <v>14.17</v>
      </c>
      <c r="J5599">
        <f t="shared" si="87"/>
        <v>85.02</v>
      </c>
      <c r="K5599">
        <f>SUMIF($E$7:E5599,E5599,$H$7:H5599)</f>
        <v>67</v>
      </c>
    </row>
    <row r="5600" spans="4:11" x14ac:dyDescent="0.3">
      <c r="D5600">
        <v>5594</v>
      </c>
      <c r="E5600">
        <v>18</v>
      </c>
      <c r="F5600" s="4">
        <f>DATE(2022,6,5+INT(ROWS($1:64)/4))</f>
        <v>44733</v>
      </c>
      <c r="G5600" s="1" t="s">
        <v>167</v>
      </c>
      <c r="H5600">
        <v>-10</v>
      </c>
      <c r="I5600" s="5">
        <f>IF(G5600="nákup",VLOOKUP(E5600,Tabuľka6[#All],13,FALSE),IF(G5600="predaj",VLOOKUP(E5600,Tabuľka6[#All],12,FALSE),"zadany neplatny typ transakie"))</f>
        <v>13.99</v>
      </c>
      <c r="J5600">
        <f t="shared" si="87"/>
        <v>139.9</v>
      </c>
      <c r="K5600">
        <f>SUMIF($E$7:E5600,E5600,$H$7:H5600)</f>
        <v>50</v>
      </c>
    </row>
    <row r="5601" spans="4:11" x14ac:dyDescent="0.3">
      <c r="D5601">
        <v>5595</v>
      </c>
      <c r="E5601">
        <v>19</v>
      </c>
      <c r="F5601" s="4">
        <f>DATE(2022,6,5+INT(ROWS($1:65)/4))</f>
        <v>44733</v>
      </c>
      <c r="G5601" s="1" t="s">
        <v>167</v>
      </c>
      <c r="H5601">
        <v>-1</v>
      </c>
      <c r="I5601" s="5">
        <f>IF(G5601="nákup",VLOOKUP(E5601,Tabuľka6[#All],13,FALSE),IF(G5601="predaj",VLOOKUP(E5601,Tabuľka6[#All],12,FALSE),"zadany neplatny typ transakie"))</f>
        <v>14.17</v>
      </c>
      <c r="J5601">
        <f t="shared" si="87"/>
        <v>14.17</v>
      </c>
      <c r="K5601">
        <f>SUMIF($E$7:E5601,E5601,$H$7:H5601)</f>
        <v>66</v>
      </c>
    </row>
    <row r="5602" spans="4:11" x14ac:dyDescent="0.3">
      <c r="D5602">
        <v>5596</v>
      </c>
      <c r="E5602">
        <v>2</v>
      </c>
      <c r="F5602" s="4">
        <f>DATE(2022,6,5+INT(ROWS($1:66)/4))</f>
        <v>44733</v>
      </c>
      <c r="G5602" s="1" t="s">
        <v>166</v>
      </c>
      <c r="H5602">
        <v>10</v>
      </c>
      <c r="I5602" s="5">
        <f>IF(G5602="nákup",VLOOKUP(E5602,Tabuľka6[#All],13,FALSE),IF(G5602="predaj",VLOOKUP(E5602,Tabuľka6[#All],12,FALSE),"zadany neplatny typ transakie"))</f>
        <v>10.25</v>
      </c>
      <c r="J5602">
        <f t="shared" si="87"/>
        <v>102.5</v>
      </c>
      <c r="K5602">
        <f>SUMIF($E$7:E5602,E5602,$H$7:H5602)</f>
        <v>21</v>
      </c>
    </row>
    <row r="5603" spans="4:11" x14ac:dyDescent="0.3">
      <c r="D5603">
        <v>5597</v>
      </c>
      <c r="E5603">
        <v>3</v>
      </c>
      <c r="F5603" s="4">
        <f>DATE(2022,6,5+INT(ROWS($1:67)/4))</f>
        <v>44733</v>
      </c>
      <c r="G5603" s="1" t="s">
        <v>167</v>
      </c>
      <c r="H5603">
        <v>-7</v>
      </c>
      <c r="I5603" s="5">
        <f>IF(G5603="nákup",VLOOKUP(E5603,Tabuľka6[#All],13,FALSE),IF(G5603="predaj",VLOOKUP(E5603,Tabuľka6[#All],12,FALSE),"zadany neplatny typ transakie"))</f>
        <v>9.64</v>
      </c>
      <c r="J5603">
        <f t="shared" si="87"/>
        <v>67.48</v>
      </c>
      <c r="K5603">
        <f>SUMIF($E$7:E5603,E5603,$H$7:H5603)</f>
        <v>52</v>
      </c>
    </row>
    <row r="5604" spans="4:11" x14ac:dyDescent="0.3">
      <c r="D5604">
        <v>5598</v>
      </c>
      <c r="E5604">
        <v>13</v>
      </c>
      <c r="F5604" s="4">
        <f>DATE(2022,6,5+INT(ROWS($1:68)/4))</f>
        <v>44734</v>
      </c>
      <c r="G5604" s="1" t="s">
        <v>167</v>
      </c>
      <c r="H5604">
        <v>-7</v>
      </c>
      <c r="I5604" s="5">
        <f>IF(G5604="nákup",VLOOKUP(E5604,Tabuľka6[#All],13,FALSE),IF(G5604="predaj",VLOOKUP(E5604,Tabuľka6[#All],12,FALSE),"zadany neplatny typ transakie"))</f>
        <v>14.95</v>
      </c>
      <c r="J5604">
        <f t="shared" si="87"/>
        <v>104.64999999999999</v>
      </c>
      <c r="K5604">
        <f>SUMIF($E$7:E5604,E5604,$H$7:H5604)</f>
        <v>133</v>
      </c>
    </row>
    <row r="5605" spans="4:11" x14ac:dyDescent="0.3">
      <c r="D5605">
        <v>5599</v>
      </c>
      <c r="E5605">
        <v>29</v>
      </c>
      <c r="F5605" s="4">
        <f>DATE(2022,6,5+INT(ROWS($1:69)/4))</f>
        <v>44734</v>
      </c>
      <c r="G5605" s="1" t="s">
        <v>167</v>
      </c>
      <c r="H5605">
        <v>-5</v>
      </c>
      <c r="I5605" s="5">
        <f>IF(G5605="nákup",VLOOKUP(E5605,Tabuľka6[#All],13,FALSE),IF(G5605="predaj",VLOOKUP(E5605,Tabuľka6[#All],12,FALSE),"zadany neplatny typ transakie"))</f>
        <v>24.99</v>
      </c>
      <c r="J5605">
        <f t="shared" si="87"/>
        <v>124.94999999999999</v>
      </c>
      <c r="K5605">
        <f>SUMIF($E$7:E5605,E5605,$H$7:H5605)</f>
        <v>135</v>
      </c>
    </row>
    <row r="5606" spans="4:11" x14ac:dyDescent="0.3">
      <c r="D5606">
        <v>5600</v>
      </c>
      <c r="E5606">
        <v>4</v>
      </c>
      <c r="F5606" s="4">
        <f>DATE(2022,6,5+INT(ROWS($1:70)/4))</f>
        <v>44734</v>
      </c>
      <c r="G5606" s="1" t="s">
        <v>166</v>
      </c>
      <c r="H5606">
        <v>8</v>
      </c>
      <c r="I5606" s="5">
        <f>IF(G5606="nákup",VLOOKUP(E5606,Tabuľka6[#All],13,FALSE),IF(G5606="predaj",VLOOKUP(E5606,Tabuľka6[#All],12,FALSE),"zadany neplatny typ transakie"))</f>
        <v>8.36</v>
      </c>
      <c r="J5606">
        <f t="shared" si="87"/>
        <v>66.88</v>
      </c>
      <c r="K5606">
        <f>SUMIF($E$7:E5606,E5606,$H$7:H5606)</f>
        <v>12</v>
      </c>
    </row>
    <row r="5607" spans="4:11" x14ac:dyDescent="0.3">
      <c r="D5607">
        <v>5601</v>
      </c>
      <c r="E5607">
        <v>15</v>
      </c>
      <c r="F5607" s="4">
        <f>DATE(2022,6,5+INT(ROWS($1:71)/4))</f>
        <v>44734</v>
      </c>
      <c r="G5607" s="1" t="s">
        <v>166</v>
      </c>
      <c r="H5607">
        <v>20</v>
      </c>
      <c r="I5607" s="5">
        <f>IF(G5607="nákup",VLOOKUP(E5607,Tabuľka6[#All],13,FALSE),IF(G5607="predaj",VLOOKUP(E5607,Tabuľka6[#All],12,FALSE),"zadany neplatny typ transakie"))</f>
        <v>4.5</v>
      </c>
      <c r="J5607">
        <f t="shared" si="87"/>
        <v>90</v>
      </c>
      <c r="K5607">
        <f>SUMIF($E$7:E5607,E5607,$H$7:H5607)</f>
        <v>22</v>
      </c>
    </row>
    <row r="5608" spans="4:11" x14ac:dyDescent="0.3">
      <c r="D5608">
        <v>5602</v>
      </c>
      <c r="E5608">
        <v>10</v>
      </c>
      <c r="F5608" s="4">
        <f>DATE(2022,6,5+INT(ROWS($1:72)/4))</f>
        <v>44735</v>
      </c>
      <c r="G5608" s="1" t="s">
        <v>167</v>
      </c>
      <c r="H5608">
        <v>-6</v>
      </c>
      <c r="I5608" s="5">
        <f>IF(G5608="nákup",VLOOKUP(E5608,Tabuľka6[#All],13,FALSE),IF(G5608="predaj",VLOOKUP(E5608,Tabuľka6[#All],12,FALSE),"zadany neplatny typ transakie"))</f>
        <v>18.5</v>
      </c>
      <c r="J5608">
        <f t="shared" si="87"/>
        <v>111</v>
      </c>
      <c r="K5608">
        <f>SUMIF($E$7:E5608,E5608,$H$7:H5608)</f>
        <v>88</v>
      </c>
    </row>
    <row r="5609" spans="4:11" x14ac:dyDescent="0.3">
      <c r="D5609">
        <v>5603</v>
      </c>
      <c r="E5609">
        <v>29</v>
      </c>
      <c r="F5609" s="4">
        <f>DATE(2022,6,5+INT(ROWS($1:73)/4))</f>
        <v>44735</v>
      </c>
      <c r="G5609" s="1" t="s">
        <v>167</v>
      </c>
      <c r="H5609">
        <v>-2</v>
      </c>
      <c r="I5609" s="5">
        <f>IF(G5609="nákup",VLOOKUP(E5609,Tabuľka6[#All],13,FALSE),IF(G5609="predaj",VLOOKUP(E5609,Tabuľka6[#All],12,FALSE),"zadany neplatny typ transakie"))</f>
        <v>24.99</v>
      </c>
      <c r="J5609">
        <f t="shared" si="87"/>
        <v>49.98</v>
      </c>
      <c r="K5609">
        <f>SUMIF($E$7:E5609,E5609,$H$7:H5609)</f>
        <v>133</v>
      </c>
    </row>
    <row r="5610" spans="4:11" x14ac:dyDescent="0.3">
      <c r="D5610">
        <v>5604</v>
      </c>
      <c r="E5610">
        <v>14</v>
      </c>
      <c r="F5610" s="4">
        <f>DATE(2022,6,5+INT(ROWS($1:74)/4))</f>
        <v>44735</v>
      </c>
      <c r="G5610" s="1" t="s">
        <v>167</v>
      </c>
      <c r="H5610">
        <v>-4</v>
      </c>
      <c r="I5610" s="5">
        <f>IF(G5610="nákup",VLOOKUP(E5610,Tabuľka6[#All],13,FALSE),IF(G5610="predaj",VLOOKUP(E5610,Tabuľka6[#All],12,FALSE),"zadany neplatny typ transakie"))</f>
        <v>7.8</v>
      </c>
      <c r="J5610">
        <f t="shared" si="87"/>
        <v>31.2</v>
      </c>
      <c r="K5610">
        <f>SUMIF($E$7:E5610,E5610,$H$7:H5610)</f>
        <v>11</v>
      </c>
    </row>
    <row r="5611" spans="4:11" x14ac:dyDescent="0.3">
      <c r="D5611">
        <v>5605</v>
      </c>
      <c r="E5611">
        <v>17</v>
      </c>
      <c r="F5611" s="4">
        <f>DATE(2022,6,5+INT(ROWS($1:75)/4))</f>
        <v>44735</v>
      </c>
      <c r="G5611" s="1" t="s">
        <v>167</v>
      </c>
      <c r="H5611">
        <v>-7</v>
      </c>
      <c r="I5611" s="5">
        <f>IF(G5611="nákup",VLOOKUP(E5611,Tabuľka6[#All],13,FALSE),IF(G5611="predaj",VLOOKUP(E5611,Tabuľka6[#All],12,FALSE),"zadany neplatny typ transakie"))</f>
        <v>14.46</v>
      </c>
      <c r="J5611">
        <f t="shared" si="87"/>
        <v>101.22</v>
      </c>
      <c r="K5611">
        <f>SUMIF($E$7:E5611,E5611,$H$7:H5611)</f>
        <v>25</v>
      </c>
    </row>
    <row r="5612" spans="4:11" x14ac:dyDescent="0.3">
      <c r="D5612">
        <v>5606</v>
      </c>
      <c r="E5612">
        <v>10</v>
      </c>
      <c r="F5612" s="4">
        <f>DATE(2022,6,5+INT(ROWS($1:76)/4))</f>
        <v>44736</v>
      </c>
      <c r="G5612" s="1" t="s">
        <v>167</v>
      </c>
      <c r="H5612">
        <v>-10</v>
      </c>
      <c r="I5612" s="5">
        <f>IF(G5612="nákup",VLOOKUP(E5612,Tabuľka6[#All],13,FALSE),IF(G5612="predaj",VLOOKUP(E5612,Tabuľka6[#All],12,FALSE),"zadany neplatny typ transakie"))</f>
        <v>18.5</v>
      </c>
      <c r="J5612">
        <f t="shared" si="87"/>
        <v>185</v>
      </c>
      <c r="K5612">
        <f>SUMIF($E$7:E5612,E5612,$H$7:H5612)</f>
        <v>78</v>
      </c>
    </row>
    <row r="5613" spans="4:11" x14ac:dyDescent="0.3">
      <c r="D5613">
        <v>5607</v>
      </c>
      <c r="E5613">
        <v>17</v>
      </c>
      <c r="F5613" s="4">
        <f>DATE(2022,6,5+INT(ROWS($1:77)/4))</f>
        <v>44736</v>
      </c>
      <c r="G5613" s="1" t="s">
        <v>167</v>
      </c>
      <c r="H5613">
        <v>-6</v>
      </c>
      <c r="I5613" s="5">
        <f>IF(G5613="nákup",VLOOKUP(E5613,Tabuľka6[#All],13,FALSE),IF(G5613="predaj",VLOOKUP(E5613,Tabuľka6[#All],12,FALSE),"zadany neplatny typ transakie"))</f>
        <v>14.46</v>
      </c>
      <c r="J5613">
        <f t="shared" si="87"/>
        <v>86.76</v>
      </c>
      <c r="K5613">
        <f>SUMIF($E$7:E5613,E5613,$H$7:H5613)</f>
        <v>19</v>
      </c>
    </row>
    <row r="5614" spans="4:11" x14ac:dyDescent="0.3">
      <c r="D5614">
        <v>5608</v>
      </c>
      <c r="E5614">
        <v>15</v>
      </c>
      <c r="F5614" s="4">
        <f>DATE(2022,6,5+INT(ROWS($1:78)/4))</f>
        <v>44736</v>
      </c>
      <c r="G5614" s="1" t="s">
        <v>167</v>
      </c>
      <c r="H5614">
        <v>-7</v>
      </c>
      <c r="I5614" s="5">
        <f>IF(G5614="nákup",VLOOKUP(E5614,Tabuľka6[#All],13,FALSE),IF(G5614="predaj",VLOOKUP(E5614,Tabuľka6[#All],12,FALSE),"zadany neplatny typ transakie"))</f>
        <v>9.65</v>
      </c>
      <c r="J5614">
        <f t="shared" si="87"/>
        <v>67.55</v>
      </c>
      <c r="K5614">
        <f>SUMIF($E$7:E5614,E5614,$H$7:H5614)</f>
        <v>15</v>
      </c>
    </row>
    <row r="5615" spans="4:11" x14ac:dyDescent="0.3">
      <c r="D5615">
        <v>5609</v>
      </c>
      <c r="E5615">
        <v>7</v>
      </c>
      <c r="F5615" s="4">
        <f>DATE(2022,6,5+INT(ROWS($1:79)/4))</f>
        <v>44736</v>
      </c>
      <c r="G5615" s="1" t="s">
        <v>167</v>
      </c>
      <c r="H5615">
        <v>-2</v>
      </c>
      <c r="I5615" s="5">
        <f>IF(G5615="nákup",VLOOKUP(E5615,Tabuľka6[#All],13,FALSE),IF(G5615="predaj",VLOOKUP(E5615,Tabuľka6[#All],12,FALSE),"zadany neplatny typ transakie"))</f>
        <v>14.75</v>
      </c>
      <c r="J5615">
        <f t="shared" si="87"/>
        <v>29.5</v>
      </c>
      <c r="K5615">
        <f>SUMIF($E$7:E5615,E5615,$H$7:H5615)</f>
        <v>59</v>
      </c>
    </row>
    <row r="5616" spans="4:11" x14ac:dyDescent="0.3">
      <c r="D5616">
        <v>5610</v>
      </c>
      <c r="E5616">
        <v>7</v>
      </c>
      <c r="F5616" s="4">
        <f>DATE(2022,6,5+INT(ROWS($1:80)/4))</f>
        <v>44737</v>
      </c>
      <c r="G5616" s="1" t="s">
        <v>167</v>
      </c>
      <c r="H5616">
        <v>-6</v>
      </c>
      <c r="I5616" s="5">
        <f>IF(G5616="nákup",VLOOKUP(E5616,Tabuľka6[#All],13,FALSE),IF(G5616="predaj",VLOOKUP(E5616,Tabuľka6[#All],12,FALSE),"zadany neplatny typ transakie"))</f>
        <v>14.75</v>
      </c>
      <c r="J5616">
        <f t="shared" si="87"/>
        <v>88.5</v>
      </c>
      <c r="K5616">
        <f>SUMIF($E$7:E5616,E5616,$H$7:H5616)</f>
        <v>53</v>
      </c>
    </row>
    <row r="5617" spans="4:11" x14ac:dyDescent="0.3">
      <c r="D5617">
        <v>5611</v>
      </c>
      <c r="E5617">
        <v>4</v>
      </c>
      <c r="F5617" s="4">
        <f>DATE(2022,6,5+INT(ROWS($1:81)/4))</f>
        <v>44737</v>
      </c>
      <c r="G5617" s="1" t="s">
        <v>167</v>
      </c>
      <c r="H5617">
        <v>-9</v>
      </c>
      <c r="I5617" s="5">
        <f>IF(G5617="nákup",VLOOKUP(E5617,Tabuľka6[#All],13,FALSE),IF(G5617="predaj",VLOOKUP(E5617,Tabuľka6[#All],12,FALSE),"zadany neplatny typ transakie"))</f>
        <v>16</v>
      </c>
      <c r="J5617">
        <f t="shared" si="87"/>
        <v>144</v>
      </c>
      <c r="K5617">
        <f>SUMIF($E$7:E5617,E5617,$H$7:H5617)</f>
        <v>3</v>
      </c>
    </row>
    <row r="5618" spans="4:11" x14ac:dyDescent="0.3">
      <c r="D5618">
        <v>5612</v>
      </c>
      <c r="E5618">
        <v>25</v>
      </c>
      <c r="F5618" s="4">
        <f>DATE(2022,6,5+INT(ROWS($1:82)/4))</f>
        <v>44737</v>
      </c>
      <c r="G5618" s="1" t="s">
        <v>167</v>
      </c>
      <c r="H5618">
        <v>-1</v>
      </c>
      <c r="I5618" s="5">
        <f>IF(G5618="nákup",VLOOKUP(E5618,Tabuľka6[#All],13,FALSE),IF(G5618="predaj",VLOOKUP(E5618,Tabuľka6[#All],12,FALSE),"zadany neplatny typ transakie"))</f>
        <v>14.95</v>
      </c>
      <c r="J5618">
        <f t="shared" si="87"/>
        <v>14.95</v>
      </c>
      <c r="K5618">
        <f>SUMIF($E$7:E5618,E5618,$H$7:H5618)</f>
        <v>12</v>
      </c>
    </row>
    <row r="5619" spans="4:11" x14ac:dyDescent="0.3">
      <c r="D5619">
        <v>5613</v>
      </c>
      <c r="E5619">
        <v>7</v>
      </c>
      <c r="F5619" s="4">
        <f>DATE(2022,6,5+INT(ROWS($1:83)/4))</f>
        <v>44737</v>
      </c>
      <c r="G5619" s="1" t="s">
        <v>167</v>
      </c>
      <c r="H5619">
        <v>-3</v>
      </c>
      <c r="I5619" s="5">
        <f>IF(G5619="nákup",VLOOKUP(E5619,Tabuľka6[#All],13,FALSE),IF(G5619="predaj",VLOOKUP(E5619,Tabuľka6[#All],12,FALSE),"zadany neplatny typ transakie"))</f>
        <v>14.75</v>
      </c>
      <c r="J5619">
        <f t="shared" si="87"/>
        <v>44.25</v>
      </c>
      <c r="K5619">
        <f>SUMIF($E$7:E5619,E5619,$H$7:H5619)</f>
        <v>50</v>
      </c>
    </row>
    <row r="5620" spans="4:11" x14ac:dyDescent="0.3">
      <c r="D5620">
        <v>5614</v>
      </c>
      <c r="E5620">
        <v>25</v>
      </c>
      <c r="F5620" s="4">
        <f>DATE(2022,6,5+INT(ROWS($1:84)/4))</f>
        <v>44738</v>
      </c>
      <c r="G5620" s="1" t="s">
        <v>167</v>
      </c>
      <c r="H5620">
        <v>-9</v>
      </c>
      <c r="I5620" s="5">
        <f>IF(G5620="nákup",VLOOKUP(E5620,Tabuľka6[#All],13,FALSE),IF(G5620="predaj",VLOOKUP(E5620,Tabuľka6[#All],12,FALSE),"zadany neplatny typ transakie"))</f>
        <v>14.95</v>
      </c>
      <c r="J5620">
        <f t="shared" si="87"/>
        <v>134.54999999999998</v>
      </c>
      <c r="K5620">
        <f>SUMIF($E$7:E5620,E5620,$H$7:H5620)</f>
        <v>3</v>
      </c>
    </row>
    <row r="5621" spans="4:11" x14ac:dyDescent="0.3">
      <c r="D5621">
        <v>5615</v>
      </c>
      <c r="E5621">
        <v>20</v>
      </c>
      <c r="F5621" s="4">
        <f>DATE(2022,6,5+INT(ROWS($1:85)/4))</f>
        <v>44738</v>
      </c>
      <c r="G5621" s="1" t="s">
        <v>166</v>
      </c>
      <c r="H5621">
        <v>10</v>
      </c>
      <c r="I5621" s="5">
        <f>IF(G5621="nákup",VLOOKUP(E5621,Tabuľka6[#All],13,FALSE),IF(G5621="predaj",VLOOKUP(E5621,Tabuľka6[#All],12,FALSE),"zadany neplatny typ transakie"))</f>
        <v>6.29</v>
      </c>
      <c r="J5621">
        <f t="shared" si="87"/>
        <v>62.9</v>
      </c>
      <c r="K5621">
        <f>SUMIF($E$7:E5621,E5621,$H$7:H5621)</f>
        <v>11</v>
      </c>
    </row>
    <row r="5622" spans="4:11" x14ac:dyDescent="0.3">
      <c r="D5622">
        <v>5616</v>
      </c>
      <c r="E5622">
        <v>14</v>
      </c>
      <c r="F5622" s="4">
        <f>DATE(2022,6,5+INT(ROWS($1:86)/4))</f>
        <v>44738</v>
      </c>
      <c r="G5622" s="1" t="s">
        <v>166</v>
      </c>
      <c r="H5622">
        <v>10</v>
      </c>
      <c r="I5622" s="5">
        <f>IF(G5622="nákup",VLOOKUP(E5622,Tabuľka6[#All],13,FALSE),IF(G5622="predaj",VLOOKUP(E5622,Tabuľka6[#All],12,FALSE),"zadany neplatny typ transakie"))</f>
        <v>5.68</v>
      </c>
      <c r="J5622">
        <f t="shared" si="87"/>
        <v>56.8</v>
      </c>
      <c r="K5622">
        <f>SUMIF($E$7:E5622,E5622,$H$7:H5622)</f>
        <v>21</v>
      </c>
    </row>
    <row r="5623" spans="4:11" x14ac:dyDescent="0.3">
      <c r="D5623">
        <v>5617</v>
      </c>
      <c r="E5623">
        <v>26</v>
      </c>
      <c r="F5623" s="4">
        <f>DATE(2022,6,5+INT(ROWS($1:87)/4))</f>
        <v>44738</v>
      </c>
      <c r="G5623" s="1" t="s">
        <v>167</v>
      </c>
      <c r="H5623">
        <v>-2</v>
      </c>
      <c r="I5623" s="5">
        <f>IF(G5623="nákup",VLOOKUP(E5623,Tabuľka6[#All],13,FALSE),IF(G5623="predaj",VLOOKUP(E5623,Tabuľka6[#All],12,FALSE),"zadany neplatny typ transakie"))</f>
        <v>12.85</v>
      </c>
      <c r="J5623">
        <f t="shared" si="87"/>
        <v>25.7</v>
      </c>
      <c r="K5623">
        <f>SUMIF($E$7:E5623,E5623,$H$7:H5623)</f>
        <v>20</v>
      </c>
    </row>
    <row r="5624" spans="4:11" x14ac:dyDescent="0.3">
      <c r="D5624">
        <v>5618</v>
      </c>
      <c r="E5624">
        <v>3</v>
      </c>
      <c r="F5624" s="4">
        <f>DATE(2022,6,5+INT(ROWS($1:88)/4))</f>
        <v>44739</v>
      </c>
      <c r="G5624" s="1" t="s">
        <v>167</v>
      </c>
      <c r="H5624">
        <v>-2</v>
      </c>
      <c r="I5624" s="5">
        <f>IF(G5624="nákup",VLOOKUP(E5624,Tabuľka6[#All],13,FALSE),IF(G5624="predaj",VLOOKUP(E5624,Tabuľka6[#All],12,FALSE),"zadany neplatny typ transakie"))</f>
        <v>9.64</v>
      </c>
      <c r="J5624">
        <f t="shared" si="87"/>
        <v>19.28</v>
      </c>
      <c r="K5624">
        <f>SUMIF($E$7:E5624,E5624,$H$7:H5624)</f>
        <v>50</v>
      </c>
    </row>
    <row r="5625" spans="4:11" x14ac:dyDescent="0.3">
      <c r="D5625">
        <v>5619</v>
      </c>
      <c r="E5625">
        <v>27</v>
      </c>
      <c r="F5625" s="4">
        <f>DATE(2022,6,5+INT(ROWS($1:89)/4))</f>
        <v>44739</v>
      </c>
      <c r="G5625" s="1" t="s">
        <v>167</v>
      </c>
      <c r="H5625">
        <v>-1</v>
      </c>
      <c r="I5625" s="5">
        <f>IF(G5625="nákup",VLOOKUP(E5625,Tabuľka6[#All],13,FALSE),IF(G5625="predaj",VLOOKUP(E5625,Tabuľka6[#All],12,FALSE),"zadany neplatny typ transakie"))</f>
        <v>16.36</v>
      </c>
      <c r="J5625">
        <f t="shared" si="87"/>
        <v>16.36</v>
      </c>
      <c r="K5625">
        <f>SUMIF($E$7:E5625,E5625,$H$7:H5625)</f>
        <v>57</v>
      </c>
    </row>
    <row r="5626" spans="4:11" x14ac:dyDescent="0.3">
      <c r="D5626">
        <v>5620</v>
      </c>
      <c r="E5626">
        <v>4</v>
      </c>
      <c r="F5626" s="4">
        <f>DATE(2022,6,5+INT(ROWS($1:90)/4))</f>
        <v>44739</v>
      </c>
      <c r="G5626" s="1" t="s">
        <v>166</v>
      </c>
      <c r="H5626">
        <v>10</v>
      </c>
      <c r="I5626" s="5">
        <f>IF(G5626="nákup",VLOOKUP(E5626,Tabuľka6[#All],13,FALSE),IF(G5626="predaj",VLOOKUP(E5626,Tabuľka6[#All],12,FALSE),"zadany neplatny typ transakie"))</f>
        <v>8.36</v>
      </c>
      <c r="J5626">
        <f t="shared" si="87"/>
        <v>83.6</v>
      </c>
      <c r="K5626">
        <f>SUMIF($E$7:E5626,E5626,$H$7:H5626)</f>
        <v>13</v>
      </c>
    </row>
    <row r="5627" spans="4:11" x14ac:dyDescent="0.3">
      <c r="D5627">
        <v>5621</v>
      </c>
      <c r="E5627">
        <v>27</v>
      </c>
      <c r="F5627" s="4">
        <f>DATE(2022,6,5+INT(ROWS($1:91)/4))</f>
        <v>44739</v>
      </c>
      <c r="G5627" s="1" t="s">
        <v>167</v>
      </c>
      <c r="H5627">
        <v>-4</v>
      </c>
      <c r="I5627" s="5">
        <f>IF(G5627="nákup",VLOOKUP(E5627,Tabuľka6[#All],13,FALSE),IF(G5627="predaj",VLOOKUP(E5627,Tabuľka6[#All],12,FALSE),"zadany neplatny typ transakie"))</f>
        <v>16.36</v>
      </c>
      <c r="J5627">
        <f t="shared" si="87"/>
        <v>65.44</v>
      </c>
      <c r="K5627">
        <f>SUMIF($E$7:E5627,E5627,$H$7:H5627)</f>
        <v>53</v>
      </c>
    </row>
    <row r="5628" spans="4:11" x14ac:dyDescent="0.3">
      <c r="D5628">
        <v>5622</v>
      </c>
      <c r="E5628">
        <v>22</v>
      </c>
      <c r="F5628" s="4">
        <f>DATE(2022,6,5+INT(ROWS($1:92)/4))</f>
        <v>44740</v>
      </c>
      <c r="G5628" s="1" t="s">
        <v>167</v>
      </c>
      <c r="H5628">
        <v>-9</v>
      </c>
      <c r="I5628" s="5">
        <f>IF(G5628="nákup",VLOOKUP(E5628,Tabuľka6[#All],13,FALSE),IF(G5628="predaj",VLOOKUP(E5628,Tabuľka6[#All],12,FALSE),"zadany neplatny typ transakie"))</f>
        <v>22.58</v>
      </c>
      <c r="J5628">
        <f t="shared" si="87"/>
        <v>203.21999999999997</v>
      </c>
      <c r="K5628">
        <f>SUMIF($E$7:E5628,E5628,$H$7:H5628)</f>
        <v>21</v>
      </c>
    </row>
    <row r="5629" spans="4:11" x14ac:dyDescent="0.3">
      <c r="D5629">
        <v>5623</v>
      </c>
      <c r="E5629">
        <v>12</v>
      </c>
      <c r="F5629" s="4">
        <f>DATE(2022,6,5+INT(ROWS($1:93)/4))</f>
        <v>44740</v>
      </c>
      <c r="G5629" s="1" t="s">
        <v>167</v>
      </c>
      <c r="H5629">
        <v>-8</v>
      </c>
      <c r="I5629" s="5">
        <f>IF(G5629="nákup",VLOOKUP(E5629,Tabuľka6[#All],13,FALSE),IF(G5629="predaj",VLOOKUP(E5629,Tabuľka6[#All],12,FALSE),"zadany neplatny typ transakie"))</f>
        <v>13.25</v>
      </c>
      <c r="J5629">
        <f t="shared" si="87"/>
        <v>106</v>
      </c>
      <c r="K5629">
        <f>SUMIF($E$7:E5629,E5629,$H$7:H5629)</f>
        <v>23</v>
      </c>
    </row>
    <row r="5630" spans="4:11" x14ac:dyDescent="0.3">
      <c r="D5630">
        <v>5624</v>
      </c>
      <c r="E5630">
        <v>22</v>
      </c>
      <c r="F5630" s="4">
        <f>DATE(2022,6,5+INT(ROWS($1:94)/4))</f>
        <v>44740</v>
      </c>
      <c r="G5630" s="1" t="s">
        <v>166</v>
      </c>
      <c r="H5630">
        <v>15</v>
      </c>
      <c r="I5630" s="5">
        <f>IF(G5630="nákup",VLOOKUP(E5630,Tabuľka6[#All],13,FALSE),IF(G5630="predaj",VLOOKUP(E5630,Tabuľka6[#All],12,FALSE),"zadany neplatny typ transakie"))</f>
        <v>12.56</v>
      </c>
      <c r="J5630">
        <f t="shared" si="87"/>
        <v>188.4</v>
      </c>
      <c r="K5630">
        <f>SUMIF($E$7:E5630,E5630,$H$7:H5630)</f>
        <v>36</v>
      </c>
    </row>
    <row r="5631" spans="4:11" x14ac:dyDescent="0.3">
      <c r="D5631">
        <v>5625</v>
      </c>
      <c r="E5631">
        <v>19</v>
      </c>
      <c r="F5631" s="4">
        <f>DATE(2022,6,5+INT(ROWS($1:95)/4))</f>
        <v>44740</v>
      </c>
      <c r="G5631" s="1" t="s">
        <v>167</v>
      </c>
      <c r="H5631">
        <v>-2</v>
      </c>
      <c r="I5631" s="5">
        <f>IF(G5631="nákup",VLOOKUP(E5631,Tabuľka6[#All],13,FALSE),IF(G5631="predaj",VLOOKUP(E5631,Tabuľka6[#All],12,FALSE),"zadany neplatny typ transakie"))</f>
        <v>14.17</v>
      </c>
      <c r="J5631">
        <f t="shared" si="87"/>
        <v>28.34</v>
      </c>
      <c r="K5631">
        <f>SUMIF($E$7:E5631,E5631,$H$7:H5631)</f>
        <v>64</v>
      </c>
    </row>
    <row r="5632" spans="4:11" x14ac:dyDescent="0.3">
      <c r="D5632">
        <v>5626</v>
      </c>
      <c r="E5632">
        <v>28</v>
      </c>
      <c r="F5632" s="4">
        <f>DATE(2022,6,5+INT(ROWS($1:96)/4))</f>
        <v>44741</v>
      </c>
      <c r="G5632" s="1" t="s">
        <v>167</v>
      </c>
      <c r="H5632">
        <v>-1</v>
      </c>
      <c r="I5632" s="5">
        <f>IF(G5632="nákup",VLOOKUP(E5632,Tabuľka6[#All],13,FALSE),IF(G5632="predaj",VLOOKUP(E5632,Tabuľka6[#All],12,FALSE),"zadany neplatny typ transakie"))</f>
        <v>14.38</v>
      </c>
      <c r="J5632">
        <f t="shared" si="87"/>
        <v>14.38</v>
      </c>
      <c r="K5632">
        <f>SUMIF($E$7:E5632,E5632,$H$7:H5632)</f>
        <v>56</v>
      </c>
    </row>
    <row r="5633" spans="4:11" x14ac:dyDescent="0.3">
      <c r="D5633">
        <v>5627</v>
      </c>
      <c r="E5633">
        <v>1</v>
      </c>
      <c r="F5633" s="4">
        <f>DATE(2022,6,5+INT(ROWS($1:97)/4))</f>
        <v>44741</v>
      </c>
      <c r="G5633" s="1" t="s">
        <v>167</v>
      </c>
      <c r="H5633">
        <v>-1</v>
      </c>
      <c r="I5633" s="5">
        <f>IF(G5633="nákup",VLOOKUP(E5633,Tabuľka6[#All],13,FALSE),IF(G5633="predaj",VLOOKUP(E5633,Tabuľka6[#All],12,FALSE),"zadany neplatny typ transakie"))</f>
        <v>11.9</v>
      </c>
      <c r="J5633">
        <f t="shared" si="87"/>
        <v>11.9</v>
      </c>
      <c r="K5633">
        <f>SUMIF($E$7:E5633,E5633,$H$7:H5633)</f>
        <v>8</v>
      </c>
    </row>
    <row r="5634" spans="4:11" x14ac:dyDescent="0.3">
      <c r="D5634">
        <v>5628</v>
      </c>
      <c r="E5634">
        <v>20</v>
      </c>
      <c r="F5634" s="4">
        <f>DATE(2022,6,5+INT(ROWS($1:98)/4))</f>
        <v>44741</v>
      </c>
      <c r="G5634" s="1" t="s">
        <v>167</v>
      </c>
      <c r="H5634">
        <v>-10</v>
      </c>
      <c r="I5634" s="5">
        <f>IF(G5634="nákup",VLOOKUP(E5634,Tabuľka6[#All],13,FALSE),IF(G5634="predaj",VLOOKUP(E5634,Tabuľka6[#All],12,FALSE),"zadany neplatny typ transakie"))</f>
        <v>10.050000000000001</v>
      </c>
      <c r="J5634">
        <f t="shared" si="87"/>
        <v>100.5</v>
      </c>
      <c r="K5634">
        <f>SUMIF($E$7:E5634,E5634,$H$7:H5634)</f>
        <v>1</v>
      </c>
    </row>
    <row r="5635" spans="4:11" x14ac:dyDescent="0.3">
      <c r="D5635">
        <v>5629</v>
      </c>
      <c r="E5635">
        <v>22</v>
      </c>
      <c r="F5635" s="4">
        <f>DATE(2022,6,5+INT(ROWS($1:99)/4))</f>
        <v>44741</v>
      </c>
      <c r="G5635" s="1" t="s">
        <v>167</v>
      </c>
      <c r="H5635">
        <v>-4</v>
      </c>
      <c r="I5635" s="5">
        <f>IF(G5635="nákup",VLOOKUP(E5635,Tabuľka6[#All],13,FALSE),IF(G5635="predaj",VLOOKUP(E5635,Tabuľka6[#All],12,FALSE),"zadany neplatny typ transakie"))</f>
        <v>22.58</v>
      </c>
      <c r="J5635">
        <f t="shared" si="87"/>
        <v>90.32</v>
      </c>
      <c r="K5635">
        <f>SUMIF($E$7:E5635,E5635,$H$7:H5635)</f>
        <v>32</v>
      </c>
    </row>
    <row r="5636" spans="4:11" x14ac:dyDescent="0.3">
      <c r="D5636">
        <v>5630</v>
      </c>
      <c r="E5636">
        <v>4</v>
      </c>
      <c r="F5636" s="4">
        <f>DATE(2022,6,5+INT(ROWS($1:100)/4))</f>
        <v>44742</v>
      </c>
      <c r="G5636" s="1" t="s">
        <v>167</v>
      </c>
      <c r="H5636">
        <v>-2</v>
      </c>
      <c r="I5636" s="5">
        <f>IF(G5636="nákup",VLOOKUP(E5636,Tabuľka6[#All],13,FALSE),IF(G5636="predaj",VLOOKUP(E5636,Tabuľka6[#All],12,FALSE),"zadany neplatny typ transakie"))</f>
        <v>16</v>
      </c>
      <c r="J5636">
        <f t="shared" si="87"/>
        <v>32</v>
      </c>
      <c r="K5636">
        <f>SUMIF($E$7:E5636,E5636,$H$7:H5636)</f>
        <v>11</v>
      </c>
    </row>
    <row r="5637" spans="4:11" x14ac:dyDescent="0.3">
      <c r="D5637">
        <v>5631</v>
      </c>
      <c r="E5637">
        <v>26</v>
      </c>
      <c r="F5637" s="4">
        <f>DATE(2022,6,5+INT(ROWS($1:101)/4))</f>
        <v>44742</v>
      </c>
      <c r="G5637" s="1" t="s">
        <v>167</v>
      </c>
      <c r="H5637">
        <v>-8</v>
      </c>
      <c r="I5637" s="5">
        <f>IF(G5637="nákup",VLOOKUP(E5637,Tabuľka6[#All],13,FALSE),IF(G5637="predaj",VLOOKUP(E5637,Tabuľka6[#All],12,FALSE),"zadany neplatny typ transakie"))</f>
        <v>12.85</v>
      </c>
      <c r="J5637">
        <f t="shared" si="87"/>
        <v>102.8</v>
      </c>
      <c r="K5637">
        <f>SUMIF($E$7:E5637,E5637,$H$7:H5637)</f>
        <v>12</v>
      </c>
    </row>
    <row r="5638" spans="4:11" x14ac:dyDescent="0.3">
      <c r="D5638">
        <v>5632</v>
      </c>
      <c r="E5638">
        <v>2</v>
      </c>
      <c r="F5638" s="4">
        <f>DATE(2022,6,5+INT(ROWS($1:102)/4))</f>
        <v>44742</v>
      </c>
      <c r="G5638" s="1" t="s">
        <v>167</v>
      </c>
      <c r="H5638">
        <v>-6</v>
      </c>
      <c r="I5638" s="5">
        <f>IF(G5638="nákup",VLOOKUP(E5638,Tabuľka6[#All],13,FALSE),IF(G5638="predaj",VLOOKUP(E5638,Tabuľka6[#All],12,FALSE),"zadany neplatny typ transakie"))</f>
        <v>16.11</v>
      </c>
      <c r="J5638">
        <f t="shared" si="87"/>
        <v>96.66</v>
      </c>
      <c r="K5638">
        <f>SUMIF($E$7:E5638,E5638,$H$7:H5638)</f>
        <v>15</v>
      </c>
    </row>
    <row r="5639" spans="4:11" x14ac:dyDescent="0.3">
      <c r="D5639">
        <v>5633</v>
      </c>
      <c r="E5639">
        <v>14</v>
      </c>
      <c r="F5639" s="4">
        <f>DATE(2022,6,5+INT(ROWS($1:103)/4))</f>
        <v>44742</v>
      </c>
      <c r="G5639" s="1" t="s">
        <v>167</v>
      </c>
      <c r="H5639">
        <v>-1</v>
      </c>
      <c r="I5639" s="5">
        <f>IF(G5639="nákup",VLOOKUP(E5639,Tabuľka6[#All],13,FALSE),IF(G5639="predaj",VLOOKUP(E5639,Tabuľka6[#All],12,FALSE),"zadany neplatny typ transakie"))</f>
        <v>7.8</v>
      </c>
      <c r="J5639">
        <f t="shared" si="87"/>
        <v>7.8</v>
      </c>
      <c r="K5639">
        <f>SUMIF($E$7:E5639,E5639,$H$7:H5639)</f>
        <v>20</v>
      </c>
    </row>
    <row r="5640" spans="4:11" x14ac:dyDescent="0.3">
      <c r="D5640">
        <v>5634</v>
      </c>
      <c r="E5640">
        <v>3</v>
      </c>
      <c r="F5640" s="4">
        <f>DATE(2022,6,5+INT(ROWS($1:104)/4))</f>
        <v>44743</v>
      </c>
      <c r="G5640" s="1" t="s">
        <v>167</v>
      </c>
      <c r="H5640">
        <v>-6</v>
      </c>
      <c r="I5640" s="5">
        <f>IF(G5640="nákup",VLOOKUP(E5640,Tabuľka6[#All],13,FALSE),IF(G5640="predaj",VLOOKUP(E5640,Tabuľka6[#All],12,FALSE),"zadany neplatny typ transakie"))</f>
        <v>9.64</v>
      </c>
      <c r="J5640">
        <f t="shared" ref="J5640:J5703" si="88">ABS(H5640*I5640)</f>
        <v>57.84</v>
      </c>
      <c r="K5640">
        <f>SUMIF($E$7:E5640,E5640,$H$7:H5640)</f>
        <v>44</v>
      </c>
    </row>
    <row r="5641" spans="4:11" x14ac:dyDescent="0.3">
      <c r="D5641">
        <v>5635</v>
      </c>
      <c r="E5641">
        <v>2</v>
      </c>
      <c r="F5641" s="4">
        <f>DATE(2022,6,5+INT(ROWS($1:105)/4))</f>
        <v>44743</v>
      </c>
      <c r="G5641" s="1" t="s">
        <v>167</v>
      </c>
      <c r="H5641">
        <v>-4</v>
      </c>
      <c r="I5641" s="5">
        <f>IF(G5641="nákup",VLOOKUP(E5641,Tabuľka6[#All],13,FALSE),IF(G5641="predaj",VLOOKUP(E5641,Tabuľka6[#All],12,FALSE),"zadany neplatny typ transakie"))</f>
        <v>16.11</v>
      </c>
      <c r="J5641">
        <f t="shared" si="88"/>
        <v>64.44</v>
      </c>
      <c r="K5641">
        <f>SUMIF($E$7:E5641,E5641,$H$7:H5641)</f>
        <v>11</v>
      </c>
    </row>
    <row r="5642" spans="4:11" x14ac:dyDescent="0.3">
      <c r="D5642">
        <v>5636</v>
      </c>
      <c r="E5642">
        <v>12</v>
      </c>
      <c r="F5642" s="4">
        <f>DATE(2022,6,5+INT(ROWS($1:106)/4))</f>
        <v>44743</v>
      </c>
      <c r="G5642" s="1" t="s">
        <v>166</v>
      </c>
      <c r="H5642">
        <v>10</v>
      </c>
      <c r="I5642" s="5">
        <f>IF(G5642="nákup",VLOOKUP(E5642,Tabuľka6[#All],13,FALSE),IF(G5642="predaj",VLOOKUP(E5642,Tabuľka6[#All],12,FALSE),"zadany neplatny typ transakie"))</f>
        <v>7.69</v>
      </c>
      <c r="J5642">
        <f t="shared" si="88"/>
        <v>76.900000000000006</v>
      </c>
      <c r="K5642">
        <f>SUMIF($E$7:E5642,E5642,$H$7:H5642)</f>
        <v>33</v>
      </c>
    </row>
    <row r="5643" spans="4:11" x14ac:dyDescent="0.3">
      <c r="D5643">
        <v>5637</v>
      </c>
      <c r="E5643">
        <v>22</v>
      </c>
      <c r="F5643" s="4">
        <f>DATE(2022,6,5+INT(ROWS($1:107)/4))</f>
        <v>44743</v>
      </c>
      <c r="G5643" s="1" t="s">
        <v>167</v>
      </c>
      <c r="H5643">
        <v>-4</v>
      </c>
      <c r="I5643" s="5">
        <f>IF(G5643="nákup",VLOOKUP(E5643,Tabuľka6[#All],13,FALSE),IF(G5643="predaj",VLOOKUP(E5643,Tabuľka6[#All],12,FALSE),"zadany neplatny typ transakie"))</f>
        <v>22.58</v>
      </c>
      <c r="J5643">
        <f t="shared" si="88"/>
        <v>90.32</v>
      </c>
      <c r="K5643">
        <f>SUMIF($E$7:E5643,E5643,$H$7:H5643)</f>
        <v>28</v>
      </c>
    </row>
    <row r="5644" spans="4:11" x14ac:dyDescent="0.3">
      <c r="D5644">
        <v>5638</v>
      </c>
      <c r="E5644">
        <v>11</v>
      </c>
      <c r="F5644" s="4">
        <f>DATE(2022,6,5+INT(ROWS($1:108)/4))</f>
        <v>44744</v>
      </c>
      <c r="G5644" s="1" t="s">
        <v>167</v>
      </c>
      <c r="H5644">
        <v>-7</v>
      </c>
      <c r="I5644" s="5">
        <f>IF(G5644="nákup",VLOOKUP(E5644,Tabuľka6[#All],13,FALSE),IF(G5644="predaj",VLOOKUP(E5644,Tabuľka6[#All],12,FALSE),"zadany neplatny typ transakie"))</f>
        <v>5</v>
      </c>
      <c r="J5644">
        <f t="shared" si="88"/>
        <v>35</v>
      </c>
      <c r="K5644">
        <f>SUMIF($E$7:E5644,E5644,$H$7:H5644)</f>
        <v>60</v>
      </c>
    </row>
    <row r="5645" spans="4:11" x14ac:dyDescent="0.3">
      <c r="D5645">
        <v>5639</v>
      </c>
      <c r="E5645">
        <v>4</v>
      </c>
      <c r="F5645" s="4">
        <f>DATE(2022,6,5+INT(ROWS($1:109)/4))</f>
        <v>44744</v>
      </c>
      <c r="G5645" s="1" t="s">
        <v>167</v>
      </c>
      <c r="H5645">
        <v>-9</v>
      </c>
      <c r="I5645" s="5">
        <f>IF(G5645="nákup",VLOOKUP(E5645,Tabuľka6[#All],13,FALSE),IF(G5645="predaj",VLOOKUP(E5645,Tabuľka6[#All],12,FALSE),"zadany neplatny typ transakie"))</f>
        <v>16</v>
      </c>
      <c r="J5645">
        <f t="shared" si="88"/>
        <v>144</v>
      </c>
      <c r="K5645">
        <f>SUMIF($E$7:E5645,E5645,$H$7:H5645)</f>
        <v>2</v>
      </c>
    </row>
    <row r="5646" spans="4:11" x14ac:dyDescent="0.3">
      <c r="D5646">
        <v>5640</v>
      </c>
      <c r="E5646">
        <v>12</v>
      </c>
      <c r="F5646" s="4">
        <f>DATE(2022,6,5+INT(ROWS($1:110)/4))</f>
        <v>44744</v>
      </c>
      <c r="G5646" s="1" t="s">
        <v>167</v>
      </c>
      <c r="H5646">
        <v>-5</v>
      </c>
      <c r="I5646" s="5">
        <f>IF(G5646="nákup",VLOOKUP(E5646,Tabuľka6[#All],13,FALSE),IF(G5646="predaj",VLOOKUP(E5646,Tabuľka6[#All],12,FALSE),"zadany neplatny typ transakie"))</f>
        <v>13.25</v>
      </c>
      <c r="J5646">
        <f t="shared" si="88"/>
        <v>66.25</v>
      </c>
      <c r="K5646">
        <f>SUMIF($E$7:E5646,E5646,$H$7:H5646)</f>
        <v>28</v>
      </c>
    </row>
    <row r="5647" spans="4:11" x14ac:dyDescent="0.3">
      <c r="D5647">
        <v>5641</v>
      </c>
      <c r="E5647">
        <v>22</v>
      </c>
      <c r="F5647" s="4">
        <f>DATE(2022,6,5+INT(ROWS($1:111)/4))</f>
        <v>44744</v>
      </c>
      <c r="G5647" s="1" t="s">
        <v>167</v>
      </c>
      <c r="H5647">
        <v>-8</v>
      </c>
      <c r="I5647" s="5">
        <f>IF(G5647="nákup",VLOOKUP(E5647,Tabuľka6[#All],13,FALSE),IF(G5647="predaj",VLOOKUP(E5647,Tabuľka6[#All],12,FALSE),"zadany neplatny typ transakie"))</f>
        <v>22.58</v>
      </c>
      <c r="J5647">
        <f t="shared" si="88"/>
        <v>180.64</v>
      </c>
      <c r="K5647">
        <f>SUMIF($E$7:E5647,E5647,$H$7:H5647)</f>
        <v>20</v>
      </c>
    </row>
    <row r="5648" spans="4:11" x14ac:dyDescent="0.3">
      <c r="D5648">
        <v>5642</v>
      </c>
      <c r="E5648">
        <v>9</v>
      </c>
      <c r="F5648" s="4">
        <f>DATE(2022,6,5+INT(ROWS($1:112)/4))</f>
        <v>44745</v>
      </c>
      <c r="G5648" s="1" t="s">
        <v>167</v>
      </c>
      <c r="H5648">
        <v>-7</v>
      </c>
      <c r="I5648" s="5">
        <f>IF(G5648="nákup",VLOOKUP(E5648,Tabuľka6[#All],13,FALSE),IF(G5648="predaj",VLOOKUP(E5648,Tabuľka6[#All],12,FALSE),"zadany neplatny typ transakie"))</f>
        <v>41</v>
      </c>
      <c r="J5648">
        <f t="shared" si="88"/>
        <v>287</v>
      </c>
      <c r="K5648">
        <f>SUMIF($E$7:E5648,E5648,$H$7:H5648)</f>
        <v>118</v>
      </c>
    </row>
    <row r="5649" spans="4:11" x14ac:dyDescent="0.3">
      <c r="D5649">
        <v>5643</v>
      </c>
      <c r="E5649">
        <v>8</v>
      </c>
      <c r="F5649" s="4">
        <f>DATE(2022,6,5+INT(ROWS($1:113)/4))</f>
        <v>44745</v>
      </c>
      <c r="G5649" s="1" t="s">
        <v>167</v>
      </c>
      <c r="H5649">
        <v>-5</v>
      </c>
      <c r="I5649" s="5">
        <f>IF(G5649="nákup",VLOOKUP(E5649,Tabuľka6[#All],13,FALSE),IF(G5649="predaj",VLOOKUP(E5649,Tabuľka6[#All],12,FALSE),"zadany neplatny typ transakie"))</f>
        <v>17.89</v>
      </c>
      <c r="J5649">
        <f t="shared" si="88"/>
        <v>89.45</v>
      </c>
      <c r="K5649">
        <f>SUMIF($E$7:E5649,E5649,$H$7:H5649)</f>
        <v>2</v>
      </c>
    </row>
    <row r="5650" spans="4:11" x14ac:dyDescent="0.3">
      <c r="D5650">
        <v>5644</v>
      </c>
      <c r="E5650">
        <v>17</v>
      </c>
      <c r="F5650" s="4">
        <f>DATE(2022,6,5+INT(ROWS($1:114)/4))</f>
        <v>44745</v>
      </c>
      <c r="G5650" s="1" t="s">
        <v>166</v>
      </c>
      <c r="H5650">
        <v>10</v>
      </c>
      <c r="I5650" s="5">
        <f>IF(G5650="nákup",VLOOKUP(E5650,Tabuľka6[#All],13,FALSE),IF(G5650="predaj",VLOOKUP(E5650,Tabuľka6[#All],12,FALSE),"zadany neplatny typ transakie"))</f>
        <v>7.58</v>
      </c>
      <c r="J5650">
        <f t="shared" si="88"/>
        <v>75.8</v>
      </c>
      <c r="K5650">
        <f>SUMIF($E$7:E5650,E5650,$H$7:H5650)</f>
        <v>29</v>
      </c>
    </row>
    <row r="5651" spans="4:11" x14ac:dyDescent="0.3">
      <c r="D5651">
        <v>5645</v>
      </c>
      <c r="E5651">
        <v>9</v>
      </c>
      <c r="F5651" s="4">
        <f>DATE(2022,6,5+INT(ROWS($1:115)/4))</f>
        <v>44745</v>
      </c>
      <c r="G5651" s="1" t="s">
        <v>167</v>
      </c>
      <c r="H5651">
        <v>-9</v>
      </c>
      <c r="I5651" s="5">
        <f>IF(G5651="nákup",VLOOKUP(E5651,Tabuľka6[#All],13,FALSE),IF(G5651="predaj",VLOOKUP(E5651,Tabuľka6[#All],12,FALSE),"zadany neplatny typ transakie"))</f>
        <v>41</v>
      </c>
      <c r="J5651">
        <f t="shared" si="88"/>
        <v>369</v>
      </c>
      <c r="K5651">
        <f>SUMIF($E$7:E5651,E5651,$H$7:H5651)</f>
        <v>109</v>
      </c>
    </row>
    <row r="5652" spans="4:11" x14ac:dyDescent="0.3">
      <c r="D5652">
        <v>5646</v>
      </c>
      <c r="E5652">
        <v>21</v>
      </c>
      <c r="F5652" s="4">
        <f>DATE(2022,6,5+INT(ROWS($1:116)/4))</f>
        <v>44746</v>
      </c>
      <c r="G5652" s="1" t="s">
        <v>167</v>
      </c>
      <c r="H5652">
        <v>-9</v>
      </c>
      <c r="I5652" s="5">
        <f>IF(G5652="nákup",VLOOKUP(E5652,Tabuľka6[#All],13,FALSE),IF(G5652="predaj",VLOOKUP(E5652,Tabuľka6[#All],12,FALSE),"zadany neplatny typ transakie"))</f>
        <v>22.5</v>
      </c>
      <c r="J5652">
        <f t="shared" si="88"/>
        <v>202.5</v>
      </c>
      <c r="K5652">
        <f>SUMIF($E$7:E5652,E5652,$H$7:H5652)</f>
        <v>31</v>
      </c>
    </row>
    <row r="5653" spans="4:11" x14ac:dyDescent="0.3">
      <c r="D5653">
        <v>5647</v>
      </c>
      <c r="E5653">
        <v>28</v>
      </c>
      <c r="F5653" s="4">
        <f>DATE(2022,6,5+INT(ROWS($1:117)/4))</f>
        <v>44746</v>
      </c>
      <c r="G5653" s="1" t="s">
        <v>167</v>
      </c>
      <c r="H5653">
        <v>-1</v>
      </c>
      <c r="I5653" s="5">
        <f>IF(G5653="nákup",VLOOKUP(E5653,Tabuľka6[#All],13,FALSE),IF(G5653="predaj",VLOOKUP(E5653,Tabuľka6[#All],12,FALSE),"zadany neplatny typ transakie"))</f>
        <v>14.38</v>
      </c>
      <c r="J5653">
        <f t="shared" si="88"/>
        <v>14.38</v>
      </c>
      <c r="K5653">
        <f>SUMIF($E$7:E5653,E5653,$H$7:H5653)</f>
        <v>55</v>
      </c>
    </row>
    <row r="5654" spans="4:11" x14ac:dyDescent="0.3">
      <c r="D5654">
        <v>5648</v>
      </c>
      <c r="E5654">
        <v>25</v>
      </c>
      <c r="F5654" s="4">
        <f>DATE(2022,6,5+INT(ROWS($1:118)/4))</f>
        <v>44746</v>
      </c>
      <c r="G5654" s="1" t="s">
        <v>166</v>
      </c>
      <c r="H5654">
        <v>8</v>
      </c>
      <c r="I5654" s="5" t="str">
        <f>IF(G5654="nákup",VLOOKUP(E5654,Tabuľka6[#All],13,FALSE),IF(G5654="predaj",VLOOKUP(E5654,Tabuľka6[#All],12,FALSE),"zadany neplatny typ transakie"))</f>
        <v>6,65</v>
      </c>
      <c r="J5654">
        <f t="shared" si="88"/>
        <v>53.2</v>
      </c>
      <c r="K5654">
        <f>SUMIF($E$7:E5654,E5654,$H$7:H5654)</f>
        <v>11</v>
      </c>
    </row>
    <row r="5655" spans="4:11" x14ac:dyDescent="0.3">
      <c r="D5655">
        <v>5649</v>
      </c>
      <c r="E5655">
        <v>30</v>
      </c>
      <c r="F5655" s="4">
        <f>DATE(2022,6,5+INT(ROWS($1:119)/4))</f>
        <v>44746</v>
      </c>
      <c r="G5655" s="1" t="s">
        <v>167</v>
      </c>
      <c r="H5655">
        <v>-5</v>
      </c>
      <c r="I5655" s="5">
        <f>IF(G5655="nákup",VLOOKUP(E5655,Tabuľka6[#All],13,FALSE),IF(G5655="predaj",VLOOKUP(E5655,Tabuľka6[#All],12,FALSE),"zadany neplatny typ transakie"))</f>
        <v>11.5</v>
      </c>
      <c r="J5655">
        <f t="shared" si="88"/>
        <v>57.5</v>
      </c>
      <c r="K5655">
        <f>SUMIF($E$7:E5655,E5655,$H$7:H5655)</f>
        <v>53</v>
      </c>
    </row>
    <row r="5656" spans="4:11" x14ac:dyDescent="0.3">
      <c r="D5656">
        <v>5650</v>
      </c>
      <c r="E5656">
        <v>3</v>
      </c>
      <c r="F5656" s="4">
        <f>DATE(2022,6,5+INT(ROWS($1:120)/4))</f>
        <v>44747</v>
      </c>
      <c r="G5656" s="1" t="s">
        <v>167</v>
      </c>
      <c r="H5656">
        <v>-5</v>
      </c>
      <c r="I5656" s="5">
        <f>IF(G5656="nákup",VLOOKUP(E5656,Tabuľka6[#All],13,FALSE),IF(G5656="predaj",VLOOKUP(E5656,Tabuľka6[#All],12,FALSE),"zadany neplatny typ transakie"))</f>
        <v>9.64</v>
      </c>
      <c r="J5656">
        <f t="shared" si="88"/>
        <v>48.2</v>
      </c>
      <c r="K5656">
        <f>SUMIF($E$7:E5656,E5656,$H$7:H5656)</f>
        <v>39</v>
      </c>
    </row>
    <row r="5657" spans="4:11" x14ac:dyDescent="0.3">
      <c r="D5657">
        <v>5651</v>
      </c>
      <c r="E5657">
        <v>13</v>
      </c>
      <c r="F5657" s="4">
        <f>DATE(2022,6,5+INT(ROWS($1:121)/4))</f>
        <v>44747</v>
      </c>
      <c r="G5657" s="1" t="s">
        <v>167</v>
      </c>
      <c r="H5657">
        <v>-2</v>
      </c>
      <c r="I5657" s="5">
        <f>IF(G5657="nákup",VLOOKUP(E5657,Tabuľka6[#All],13,FALSE),IF(G5657="predaj",VLOOKUP(E5657,Tabuľka6[#All],12,FALSE),"zadany neplatny typ transakie"))</f>
        <v>14.95</v>
      </c>
      <c r="J5657">
        <f t="shared" si="88"/>
        <v>29.9</v>
      </c>
      <c r="K5657">
        <f>SUMIF($E$7:E5657,E5657,$H$7:H5657)</f>
        <v>131</v>
      </c>
    </row>
    <row r="5658" spans="4:11" x14ac:dyDescent="0.3">
      <c r="D5658">
        <v>5652</v>
      </c>
      <c r="E5658">
        <v>24</v>
      </c>
      <c r="F5658" s="4">
        <f>DATE(2022,6,5+INT(ROWS($1:122)/4))</f>
        <v>44747</v>
      </c>
      <c r="G5658" s="1" t="s">
        <v>167</v>
      </c>
      <c r="H5658">
        <v>-7</v>
      </c>
      <c r="I5658" s="5">
        <f>IF(G5658="nákup",VLOOKUP(E5658,Tabuľka6[#All],13,FALSE),IF(G5658="predaj",VLOOKUP(E5658,Tabuľka6[#All],12,FALSE),"zadany neplatny typ transakie"))</f>
        <v>18.98</v>
      </c>
      <c r="J5658">
        <f t="shared" si="88"/>
        <v>132.86000000000001</v>
      </c>
      <c r="K5658">
        <f>SUMIF($E$7:E5658,E5658,$H$7:H5658)</f>
        <v>64</v>
      </c>
    </row>
    <row r="5659" spans="4:11" x14ac:dyDescent="0.3">
      <c r="D5659">
        <v>5653</v>
      </c>
      <c r="E5659">
        <v>9</v>
      </c>
      <c r="F5659" s="4">
        <f>DATE(2022,6,5+INT(ROWS($1:123)/4))</f>
        <v>44747</v>
      </c>
      <c r="G5659" s="1" t="s">
        <v>166</v>
      </c>
      <c r="H5659">
        <v>35</v>
      </c>
      <c r="I5659" s="5">
        <f>IF(G5659="nákup",VLOOKUP(E5659,Tabuľka6[#All],13,FALSE),IF(G5659="predaj",VLOOKUP(E5659,Tabuľka6[#All],12,FALSE),"zadany neplatny typ transakie"))</f>
        <v>25.99</v>
      </c>
      <c r="J5659">
        <f t="shared" si="88"/>
        <v>909.65</v>
      </c>
      <c r="K5659">
        <f>SUMIF($E$7:E5659,E5659,$H$7:H5659)</f>
        <v>144</v>
      </c>
    </row>
    <row r="5660" spans="4:11" x14ac:dyDescent="0.3">
      <c r="D5660">
        <v>5654</v>
      </c>
      <c r="E5660">
        <v>5</v>
      </c>
      <c r="F5660" s="4">
        <f>DATE(2022,6,5+INT(ROWS($1:124)/4))</f>
        <v>44748</v>
      </c>
      <c r="G5660" s="1" t="s">
        <v>166</v>
      </c>
      <c r="H5660">
        <v>45</v>
      </c>
      <c r="I5660" s="5">
        <f>IF(G5660="nákup",VLOOKUP(E5660,Tabuľka6[#All],13,FALSE),IF(G5660="predaj",VLOOKUP(E5660,Tabuľka6[#All],12,FALSE),"zadany neplatny typ transakie"))</f>
        <v>8.2899999999999991</v>
      </c>
      <c r="J5660">
        <f t="shared" si="88"/>
        <v>373.04999999999995</v>
      </c>
      <c r="K5660">
        <f>SUMIF($E$7:E5660,E5660,$H$7:H5660)</f>
        <v>137</v>
      </c>
    </row>
    <row r="5661" spans="4:11" x14ac:dyDescent="0.3">
      <c r="D5661">
        <v>5655</v>
      </c>
      <c r="E5661">
        <v>4</v>
      </c>
      <c r="F5661" s="4">
        <f>DATE(2022,6,5+INT(ROWS($1:125)/4))</f>
        <v>44748</v>
      </c>
      <c r="G5661" s="1" t="s">
        <v>166</v>
      </c>
      <c r="H5661">
        <v>46</v>
      </c>
      <c r="I5661" s="5">
        <f>IF(G5661="nákup",VLOOKUP(E5661,Tabuľka6[#All],13,FALSE),IF(G5661="predaj",VLOOKUP(E5661,Tabuľka6[#All],12,FALSE),"zadany neplatny typ transakie"))</f>
        <v>8.36</v>
      </c>
      <c r="J5661">
        <f t="shared" si="88"/>
        <v>384.55999999999995</v>
      </c>
      <c r="K5661">
        <f>SUMIF($E$7:E5661,E5661,$H$7:H5661)</f>
        <v>48</v>
      </c>
    </row>
    <row r="5662" spans="4:11" x14ac:dyDescent="0.3">
      <c r="D5662">
        <v>5656</v>
      </c>
      <c r="E5662">
        <v>21</v>
      </c>
      <c r="F5662" s="4">
        <f>DATE(2022,6,5+INT(ROWS($1:126)/4))</f>
        <v>44748</v>
      </c>
      <c r="G5662" s="1" t="s">
        <v>166</v>
      </c>
      <c r="H5662">
        <v>44</v>
      </c>
      <c r="I5662" s="5">
        <f>IF(G5662="nákup",VLOOKUP(E5662,Tabuľka6[#All],13,FALSE),IF(G5662="predaj",VLOOKUP(E5662,Tabuľka6[#All],12,FALSE),"zadany neplatny typ transakie"))</f>
        <v>14.17</v>
      </c>
      <c r="J5662">
        <f t="shared" si="88"/>
        <v>623.48</v>
      </c>
      <c r="K5662">
        <f>SUMIF($E$7:E5662,E5662,$H$7:H5662)</f>
        <v>75</v>
      </c>
    </row>
    <row r="5663" spans="4:11" x14ac:dyDescent="0.3">
      <c r="D5663">
        <v>5657</v>
      </c>
      <c r="E5663">
        <v>9</v>
      </c>
      <c r="F5663" s="4">
        <f>DATE(2022,6,5+INT(ROWS($1:127)/4))</f>
        <v>44748</v>
      </c>
      <c r="G5663" s="1" t="s">
        <v>166</v>
      </c>
      <c r="H5663">
        <v>41</v>
      </c>
      <c r="I5663" s="5">
        <f>IF(G5663="nákup",VLOOKUP(E5663,Tabuľka6[#All],13,FALSE),IF(G5663="predaj",VLOOKUP(E5663,Tabuľka6[#All],12,FALSE),"zadany neplatny typ transakie"))</f>
        <v>25.99</v>
      </c>
      <c r="J5663">
        <f t="shared" si="88"/>
        <v>1065.5899999999999</v>
      </c>
      <c r="K5663">
        <f>SUMIF($E$7:E5663,E5663,$H$7:H5663)</f>
        <v>185</v>
      </c>
    </row>
    <row r="5664" spans="4:11" x14ac:dyDescent="0.3">
      <c r="D5664">
        <v>5658</v>
      </c>
      <c r="E5664">
        <v>4</v>
      </c>
      <c r="F5664" s="4">
        <f>DATE(2022,6,5+INT(ROWS($1:128)/4))</f>
        <v>44749</v>
      </c>
      <c r="G5664" s="1" t="s">
        <v>166</v>
      </c>
      <c r="H5664">
        <v>30</v>
      </c>
      <c r="I5664" s="5">
        <f>IF(G5664="nákup",VLOOKUP(E5664,Tabuľka6[#All],13,FALSE),IF(G5664="predaj",VLOOKUP(E5664,Tabuľka6[#All],12,FALSE),"zadany neplatny typ transakie"))</f>
        <v>8.36</v>
      </c>
      <c r="J5664">
        <f t="shared" si="88"/>
        <v>250.79999999999998</v>
      </c>
      <c r="K5664">
        <f>SUMIF($E$7:E5664,E5664,$H$7:H5664)</f>
        <v>78</v>
      </c>
    </row>
    <row r="5665" spans="4:11" x14ac:dyDescent="0.3">
      <c r="D5665">
        <v>5659</v>
      </c>
      <c r="E5665">
        <v>23</v>
      </c>
      <c r="F5665" s="4">
        <f>DATE(2022,6,5+INT(ROWS($1:129)/4))</f>
        <v>44749</v>
      </c>
      <c r="G5665" s="1" t="s">
        <v>166</v>
      </c>
      <c r="H5665">
        <v>43</v>
      </c>
      <c r="I5665" s="5">
        <f>IF(G5665="nákup",VLOOKUP(E5665,Tabuľka6[#All],13,FALSE),IF(G5665="predaj",VLOOKUP(E5665,Tabuľka6[#All],12,FALSE),"zadany neplatny typ transakie"))</f>
        <v>9.65</v>
      </c>
      <c r="J5665">
        <f t="shared" si="88"/>
        <v>414.95</v>
      </c>
      <c r="K5665">
        <f>SUMIF($E$7:E5665,E5665,$H$7:H5665)</f>
        <v>83</v>
      </c>
    </row>
    <row r="5666" spans="4:11" x14ac:dyDescent="0.3">
      <c r="D5666">
        <v>5660</v>
      </c>
      <c r="E5666">
        <v>17</v>
      </c>
      <c r="F5666" s="4">
        <f>DATE(2022,6,5+INT(ROWS($1:130)/4))</f>
        <v>44749</v>
      </c>
      <c r="G5666" s="1" t="s">
        <v>166</v>
      </c>
      <c r="H5666">
        <v>42</v>
      </c>
      <c r="I5666" s="5">
        <f>IF(G5666="nákup",VLOOKUP(E5666,Tabuľka6[#All],13,FALSE),IF(G5666="predaj",VLOOKUP(E5666,Tabuľka6[#All],12,FALSE),"zadany neplatny typ transakie"))</f>
        <v>7.58</v>
      </c>
      <c r="J5666">
        <f t="shared" si="88"/>
        <v>318.36</v>
      </c>
      <c r="K5666">
        <f>SUMIF($E$7:E5666,E5666,$H$7:H5666)</f>
        <v>71</v>
      </c>
    </row>
    <row r="5667" spans="4:11" x14ac:dyDescent="0.3">
      <c r="D5667">
        <v>5661</v>
      </c>
      <c r="E5667">
        <v>11</v>
      </c>
      <c r="F5667" s="4">
        <f>DATE(2022,6,5+INT(ROWS($1:131)/4))</f>
        <v>44749</v>
      </c>
      <c r="G5667" s="1" t="s">
        <v>166</v>
      </c>
      <c r="H5667">
        <v>41</v>
      </c>
      <c r="I5667" s="5">
        <f>IF(G5667="nákup",VLOOKUP(E5667,Tabuľka6[#All],13,FALSE),IF(G5667="predaj",VLOOKUP(E5667,Tabuľka6[#All],12,FALSE),"zadany neplatny typ transakie"))</f>
        <v>3.26</v>
      </c>
      <c r="J5667">
        <f t="shared" si="88"/>
        <v>133.66</v>
      </c>
      <c r="K5667">
        <f>SUMIF($E$7:E5667,E5667,$H$7:H5667)</f>
        <v>101</v>
      </c>
    </row>
    <row r="5668" spans="4:11" x14ac:dyDescent="0.3">
      <c r="D5668">
        <v>5662</v>
      </c>
      <c r="E5668">
        <v>26</v>
      </c>
      <c r="F5668" s="4">
        <f>DATE(2022,6,5+INT(ROWS($1:132)/4))</f>
        <v>44750</v>
      </c>
      <c r="G5668" s="1" t="s">
        <v>166</v>
      </c>
      <c r="H5668">
        <v>34</v>
      </c>
      <c r="I5668" s="5">
        <f>IF(G5668="nákup",VLOOKUP(E5668,Tabuľka6[#All],13,FALSE),IF(G5668="predaj",VLOOKUP(E5668,Tabuľka6[#All],12,FALSE),"zadany neplatny typ transakie"))</f>
        <v>8.89</v>
      </c>
      <c r="J5668">
        <f t="shared" si="88"/>
        <v>302.26</v>
      </c>
      <c r="K5668">
        <f>SUMIF($E$7:E5668,E5668,$H$7:H5668)</f>
        <v>46</v>
      </c>
    </row>
    <row r="5669" spans="4:11" x14ac:dyDescent="0.3">
      <c r="D5669">
        <v>5663</v>
      </c>
      <c r="E5669">
        <v>19</v>
      </c>
      <c r="F5669" s="4">
        <f>DATE(2022,6,5+INT(ROWS($1:133)/4))</f>
        <v>44750</v>
      </c>
      <c r="G5669" s="1" t="s">
        <v>166</v>
      </c>
      <c r="H5669">
        <v>45</v>
      </c>
      <c r="I5669" s="5">
        <f>IF(G5669="nákup",VLOOKUP(E5669,Tabuľka6[#All],13,FALSE),IF(G5669="predaj",VLOOKUP(E5669,Tabuľka6[#All],12,FALSE),"zadany neplatny typ transakie"))</f>
        <v>9.16</v>
      </c>
      <c r="J5669">
        <f t="shared" si="88"/>
        <v>412.2</v>
      </c>
      <c r="K5669">
        <f>SUMIF($E$7:E5669,E5669,$H$7:H5669)</f>
        <v>109</v>
      </c>
    </row>
    <row r="5670" spans="4:11" x14ac:dyDescent="0.3">
      <c r="D5670">
        <v>5664</v>
      </c>
      <c r="E5670">
        <v>27</v>
      </c>
      <c r="F5670" s="4">
        <f>DATE(2022,6,5+INT(ROWS($1:134)/4))</f>
        <v>44750</v>
      </c>
      <c r="G5670" s="1" t="s">
        <v>166</v>
      </c>
      <c r="H5670">
        <v>38</v>
      </c>
      <c r="I5670" s="5">
        <f>IF(G5670="nákup",VLOOKUP(E5670,Tabuľka6[#All],13,FALSE),IF(G5670="predaj",VLOOKUP(E5670,Tabuľka6[#All],12,FALSE),"zadany neplatny typ transakie"))</f>
        <v>8.89</v>
      </c>
      <c r="J5670">
        <f t="shared" si="88"/>
        <v>337.82000000000005</v>
      </c>
      <c r="K5670">
        <f>SUMIF($E$7:E5670,E5670,$H$7:H5670)</f>
        <v>91</v>
      </c>
    </row>
    <row r="5671" spans="4:11" x14ac:dyDescent="0.3">
      <c r="D5671">
        <v>5665</v>
      </c>
      <c r="E5671">
        <v>21</v>
      </c>
      <c r="F5671" s="4">
        <f>DATE(2022,6,5+INT(ROWS($1:135)/4))</f>
        <v>44750</v>
      </c>
      <c r="G5671" s="1" t="s">
        <v>166</v>
      </c>
      <c r="H5671">
        <v>47</v>
      </c>
      <c r="I5671" s="5">
        <f>IF(G5671="nákup",VLOOKUP(E5671,Tabuľka6[#All],13,FALSE),IF(G5671="predaj",VLOOKUP(E5671,Tabuľka6[#All],12,FALSE),"zadany neplatny typ transakie"))</f>
        <v>14.17</v>
      </c>
      <c r="J5671">
        <f t="shared" si="88"/>
        <v>665.99</v>
      </c>
      <c r="K5671">
        <f>SUMIF($E$7:E5671,E5671,$H$7:H5671)</f>
        <v>122</v>
      </c>
    </row>
    <row r="5672" spans="4:11" x14ac:dyDescent="0.3">
      <c r="D5672">
        <v>5666</v>
      </c>
      <c r="E5672">
        <v>18</v>
      </c>
      <c r="F5672" s="4">
        <f>DATE(2022,6,5+INT(ROWS($1:136)/4))</f>
        <v>44751</v>
      </c>
      <c r="G5672" s="1" t="s">
        <v>166</v>
      </c>
      <c r="H5672">
        <v>26</v>
      </c>
      <c r="I5672" s="5">
        <f>IF(G5672="nákup",VLOOKUP(E5672,Tabuľka6[#All],13,FALSE),IF(G5672="predaj",VLOOKUP(E5672,Tabuľka6[#All],12,FALSE),"zadany neplatny typ transakie"))</f>
        <v>6.89</v>
      </c>
      <c r="J5672">
        <f t="shared" si="88"/>
        <v>179.14</v>
      </c>
      <c r="K5672">
        <f>SUMIF($E$7:E5672,E5672,$H$7:H5672)</f>
        <v>76</v>
      </c>
    </row>
    <row r="5673" spans="4:11" x14ac:dyDescent="0.3">
      <c r="D5673">
        <v>5667</v>
      </c>
      <c r="E5673">
        <v>10</v>
      </c>
      <c r="F5673" s="4">
        <f>DATE(2022,6,5+INT(ROWS($1:137)/4))</f>
        <v>44751</v>
      </c>
      <c r="G5673" s="1" t="s">
        <v>166</v>
      </c>
      <c r="H5673">
        <v>42</v>
      </c>
      <c r="I5673" s="5">
        <f>IF(G5673="nákup",VLOOKUP(E5673,Tabuľka6[#All],13,FALSE),IF(G5673="predaj",VLOOKUP(E5673,Tabuľka6[#All],12,FALSE),"zadany neplatny typ transakie"))</f>
        <v>11.89</v>
      </c>
      <c r="J5673">
        <f t="shared" si="88"/>
        <v>499.38</v>
      </c>
      <c r="K5673">
        <f>SUMIF($E$7:E5673,E5673,$H$7:H5673)</f>
        <v>120</v>
      </c>
    </row>
    <row r="5674" spans="4:11" x14ac:dyDescent="0.3">
      <c r="D5674">
        <v>5668</v>
      </c>
      <c r="E5674">
        <v>6</v>
      </c>
      <c r="F5674" s="4">
        <f>DATE(2022,6,5+INT(ROWS($1:138)/4))</f>
        <v>44751</v>
      </c>
      <c r="G5674" s="1" t="s">
        <v>166</v>
      </c>
      <c r="H5674">
        <v>42</v>
      </c>
      <c r="I5674" s="5">
        <f>IF(G5674="nákup",VLOOKUP(E5674,Tabuľka6[#All],13,FALSE),IF(G5674="predaj",VLOOKUP(E5674,Tabuľka6[#All],12,FALSE),"zadany neplatny typ transakie"))</f>
        <v>9.35</v>
      </c>
      <c r="J5674">
        <f t="shared" si="88"/>
        <v>392.7</v>
      </c>
      <c r="K5674">
        <f>SUMIF($E$7:E5674,E5674,$H$7:H5674)</f>
        <v>140</v>
      </c>
    </row>
    <row r="5675" spans="4:11" x14ac:dyDescent="0.3">
      <c r="D5675">
        <v>5669</v>
      </c>
      <c r="E5675">
        <v>4</v>
      </c>
      <c r="F5675" s="4">
        <f>DATE(2022,6,5+INT(ROWS($1:139)/4))</f>
        <v>44751</v>
      </c>
      <c r="G5675" s="1" t="s">
        <v>166</v>
      </c>
      <c r="H5675">
        <v>32</v>
      </c>
      <c r="I5675" s="5">
        <f>IF(G5675="nákup",VLOOKUP(E5675,Tabuľka6[#All],13,FALSE),IF(G5675="predaj",VLOOKUP(E5675,Tabuľka6[#All],12,FALSE),"zadany neplatny typ transakie"))</f>
        <v>8.36</v>
      </c>
      <c r="J5675">
        <f t="shared" si="88"/>
        <v>267.52</v>
      </c>
      <c r="K5675">
        <f>SUMIF($E$7:E5675,E5675,$H$7:H5675)</f>
        <v>110</v>
      </c>
    </row>
    <row r="5676" spans="4:11" x14ac:dyDescent="0.3">
      <c r="D5676">
        <v>5670</v>
      </c>
      <c r="E5676">
        <v>26</v>
      </c>
      <c r="F5676" s="4">
        <f>DATE(2022,6,5+INT(ROWS($1:140)/4))</f>
        <v>44752</v>
      </c>
      <c r="G5676" s="1" t="s">
        <v>167</v>
      </c>
      <c r="H5676">
        <v>-4</v>
      </c>
      <c r="I5676" s="5">
        <f>IF(G5676="nákup",VLOOKUP(E5676,Tabuľka6[#All],13,FALSE),IF(G5676="predaj",VLOOKUP(E5676,Tabuľka6[#All],12,FALSE),"zadany neplatny typ transakie"))</f>
        <v>12.85</v>
      </c>
      <c r="J5676">
        <f t="shared" si="88"/>
        <v>51.4</v>
      </c>
      <c r="K5676">
        <f>SUMIF($E$7:E5676,E5676,$H$7:H5676)</f>
        <v>42</v>
      </c>
    </row>
    <row r="5677" spans="4:11" x14ac:dyDescent="0.3">
      <c r="D5677">
        <v>5671</v>
      </c>
      <c r="E5677">
        <v>18</v>
      </c>
      <c r="F5677" s="4">
        <f>DATE(2022,6,5+INT(ROWS($1:141)/4))</f>
        <v>44752</v>
      </c>
      <c r="G5677" s="1" t="s">
        <v>167</v>
      </c>
      <c r="H5677">
        <v>-8</v>
      </c>
      <c r="I5677" s="5">
        <f>IF(G5677="nákup",VLOOKUP(E5677,Tabuľka6[#All],13,FALSE),IF(G5677="predaj",VLOOKUP(E5677,Tabuľka6[#All],12,FALSE),"zadany neplatny typ transakie"))</f>
        <v>13.99</v>
      </c>
      <c r="J5677">
        <f t="shared" si="88"/>
        <v>111.92</v>
      </c>
      <c r="K5677">
        <f>SUMIF($E$7:E5677,E5677,$H$7:H5677)</f>
        <v>68</v>
      </c>
    </row>
    <row r="5678" spans="4:11" x14ac:dyDescent="0.3">
      <c r="D5678">
        <v>5672</v>
      </c>
      <c r="E5678">
        <v>10</v>
      </c>
      <c r="F5678" s="4">
        <f>DATE(2022,6,5+INT(ROWS($1:142)/4))</f>
        <v>44752</v>
      </c>
      <c r="G5678" s="1" t="s">
        <v>167</v>
      </c>
      <c r="H5678">
        <v>-9</v>
      </c>
      <c r="I5678" s="5">
        <f>IF(G5678="nákup",VLOOKUP(E5678,Tabuľka6[#All],13,FALSE),IF(G5678="predaj",VLOOKUP(E5678,Tabuľka6[#All],12,FALSE),"zadany neplatny typ transakie"))</f>
        <v>18.5</v>
      </c>
      <c r="J5678">
        <f t="shared" si="88"/>
        <v>166.5</v>
      </c>
      <c r="K5678">
        <f>SUMIF($E$7:E5678,E5678,$H$7:H5678)</f>
        <v>111</v>
      </c>
    </row>
    <row r="5679" spans="4:11" x14ac:dyDescent="0.3">
      <c r="D5679">
        <v>5673</v>
      </c>
      <c r="E5679">
        <v>10</v>
      </c>
      <c r="F5679" s="4">
        <f>DATE(2022,6,5+INT(ROWS($1:143)/4))</f>
        <v>44752</v>
      </c>
      <c r="G5679" s="1" t="s">
        <v>167</v>
      </c>
      <c r="H5679">
        <v>-8</v>
      </c>
      <c r="I5679" s="5">
        <f>IF(G5679="nákup",VLOOKUP(E5679,Tabuľka6[#All],13,FALSE),IF(G5679="predaj",VLOOKUP(E5679,Tabuľka6[#All],12,FALSE),"zadany neplatny typ transakie"))</f>
        <v>18.5</v>
      </c>
      <c r="J5679">
        <f t="shared" si="88"/>
        <v>148</v>
      </c>
      <c r="K5679">
        <f>SUMIF($E$7:E5679,E5679,$H$7:H5679)</f>
        <v>103</v>
      </c>
    </row>
    <row r="5680" spans="4:11" x14ac:dyDescent="0.3">
      <c r="D5680">
        <v>5674</v>
      </c>
      <c r="E5680">
        <v>17</v>
      </c>
      <c r="F5680" s="4">
        <f>DATE(2022,6,5+INT(ROWS($1:144)/4))</f>
        <v>44753</v>
      </c>
      <c r="G5680" s="1" t="s">
        <v>167</v>
      </c>
      <c r="H5680">
        <v>-10</v>
      </c>
      <c r="I5680" s="5">
        <f>IF(G5680="nákup",VLOOKUP(E5680,Tabuľka6[#All],13,FALSE),IF(G5680="predaj",VLOOKUP(E5680,Tabuľka6[#All],12,FALSE),"zadany neplatny typ transakie"))</f>
        <v>14.46</v>
      </c>
      <c r="J5680">
        <f t="shared" si="88"/>
        <v>144.60000000000002</v>
      </c>
      <c r="K5680">
        <f>SUMIF($E$7:E5680,E5680,$H$7:H5680)</f>
        <v>61</v>
      </c>
    </row>
    <row r="5681" spans="4:11" x14ac:dyDescent="0.3">
      <c r="D5681">
        <v>5675</v>
      </c>
      <c r="E5681">
        <v>7</v>
      </c>
      <c r="F5681" s="4">
        <f>DATE(2022,6,5+INT(ROWS($1:145)/4))</f>
        <v>44753</v>
      </c>
      <c r="G5681" s="1" t="s">
        <v>167</v>
      </c>
      <c r="H5681">
        <v>-2</v>
      </c>
      <c r="I5681" s="5">
        <f>IF(G5681="nákup",VLOOKUP(E5681,Tabuľka6[#All],13,FALSE),IF(G5681="predaj",VLOOKUP(E5681,Tabuľka6[#All],12,FALSE),"zadany neplatny typ transakie"))</f>
        <v>14.75</v>
      </c>
      <c r="J5681">
        <f t="shared" si="88"/>
        <v>29.5</v>
      </c>
      <c r="K5681">
        <f>SUMIF($E$7:E5681,E5681,$H$7:H5681)</f>
        <v>48</v>
      </c>
    </row>
    <row r="5682" spans="4:11" x14ac:dyDescent="0.3">
      <c r="D5682">
        <v>5676</v>
      </c>
      <c r="E5682">
        <v>11</v>
      </c>
      <c r="F5682" s="4">
        <f>DATE(2022,6,5+INT(ROWS($1:146)/4))</f>
        <v>44753</v>
      </c>
      <c r="G5682" s="1" t="s">
        <v>167</v>
      </c>
      <c r="H5682">
        <v>-2</v>
      </c>
      <c r="I5682" s="5">
        <f>IF(G5682="nákup",VLOOKUP(E5682,Tabuľka6[#All],13,FALSE),IF(G5682="predaj",VLOOKUP(E5682,Tabuľka6[#All],12,FALSE),"zadany neplatny typ transakie"))</f>
        <v>5</v>
      </c>
      <c r="J5682">
        <f t="shared" si="88"/>
        <v>10</v>
      </c>
      <c r="K5682">
        <f>SUMIF($E$7:E5682,E5682,$H$7:H5682)</f>
        <v>99</v>
      </c>
    </row>
    <row r="5683" spans="4:11" x14ac:dyDescent="0.3">
      <c r="D5683">
        <v>5677</v>
      </c>
      <c r="E5683">
        <v>23</v>
      </c>
      <c r="F5683" s="4">
        <f>DATE(2022,6,5+INT(ROWS($1:147)/4))</f>
        <v>44753</v>
      </c>
      <c r="G5683" s="1" t="s">
        <v>167</v>
      </c>
      <c r="H5683">
        <v>-3</v>
      </c>
      <c r="I5683" s="5">
        <f>IF(G5683="nákup",VLOOKUP(E5683,Tabuľka6[#All],13,FALSE),IF(G5683="predaj",VLOOKUP(E5683,Tabuľka6[#All],12,FALSE),"zadany neplatny typ transakie"))</f>
        <v>22.55</v>
      </c>
      <c r="J5683">
        <f t="shared" si="88"/>
        <v>67.650000000000006</v>
      </c>
      <c r="K5683">
        <f>SUMIF($E$7:E5683,E5683,$H$7:H5683)</f>
        <v>80</v>
      </c>
    </row>
    <row r="5684" spans="4:11" x14ac:dyDescent="0.3">
      <c r="D5684">
        <v>5678</v>
      </c>
      <c r="E5684">
        <v>8</v>
      </c>
      <c r="F5684" s="4">
        <f>DATE(2022,6,5+INT(ROWS($1:148)/4))</f>
        <v>44754</v>
      </c>
      <c r="G5684" s="1" t="s">
        <v>166</v>
      </c>
      <c r="H5684">
        <v>8</v>
      </c>
      <c r="I5684" s="5">
        <f>IF(G5684="nákup",VLOOKUP(E5684,Tabuľka6[#All],13,FALSE),IF(G5684="predaj",VLOOKUP(E5684,Tabuľka6[#All],12,FALSE),"zadany neplatny typ transakie"))</f>
        <v>10.99</v>
      </c>
      <c r="J5684">
        <f t="shared" si="88"/>
        <v>87.92</v>
      </c>
      <c r="K5684">
        <f>SUMIF($E$7:E5684,E5684,$H$7:H5684)</f>
        <v>10</v>
      </c>
    </row>
    <row r="5685" spans="4:11" x14ac:dyDescent="0.3">
      <c r="D5685">
        <v>5679</v>
      </c>
      <c r="E5685">
        <v>29</v>
      </c>
      <c r="F5685" s="4">
        <f>DATE(2022,6,5+INT(ROWS($1:149)/4))</f>
        <v>44754</v>
      </c>
      <c r="G5685" s="1" t="s">
        <v>167</v>
      </c>
      <c r="H5685">
        <v>-9</v>
      </c>
      <c r="I5685" s="5">
        <f>IF(G5685="nákup",VLOOKUP(E5685,Tabuľka6[#All],13,FALSE),IF(G5685="predaj",VLOOKUP(E5685,Tabuľka6[#All],12,FALSE),"zadany neplatny typ transakie"))</f>
        <v>24.99</v>
      </c>
      <c r="J5685">
        <f t="shared" si="88"/>
        <v>224.91</v>
      </c>
      <c r="K5685">
        <f>SUMIF($E$7:E5685,E5685,$H$7:H5685)</f>
        <v>124</v>
      </c>
    </row>
    <row r="5686" spans="4:11" x14ac:dyDescent="0.3">
      <c r="D5686">
        <v>5680</v>
      </c>
      <c r="E5686">
        <v>30</v>
      </c>
      <c r="F5686" s="4">
        <f>DATE(2022,6,5+INT(ROWS($1:150)/4))</f>
        <v>44754</v>
      </c>
      <c r="G5686" s="1" t="s">
        <v>167</v>
      </c>
      <c r="H5686">
        <v>-4</v>
      </c>
      <c r="I5686" s="5">
        <f>IF(G5686="nákup",VLOOKUP(E5686,Tabuľka6[#All],13,FALSE),IF(G5686="predaj",VLOOKUP(E5686,Tabuľka6[#All],12,FALSE),"zadany neplatny typ transakie"))</f>
        <v>11.5</v>
      </c>
      <c r="J5686">
        <f t="shared" si="88"/>
        <v>46</v>
      </c>
      <c r="K5686">
        <f>SUMIF($E$7:E5686,E5686,$H$7:H5686)</f>
        <v>49</v>
      </c>
    </row>
    <row r="5687" spans="4:11" x14ac:dyDescent="0.3">
      <c r="D5687">
        <v>5681</v>
      </c>
      <c r="E5687">
        <v>26</v>
      </c>
      <c r="F5687" s="4">
        <f>DATE(2022,6,5+INT(ROWS($1:151)/4))</f>
        <v>44754</v>
      </c>
      <c r="G5687" s="1" t="s">
        <v>167</v>
      </c>
      <c r="H5687">
        <v>-9</v>
      </c>
      <c r="I5687" s="5">
        <f>IF(G5687="nákup",VLOOKUP(E5687,Tabuľka6[#All],13,FALSE),IF(G5687="predaj",VLOOKUP(E5687,Tabuľka6[#All],12,FALSE),"zadany neplatny typ transakie"))</f>
        <v>12.85</v>
      </c>
      <c r="J5687">
        <f t="shared" si="88"/>
        <v>115.64999999999999</v>
      </c>
      <c r="K5687">
        <f>SUMIF($E$7:E5687,E5687,$H$7:H5687)</f>
        <v>33</v>
      </c>
    </row>
    <row r="5688" spans="4:11" x14ac:dyDescent="0.3">
      <c r="D5688">
        <v>5682</v>
      </c>
      <c r="E5688">
        <v>18</v>
      </c>
      <c r="F5688" s="4">
        <f>DATE(2022,6,5+INT(ROWS($1:152)/4))</f>
        <v>44755</v>
      </c>
      <c r="G5688" s="1" t="s">
        <v>167</v>
      </c>
      <c r="H5688">
        <v>-5</v>
      </c>
      <c r="I5688" s="5">
        <f>IF(G5688="nákup",VLOOKUP(E5688,Tabuľka6[#All],13,FALSE),IF(G5688="predaj",VLOOKUP(E5688,Tabuľka6[#All],12,FALSE),"zadany neplatny typ transakie"))</f>
        <v>13.99</v>
      </c>
      <c r="J5688">
        <f t="shared" si="88"/>
        <v>69.95</v>
      </c>
      <c r="K5688">
        <f>SUMIF($E$7:E5688,E5688,$H$7:H5688)</f>
        <v>63</v>
      </c>
    </row>
    <row r="5689" spans="4:11" x14ac:dyDescent="0.3">
      <c r="D5689">
        <v>5683</v>
      </c>
      <c r="E5689">
        <v>30</v>
      </c>
      <c r="F5689" s="4">
        <f>DATE(2022,6,5+INT(ROWS($1:153)/4))</f>
        <v>44755</v>
      </c>
      <c r="G5689" s="1" t="s">
        <v>167</v>
      </c>
      <c r="H5689">
        <v>-9</v>
      </c>
      <c r="I5689" s="5">
        <f>IF(G5689="nákup",VLOOKUP(E5689,Tabuľka6[#All],13,FALSE),IF(G5689="predaj",VLOOKUP(E5689,Tabuľka6[#All],12,FALSE),"zadany neplatny typ transakie"))</f>
        <v>11.5</v>
      </c>
      <c r="J5689">
        <f t="shared" si="88"/>
        <v>103.5</v>
      </c>
      <c r="K5689">
        <f>SUMIF($E$7:E5689,E5689,$H$7:H5689)</f>
        <v>40</v>
      </c>
    </row>
    <row r="5690" spans="4:11" x14ac:dyDescent="0.3">
      <c r="D5690">
        <v>5684</v>
      </c>
      <c r="E5690">
        <v>27</v>
      </c>
      <c r="F5690" s="4">
        <f>DATE(2022,6,5+INT(ROWS($1:154)/4))</f>
        <v>44755</v>
      </c>
      <c r="G5690" s="1" t="s">
        <v>167</v>
      </c>
      <c r="H5690">
        <v>-8</v>
      </c>
      <c r="I5690" s="5">
        <f>IF(G5690="nákup",VLOOKUP(E5690,Tabuľka6[#All],13,FALSE),IF(G5690="predaj",VLOOKUP(E5690,Tabuľka6[#All],12,FALSE),"zadany neplatny typ transakie"))</f>
        <v>16.36</v>
      </c>
      <c r="J5690">
        <f t="shared" si="88"/>
        <v>130.88</v>
      </c>
      <c r="K5690">
        <f>SUMIF($E$7:E5690,E5690,$H$7:H5690)</f>
        <v>83</v>
      </c>
    </row>
    <row r="5691" spans="4:11" x14ac:dyDescent="0.3">
      <c r="D5691">
        <v>5685</v>
      </c>
      <c r="E5691">
        <v>17</v>
      </c>
      <c r="F5691" s="4">
        <f>DATE(2022,6,5+INT(ROWS($1:155)/4))</f>
        <v>44755</v>
      </c>
      <c r="G5691" s="1" t="s">
        <v>167</v>
      </c>
      <c r="H5691">
        <v>-5</v>
      </c>
      <c r="I5691" s="5">
        <f>IF(G5691="nákup",VLOOKUP(E5691,Tabuľka6[#All],13,FALSE),IF(G5691="predaj",VLOOKUP(E5691,Tabuľka6[#All],12,FALSE),"zadany neplatny typ transakie"))</f>
        <v>14.46</v>
      </c>
      <c r="J5691">
        <f t="shared" si="88"/>
        <v>72.300000000000011</v>
      </c>
      <c r="K5691">
        <f>SUMIF($E$7:E5691,E5691,$H$7:H5691)</f>
        <v>56</v>
      </c>
    </row>
    <row r="5692" spans="4:11" x14ac:dyDescent="0.3">
      <c r="D5692">
        <v>5686</v>
      </c>
      <c r="E5692">
        <v>10</v>
      </c>
      <c r="F5692" s="4">
        <f>DATE(2022,6,5+INT(ROWS($1:156)/4))</f>
        <v>44756</v>
      </c>
      <c r="G5692" s="1" t="s">
        <v>167</v>
      </c>
      <c r="H5692">
        <v>-2</v>
      </c>
      <c r="I5692" s="5">
        <f>IF(G5692="nákup",VLOOKUP(E5692,Tabuľka6[#All],13,FALSE),IF(G5692="predaj",VLOOKUP(E5692,Tabuľka6[#All],12,FALSE),"zadany neplatny typ transakie"))</f>
        <v>18.5</v>
      </c>
      <c r="J5692">
        <f t="shared" si="88"/>
        <v>37</v>
      </c>
      <c r="K5692">
        <f>SUMIF($E$7:E5692,E5692,$H$7:H5692)</f>
        <v>101</v>
      </c>
    </row>
    <row r="5693" spans="4:11" x14ac:dyDescent="0.3">
      <c r="D5693">
        <v>5687</v>
      </c>
      <c r="E5693">
        <v>8</v>
      </c>
      <c r="F5693" s="4">
        <f>DATE(2022,6,5+INT(ROWS($1:157)/4))</f>
        <v>44756</v>
      </c>
      <c r="G5693" s="1" t="s">
        <v>167</v>
      </c>
      <c r="H5693">
        <v>-6</v>
      </c>
      <c r="I5693" s="5">
        <f>IF(G5693="nákup",VLOOKUP(E5693,Tabuľka6[#All],13,FALSE),IF(G5693="predaj",VLOOKUP(E5693,Tabuľka6[#All],12,FALSE),"zadany neplatny typ transakie"))</f>
        <v>17.89</v>
      </c>
      <c r="J5693">
        <f t="shared" si="88"/>
        <v>107.34</v>
      </c>
      <c r="K5693">
        <f>SUMIF($E$7:E5693,E5693,$H$7:H5693)</f>
        <v>4</v>
      </c>
    </row>
    <row r="5694" spans="4:11" x14ac:dyDescent="0.3">
      <c r="D5694">
        <v>5688</v>
      </c>
      <c r="E5694">
        <v>19</v>
      </c>
      <c r="F5694" s="4">
        <f>DATE(2022,6,5+INT(ROWS($1:158)/4))</f>
        <v>44756</v>
      </c>
      <c r="G5694" s="1" t="s">
        <v>167</v>
      </c>
      <c r="H5694">
        <v>-10</v>
      </c>
      <c r="I5694" s="5">
        <f>IF(G5694="nákup",VLOOKUP(E5694,Tabuľka6[#All],13,FALSE),IF(G5694="predaj",VLOOKUP(E5694,Tabuľka6[#All],12,FALSE),"zadany neplatny typ transakie"))</f>
        <v>14.17</v>
      </c>
      <c r="J5694">
        <f t="shared" si="88"/>
        <v>141.69999999999999</v>
      </c>
      <c r="K5694">
        <f>SUMIF($E$7:E5694,E5694,$H$7:H5694)</f>
        <v>99</v>
      </c>
    </row>
    <row r="5695" spans="4:11" x14ac:dyDescent="0.3">
      <c r="D5695">
        <v>5689</v>
      </c>
      <c r="E5695">
        <v>9</v>
      </c>
      <c r="F5695" s="4">
        <f>DATE(2022,6,5+INT(ROWS($1:159)/4))</f>
        <v>44756</v>
      </c>
      <c r="G5695" s="1" t="s">
        <v>167</v>
      </c>
      <c r="H5695">
        <v>-5</v>
      </c>
      <c r="I5695" s="5">
        <f>IF(G5695="nákup",VLOOKUP(E5695,Tabuľka6[#All],13,FALSE),IF(G5695="predaj",VLOOKUP(E5695,Tabuľka6[#All],12,FALSE),"zadany neplatny typ transakie"))</f>
        <v>41</v>
      </c>
      <c r="J5695">
        <f t="shared" si="88"/>
        <v>205</v>
      </c>
      <c r="K5695">
        <f>SUMIF($E$7:E5695,E5695,$H$7:H5695)</f>
        <v>180</v>
      </c>
    </row>
    <row r="5696" spans="4:11" x14ac:dyDescent="0.3">
      <c r="D5696">
        <v>5690</v>
      </c>
      <c r="E5696">
        <v>7</v>
      </c>
      <c r="F5696" s="4">
        <f>DATE(2022,6,5+INT(ROWS($1:160)/4))</f>
        <v>44757</v>
      </c>
      <c r="G5696" s="1" t="s">
        <v>167</v>
      </c>
      <c r="H5696">
        <v>-9</v>
      </c>
      <c r="I5696" s="5">
        <f>IF(G5696="nákup",VLOOKUP(E5696,Tabuľka6[#All],13,FALSE),IF(G5696="predaj",VLOOKUP(E5696,Tabuľka6[#All],12,FALSE),"zadany neplatny typ transakie"))</f>
        <v>14.75</v>
      </c>
      <c r="J5696">
        <f t="shared" si="88"/>
        <v>132.75</v>
      </c>
      <c r="K5696">
        <f>SUMIF($E$7:E5696,E5696,$H$7:H5696)</f>
        <v>39</v>
      </c>
    </row>
    <row r="5697" spans="4:11" x14ac:dyDescent="0.3">
      <c r="D5697">
        <v>5691</v>
      </c>
      <c r="E5697">
        <v>9</v>
      </c>
      <c r="F5697" s="4">
        <f>DATE(2022,6,5+INT(ROWS($1:161)/4))</f>
        <v>44757</v>
      </c>
      <c r="G5697" s="1" t="s">
        <v>167</v>
      </c>
      <c r="H5697">
        <v>-5</v>
      </c>
      <c r="I5697" s="5">
        <f>IF(G5697="nákup",VLOOKUP(E5697,Tabuľka6[#All],13,FALSE),IF(G5697="predaj",VLOOKUP(E5697,Tabuľka6[#All],12,FALSE),"zadany neplatny typ transakie"))</f>
        <v>41</v>
      </c>
      <c r="J5697">
        <f t="shared" si="88"/>
        <v>205</v>
      </c>
      <c r="K5697">
        <f>SUMIF($E$7:E5697,E5697,$H$7:H5697)</f>
        <v>175</v>
      </c>
    </row>
    <row r="5698" spans="4:11" x14ac:dyDescent="0.3">
      <c r="D5698">
        <v>5692</v>
      </c>
      <c r="E5698">
        <v>30</v>
      </c>
      <c r="F5698" s="4">
        <f>DATE(2022,6,5+INT(ROWS($1:162)/4))</f>
        <v>44757</v>
      </c>
      <c r="G5698" s="1" t="s">
        <v>167</v>
      </c>
      <c r="H5698">
        <v>-2</v>
      </c>
      <c r="I5698" s="5">
        <f>IF(G5698="nákup",VLOOKUP(E5698,Tabuľka6[#All],13,FALSE),IF(G5698="predaj",VLOOKUP(E5698,Tabuľka6[#All],12,FALSE),"zadany neplatny typ transakie"))</f>
        <v>11.5</v>
      </c>
      <c r="J5698">
        <f t="shared" si="88"/>
        <v>23</v>
      </c>
      <c r="K5698">
        <f>SUMIF($E$7:E5698,E5698,$H$7:H5698)</f>
        <v>38</v>
      </c>
    </row>
    <row r="5699" spans="4:11" x14ac:dyDescent="0.3">
      <c r="D5699">
        <v>5693</v>
      </c>
      <c r="E5699">
        <v>18</v>
      </c>
      <c r="F5699" s="4">
        <f>DATE(2022,6,5+INT(ROWS($1:163)/4))</f>
        <v>44757</v>
      </c>
      <c r="G5699" s="1" t="s">
        <v>167</v>
      </c>
      <c r="H5699">
        <v>-9</v>
      </c>
      <c r="I5699" s="5">
        <f>IF(G5699="nákup",VLOOKUP(E5699,Tabuľka6[#All],13,FALSE),IF(G5699="predaj",VLOOKUP(E5699,Tabuľka6[#All],12,FALSE),"zadany neplatny typ transakie"))</f>
        <v>13.99</v>
      </c>
      <c r="J5699">
        <f t="shared" si="88"/>
        <v>125.91</v>
      </c>
      <c r="K5699">
        <f>SUMIF($E$7:E5699,E5699,$H$7:H5699)</f>
        <v>54</v>
      </c>
    </row>
    <row r="5700" spans="4:11" x14ac:dyDescent="0.3">
      <c r="D5700">
        <v>5694</v>
      </c>
      <c r="E5700">
        <v>7</v>
      </c>
      <c r="F5700" s="4">
        <f>DATE(2022,6,5+INT(ROWS($1:164)/4))</f>
        <v>44758</v>
      </c>
      <c r="G5700" s="1" t="s">
        <v>167</v>
      </c>
      <c r="H5700">
        <v>-6</v>
      </c>
      <c r="I5700" s="5">
        <f>IF(G5700="nákup",VLOOKUP(E5700,Tabuľka6[#All],13,FALSE),IF(G5700="predaj",VLOOKUP(E5700,Tabuľka6[#All],12,FALSE),"zadany neplatny typ transakie"))</f>
        <v>14.75</v>
      </c>
      <c r="J5700">
        <f t="shared" si="88"/>
        <v>88.5</v>
      </c>
      <c r="K5700">
        <f>SUMIF($E$7:E5700,E5700,$H$7:H5700)</f>
        <v>33</v>
      </c>
    </row>
    <row r="5701" spans="4:11" x14ac:dyDescent="0.3">
      <c r="D5701">
        <v>5695</v>
      </c>
      <c r="E5701">
        <v>10</v>
      </c>
      <c r="F5701" s="4">
        <f>DATE(2022,6,5+INT(ROWS($1:165)/4))</f>
        <v>44758</v>
      </c>
      <c r="G5701" s="1" t="s">
        <v>167</v>
      </c>
      <c r="H5701">
        <v>-7</v>
      </c>
      <c r="I5701" s="5">
        <f>IF(G5701="nákup",VLOOKUP(E5701,Tabuľka6[#All],13,FALSE),IF(G5701="predaj",VLOOKUP(E5701,Tabuľka6[#All],12,FALSE),"zadany neplatny typ transakie"))</f>
        <v>18.5</v>
      </c>
      <c r="J5701">
        <f t="shared" si="88"/>
        <v>129.5</v>
      </c>
      <c r="K5701">
        <f>SUMIF($E$7:E5701,E5701,$H$7:H5701)</f>
        <v>94</v>
      </c>
    </row>
    <row r="5702" spans="4:11" x14ac:dyDescent="0.3">
      <c r="D5702">
        <v>5696</v>
      </c>
      <c r="E5702">
        <v>30</v>
      </c>
      <c r="F5702" s="4">
        <f>DATE(2022,6,5+INT(ROWS($1:166)/4))</f>
        <v>44758</v>
      </c>
      <c r="G5702" s="1" t="s">
        <v>167</v>
      </c>
      <c r="H5702">
        <v>-6</v>
      </c>
      <c r="I5702" s="5">
        <f>IF(G5702="nákup",VLOOKUP(E5702,Tabuľka6[#All],13,FALSE),IF(G5702="predaj",VLOOKUP(E5702,Tabuľka6[#All],12,FALSE),"zadany neplatny typ transakie"))</f>
        <v>11.5</v>
      </c>
      <c r="J5702">
        <f t="shared" si="88"/>
        <v>69</v>
      </c>
      <c r="K5702">
        <f>SUMIF($E$7:E5702,E5702,$H$7:H5702)</f>
        <v>32</v>
      </c>
    </row>
    <row r="5703" spans="4:11" x14ac:dyDescent="0.3">
      <c r="D5703">
        <v>5697</v>
      </c>
      <c r="E5703">
        <v>26</v>
      </c>
      <c r="F5703" s="4">
        <f>DATE(2022,6,5+INT(ROWS($1:167)/4))</f>
        <v>44758</v>
      </c>
      <c r="G5703" s="1" t="s">
        <v>167</v>
      </c>
      <c r="H5703">
        <v>-8</v>
      </c>
      <c r="I5703" s="5">
        <f>IF(G5703="nákup",VLOOKUP(E5703,Tabuľka6[#All],13,FALSE),IF(G5703="predaj",VLOOKUP(E5703,Tabuľka6[#All],12,FALSE),"zadany neplatny typ transakie"))</f>
        <v>12.85</v>
      </c>
      <c r="J5703">
        <f t="shared" si="88"/>
        <v>102.8</v>
      </c>
      <c r="K5703">
        <f>SUMIF($E$7:E5703,E5703,$H$7:H5703)</f>
        <v>25</v>
      </c>
    </row>
    <row r="5704" spans="4:11" x14ac:dyDescent="0.3">
      <c r="D5704">
        <v>5698</v>
      </c>
      <c r="E5704">
        <v>12</v>
      </c>
      <c r="F5704" s="4">
        <f>DATE(2022,6,5+INT(ROWS($1:168)/4))</f>
        <v>44759</v>
      </c>
      <c r="G5704" s="1" t="s">
        <v>166</v>
      </c>
      <c r="H5704">
        <v>10</v>
      </c>
      <c r="I5704" s="5">
        <f>IF(G5704="nákup",VLOOKUP(E5704,Tabuľka6[#All],13,FALSE),IF(G5704="predaj",VLOOKUP(E5704,Tabuľka6[#All],12,FALSE),"zadany neplatny typ transakie"))</f>
        <v>7.69</v>
      </c>
      <c r="J5704">
        <f t="shared" ref="J5704:J5767" si="89">ABS(H5704*I5704)</f>
        <v>76.900000000000006</v>
      </c>
      <c r="K5704">
        <f>SUMIF($E$7:E5704,E5704,$H$7:H5704)</f>
        <v>38</v>
      </c>
    </row>
    <row r="5705" spans="4:11" x14ac:dyDescent="0.3">
      <c r="D5705">
        <v>5699</v>
      </c>
      <c r="E5705">
        <v>30</v>
      </c>
      <c r="F5705" s="4">
        <f>DATE(2022,6,5+INT(ROWS($1:169)/4))</f>
        <v>44759</v>
      </c>
      <c r="G5705" s="1" t="s">
        <v>167</v>
      </c>
      <c r="H5705">
        <v>-7</v>
      </c>
      <c r="I5705" s="5">
        <f>IF(G5705="nákup",VLOOKUP(E5705,Tabuľka6[#All],13,FALSE),IF(G5705="predaj",VLOOKUP(E5705,Tabuľka6[#All],12,FALSE),"zadany neplatny typ transakie"))</f>
        <v>11.5</v>
      </c>
      <c r="J5705">
        <f t="shared" si="89"/>
        <v>80.5</v>
      </c>
      <c r="K5705">
        <f>SUMIF($E$7:E5705,E5705,$H$7:H5705)</f>
        <v>25</v>
      </c>
    </row>
    <row r="5706" spans="4:11" x14ac:dyDescent="0.3">
      <c r="D5706">
        <v>5700</v>
      </c>
      <c r="E5706">
        <v>21</v>
      </c>
      <c r="F5706" s="4">
        <f>DATE(2022,6,5+INT(ROWS($1:170)/4))</f>
        <v>44759</v>
      </c>
      <c r="G5706" s="1" t="s">
        <v>167</v>
      </c>
      <c r="H5706">
        <v>-1</v>
      </c>
      <c r="I5706" s="5">
        <f>IF(G5706="nákup",VLOOKUP(E5706,Tabuľka6[#All],13,FALSE),IF(G5706="predaj",VLOOKUP(E5706,Tabuľka6[#All],12,FALSE),"zadany neplatny typ transakie"))</f>
        <v>22.5</v>
      </c>
      <c r="J5706">
        <f t="shared" si="89"/>
        <v>22.5</v>
      </c>
      <c r="K5706">
        <f>SUMIF($E$7:E5706,E5706,$H$7:H5706)</f>
        <v>121</v>
      </c>
    </row>
    <row r="5707" spans="4:11" x14ac:dyDescent="0.3">
      <c r="D5707">
        <v>5701</v>
      </c>
      <c r="E5707">
        <v>13</v>
      </c>
      <c r="F5707" s="4">
        <f>DATE(2022,6,5+INT(ROWS($1:171)/4))</f>
        <v>44759</v>
      </c>
      <c r="G5707" s="1" t="s">
        <v>167</v>
      </c>
      <c r="H5707">
        <v>-6</v>
      </c>
      <c r="I5707" s="5">
        <f>IF(G5707="nákup",VLOOKUP(E5707,Tabuľka6[#All],13,FALSE),IF(G5707="predaj",VLOOKUP(E5707,Tabuľka6[#All],12,FALSE),"zadany neplatny typ transakie"))</f>
        <v>14.95</v>
      </c>
      <c r="J5707">
        <f t="shared" si="89"/>
        <v>89.699999999999989</v>
      </c>
      <c r="K5707">
        <f>SUMIF($E$7:E5707,E5707,$H$7:H5707)</f>
        <v>125</v>
      </c>
    </row>
    <row r="5708" spans="4:11" x14ac:dyDescent="0.3">
      <c r="D5708">
        <v>5702</v>
      </c>
      <c r="E5708">
        <v>10</v>
      </c>
      <c r="F5708" s="4">
        <f>DATE(2022,6,5+INT(ROWS($1:172)/4))</f>
        <v>44760</v>
      </c>
      <c r="G5708" s="1" t="s">
        <v>167</v>
      </c>
      <c r="H5708">
        <v>-2</v>
      </c>
      <c r="I5708" s="5">
        <f>IF(G5708="nákup",VLOOKUP(E5708,Tabuľka6[#All],13,FALSE),IF(G5708="predaj",VLOOKUP(E5708,Tabuľka6[#All],12,FALSE),"zadany neplatny typ transakie"))</f>
        <v>18.5</v>
      </c>
      <c r="J5708">
        <f t="shared" si="89"/>
        <v>37</v>
      </c>
      <c r="K5708">
        <f>SUMIF($E$7:E5708,E5708,$H$7:H5708)</f>
        <v>92</v>
      </c>
    </row>
    <row r="5709" spans="4:11" x14ac:dyDescent="0.3">
      <c r="D5709">
        <v>5703</v>
      </c>
      <c r="E5709">
        <v>1</v>
      </c>
      <c r="F5709" s="4">
        <f>DATE(2022,6,5+INT(ROWS($1:173)/4))</f>
        <v>44760</v>
      </c>
      <c r="G5709" s="1" t="s">
        <v>167</v>
      </c>
      <c r="H5709">
        <v>-8</v>
      </c>
      <c r="I5709" s="5">
        <f>IF(G5709="nákup",VLOOKUP(E5709,Tabuľka6[#All],13,FALSE),IF(G5709="predaj",VLOOKUP(E5709,Tabuľka6[#All],12,FALSE),"zadany neplatny typ transakie"))</f>
        <v>11.9</v>
      </c>
      <c r="J5709">
        <f t="shared" si="89"/>
        <v>95.2</v>
      </c>
      <c r="K5709">
        <f>SUMIF($E$7:E5709,E5709,$H$7:H5709)</f>
        <v>0</v>
      </c>
    </row>
    <row r="5710" spans="4:11" x14ac:dyDescent="0.3">
      <c r="D5710">
        <v>5704</v>
      </c>
      <c r="E5710">
        <v>9</v>
      </c>
      <c r="F5710" s="4">
        <f>DATE(2022,6,5+INT(ROWS($1:174)/4))</f>
        <v>44760</v>
      </c>
      <c r="G5710" s="1" t="s">
        <v>167</v>
      </c>
      <c r="H5710">
        <v>-9</v>
      </c>
      <c r="I5710" s="5">
        <f>IF(G5710="nákup",VLOOKUP(E5710,Tabuľka6[#All],13,FALSE),IF(G5710="predaj",VLOOKUP(E5710,Tabuľka6[#All],12,FALSE),"zadany neplatny typ transakie"))</f>
        <v>41</v>
      </c>
      <c r="J5710">
        <f t="shared" si="89"/>
        <v>369</v>
      </c>
      <c r="K5710">
        <f>SUMIF($E$7:E5710,E5710,$H$7:H5710)</f>
        <v>166</v>
      </c>
    </row>
    <row r="5711" spans="4:11" x14ac:dyDescent="0.3">
      <c r="D5711">
        <v>5705</v>
      </c>
      <c r="E5711">
        <v>18</v>
      </c>
      <c r="F5711" s="4">
        <f>DATE(2022,6,5+INT(ROWS($1:175)/4))</f>
        <v>44760</v>
      </c>
      <c r="G5711" s="1" t="s">
        <v>167</v>
      </c>
      <c r="H5711">
        <v>-5</v>
      </c>
      <c r="I5711" s="5">
        <f>IF(G5711="nákup",VLOOKUP(E5711,Tabuľka6[#All],13,FALSE),IF(G5711="predaj",VLOOKUP(E5711,Tabuľka6[#All],12,FALSE),"zadany neplatny typ transakie"))</f>
        <v>13.99</v>
      </c>
      <c r="J5711">
        <f t="shared" si="89"/>
        <v>69.95</v>
      </c>
      <c r="K5711">
        <f>SUMIF($E$7:E5711,E5711,$H$7:H5711)</f>
        <v>49</v>
      </c>
    </row>
    <row r="5712" spans="4:11" x14ac:dyDescent="0.3">
      <c r="D5712">
        <v>5706</v>
      </c>
      <c r="E5712">
        <v>6</v>
      </c>
      <c r="F5712" s="4">
        <f>DATE(2022,6,5+INT(ROWS($1:176)/4))</f>
        <v>44761</v>
      </c>
      <c r="G5712" s="1" t="s">
        <v>167</v>
      </c>
      <c r="H5712">
        <v>-1</v>
      </c>
      <c r="I5712" s="5">
        <f>IF(G5712="nákup",VLOOKUP(E5712,Tabuľka6[#All],13,FALSE),IF(G5712="predaj",VLOOKUP(E5712,Tabuľka6[#All],12,FALSE),"zadany neplatny typ transakie"))</f>
        <v>13.24</v>
      </c>
      <c r="J5712">
        <f t="shared" si="89"/>
        <v>13.24</v>
      </c>
      <c r="K5712">
        <f>SUMIF($E$7:E5712,E5712,$H$7:H5712)</f>
        <v>139</v>
      </c>
    </row>
    <row r="5713" spans="4:11" x14ac:dyDescent="0.3">
      <c r="D5713">
        <v>5707</v>
      </c>
      <c r="E5713">
        <v>3</v>
      </c>
      <c r="F5713" s="4">
        <f>DATE(2022,6,5+INT(ROWS($1:177)/4))</f>
        <v>44761</v>
      </c>
      <c r="G5713" s="1" t="s">
        <v>167</v>
      </c>
      <c r="H5713">
        <v>-7</v>
      </c>
      <c r="I5713" s="5">
        <f>IF(G5713="nákup",VLOOKUP(E5713,Tabuľka6[#All],13,FALSE),IF(G5713="predaj",VLOOKUP(E5713,Tabuľka6[#All],12,FALSE),"zadany neplatny typ transakie"))</f>
        <v>9.64</v>
      </c>
      <c r="J5713">
        <f t="shared" si="89"/>
        <v>67.48</v>
      </c>
      <c r="K5713">
        <f>SUMIF($E$7:E5713,E5713,$H$7:H5713)</f>
        <v>32</v>
      </c>
    </row>
    <row r="5714" spans="4:11" x14ac:dyDescent="0.3">
      <c r="D5714">
        <v>5708</v>
      </c>
      <c r="E5714">
        <v>7</v>
      </c>
      <c r="F5714" s="4">
        <f>DATE(2022,6,5+INT(ROWS($1:178)/4))</f>
        <v>44761</v>
      </c>
      <c r="G5714" s="1" t="s">
        <v>167</v>
      </c>
      <c r="H5714">
        <v>-4</v>
      </c>
      <c r="I5714" s="5">
        <f>IF(G5714="nákup",VLOOKUP(E5714,Tabuľka6[#All],13,FALSE),IF(G5714="predaj",VLOOKUP(E5714,Tabuľka6[#All],12,FALSE),"zadany neplatny typ transakie"))</f>
        <v>14.75</v>
      </c>
      <c r="J5714">
        <f t="shared" si="89"/>
        <v>59</v>
      </c>
      <c r="K5714">
        <f>SUMIF($E$7:E5714,E5714,$H$7:H5714)</f>
        <v>29</v>
      </c>
    </row>
    <row r="5715" spans="4:11" x14ac:dyDescent="0.3">
      <c r="D5715">
        <v>5709</v>
      </c>
      <c r="E5715">
        <v>2</v>
      </c>
      <c r="F5715" s="4">
        <f>DATE(2022,6,5+INT(ROWS($1:179)/4))</f>
        <v>44761</v>
      </c>
      <c r="G5715" s="1" t="s">
        <v>166</v>
      </c>
      <c r="H5715">
        <v>10</v>
      </c>
      <c r="I5715" s="5">
        <f>IF(G5715="nákup",VLOOKUP(E5715,Tabuľka6[#All],13,FALSE),IF(G5715="predaj",VLOOKUP(E5715,Tabuľka6[#All],12,FALSE),"zadany neplatny typ transakie"))</f>
        <v>10.25</v>
      </c>
      <c r="J5715">
        <f t="shared" si="89"/>
        <v>102.5</v>
      </c>
      <c r="K5715">
        <f>SUMIF($E$7:E5715,E5715,$H$7:H5715)</f>
        <v>21</v>
      </c>
    </row>
    <row r="5716" spans="4:11" x14ac:dyDescent="0.3">
      <c r="D5716">
        <v>5710</v>
      </c>
      <c r="E5716">
        <v>6</v>
      </c>
      <c r="F5716" s="4">
        <f>DATE(2022,6,5+INT(ROWS($1:180)/4))</f>
        <v>44762</v>
      </c>
      <c r="G5716" s="1" t="s">
        <v>167</v>
      </c>
      <c r="H5716">
        <v>-9</v>
      </c>
      <c r="I5716" s="5">
        <f>IF(G5716="nákup",VLOOKUP(E5716,Tabuľka6[#All],13,FALSE),IF(G5716="predaj",VLOOKUP(E5716,Tabuľka6[#All],12,FALSE),"zadany neplatny typ transakie"))</f>
        <v>13.24</v>
      </c>
      <c r="J5716">
        <f t="shared" si="89"/>
        <v>119.16</v>
      </c>
      <c r="K5716">
        <f>SUMIF($E$7:E5716,E5716,$H$7:H5716)</f>
        <v>130</v>
      </c>
    </row>
    <row r="5717" spans="4:11" x14ac:dyDescent="0.3">
      <c r="D5717">
        <v>5711</v>
      </c>
      <c r="E5717">
        <v>19</v>
      </c>
      <c r="F5717" s="4">
        <f>DATE(2022,6,5+INT(ROWS($1:181)/4))</f>
        <v>44762</v>
      </c>
      <c r="G5717" s="1" t="s">
        <v>167</v>
      </c>
      <c r="H5717">
        <v>-7</v>
      </c>
      <c r="I5717" s="5">
        <f>IF(G5717="nákup",VLOOKUP(E5717,Tabuľka6[#All],13,FALSE),IF(G5717="predaj",VLOOKUP(E5717,Tabuľka6[#All],12,FALSE),"zadany neplatny typ transakie"))</f>
        <v>14.17</v>
      </c>
      <c r="J5717">
        <f t="shared" si="89"/>
        <v>99.19</v>
      </c>
      <c r="K5717">
        <f>SUMIF($E$7:E5717,E5717,$H$7:H5717)</f>
        <v>92</v>
      </c>
    </row>
    <row r="5718" spans="4:11" x14ac:dyDescent="0.3">
      <c r="D5718">
        <v>5712</v>
      </c>
      <c r="E5718">
        <v>1</v>
      </c>
      <c r="F5718" s="4">
        <f>DATE(2022,6,5+INT(ROWS($1:182)/4))</f>
        <v>44762</v>
      </c>
      <c r="G5718" s="1" t="s">
        <v>166</v>
      </c>
      <c r="H5718">
        <v>4</v>
      </c>
      <c r="I5718" s="5">
        <f>IF(G5718="nákup",VLOOKUP(E5718,Tabuľka6[#All],13,FALSE),IF(G5718="predaj",VLOOKUP(E5718,Tabuľka6[#All],12,FALSE),"zadany neplatny typ transakie"))</f>
        <v>8.25</v>
      </c>
      <c r="J5718">
        <f t="shared" si="89"/>
        <v>33</v>
      </c>
      <c r="K5718">
        <f>SUMIF($E$7:E5718,E5718,$H$7:H5718)</f>
        <v>4</v>
      </c>
    </row>
    <row r="5719" spans="4:11" x14ac:dyDescent="0.3">
      <c r="D5719">
        <v>5713</v>
      </c>
      <c r="E5719">
        <v>3</v>
      </c>
      <c r="F5719" s="4">
        <f>DATE(2022,6,5+INT(ROWS($1:183)/4))</f>
        <v>44762</v>
      </c>
      <c r="G5719" s="1" t="s">
        <v>167</v>
      </c>
      <c r="H5719">
        <v>-5</v>
      </c>
      <c r="I5719" s="5">
        <f>IF(G5719="nákup",VLOOKUP(E5719,Tabuľka6[#All],13,FALSE),IF(G5719="predaj",VLOOKUP(E5719,Tabuľka6[#All],12,FALSE),"zadany neplatny typ transakie"))</f>
        <v>9.64</v>
      </c>
      <c r="J5719">
        <f t="shared" si="89"/>
        <v>48.2</v>
      </c>
      <c r="K5719">
        <f>SUMIF($E$7:E5719,E5719,$H$7:H5719)</f>
        <v>27</v>
      </c>
    </row>
    <row r="5720" spans="4:11" x14ac:dyDescent="0.3">
      <c r="D5720">
        <v>5714</v>
      </c>
      <c r="E5720">
        <v>13</v>
      </c>
      <c r="F5720" s="4">
        <f>DATE(2022,6,5+INT(ROWS($1:184)/4))</f>
        <v>44763</v>
      </c>
      <c r="G5720" s="1" t="s">
        <v>167</v>
      </c>
      <c r="H5720">
        <v>-5</v>
      </c>
      <c r="I5720" s="5">
        <f>IF(G5720="nákup",VLOOKUP(E5720,Tabuľka6[#All],13,FALSE),IF(G5720="predaj",VLOOKUP(E5720,Tabuľka6[#All],12,FALSE),"zadany neplatny typ transakie"))</f>
        <v>14.95</v>
      </c>
      <c r="J5720">
        <f t="shared" si="89"/>
        <v>74.75</v>
      </c>
      <c r="K5720">
        <f>SUMIF($E$7:E5720,E5720,$H$7:H5720)</f>
        <v>120</v>
      </c>
    </row>
    <row r="5721" spans="4:11" x14ac:dyDescent="0.3">
      <c r="D5721">
        <v>5715</v>
      </c>
      <c r="E5721">
        <v>3</v>
      </c>
      <c r="F5721" s="4">
        <f>DATE(2022,6,5+INT(ROWS($1:185)/4))</f>
        <v>44763</v>
      </c>
      <c r="G5721" s="1" t="s">
        <v>167</v>
      </c>
      <c r="H5721">
        <v>-7</v>
      </c>
      <c r="I5721" s="5">
        <f>IF(G5721="nákup",VLOOKUP(E5721,Tabuľka6[#All],13,FALSE),IF(G5721="predaj",VLOOKUP(E5721,Tabuľka6[#All],12,FALSE),"zadany neplatny typ transakie"))</f>
        <v>9.64</v>
      </c>
      <c r="J5721">
        <f t="shared" si="89"/>
        <v>67.48</v>
      </c>
      <c r="K5721">
        <f>SUMIF($E$7:E5721,E5721,$H$7:H5721)</f>
        <v>20</v>
      </c>
    </row>
    <row r="5722" spans="4:11" x14ac:dyDescent="0.3">
      <c r="D5722">
        <v>5716</v>
      </c>
      <c r="E5722">
        <v>28</v>
      </c>
      <c r="F5722" s="4">
        <f>DATE(2022,6,5+INT(ROWS($1:186)/4))</f>
        <v>44763</v>
      </c>
      <c r="G5722" s="1" t="s">
        <v>167</v>
      </c>
      <c r="H5722">
        <v>-3</v>
      </c>
      <c r="I5722" s="5">
        <f>IF(G5722="nákup",VLOOKUP(E5722,Tabuľka6[#All],13,FALSE),IF(G5722="predaj",VLOOKUP(E5722,Tabuľka6[#All],12,FALSE),"zadany neplatny typ transakie"))</f>
        <v>14.38</v>
      </c>
      <c r="J5722">
        <f t="shared" si="89"/>
        <v>43.14</v>
      </c>
      <c r="K5722">
        <f>SUMIF($E$7:E5722,E5722,$H$7:H5722)</f>
        <v>52</v>
      </c>
    </row>
    <row r="5723" spans="4:11" x14ac:dyDescent="0.3">
      <c r="D5723">
        <v>5717</v>
      </c>
      <c r="E5723">
        <v>7</v>
      </c>
      <c r="F5723" s="4">
        <f>DATE(2022,6,5+INT(ROWS($1:187)/4))</f>
        <v>44763</v>
      </c>
      <c r="G5723" s="1" t="s">
        <v>167</v>
      </c>
      <c r="H5723">
        <v>-1</v>
      </c>
      <c r="I5723" s="5">
        <f>IF(G5723="nákup",VLOOKUP(E5723,Tabuľka6[#All],13,FALSE),IF(G5723="predaj",VLOOKUP(E5723,Tabuľka6[#All],12,FALSE),"zadany neplatny typ transakie"))</f>
        <v>14.75</v>
      </c>
      <c r="J5723">
        <f t="shared" si="89"/>
        <v>14.75</v>
      </c>
      <c r="K5723">
        <f>SUMIF($E$7:E5723,E5723,$H$7:H5723)</f>
        <v>28</v>
      </c>
    </row>
    <row r="5724" spans="4:11" x14ac:dyDescent="0.3">
      <c r="D5724">
        <v>5718</v>
      </c>
      <c r="E5724">
        <v>17</v>
      </c>
      <c r="F5724" s="4">
        <f>DATE(2022,6,5+INT(ROWS($1:188)/4))</f>
        <v>44764</v>
      </c>
      <c r="G5724" s="1" t="s">
        <v>167</v>
      </c>
      <c r="H5724">
        <v>-9</v>
      </c>
      <c r="I5724" s="5">
        <f>IF(G5724="nákup",VLOOKUP(E5724,Tabuľka6[#All],13,FALSE),IF(G5724="predaj",VLOOKUP(E5724,Tabuľka6[#All],12,FALSE),"zadany neplatny typ transakie"))</f>
        <v>14.46</v>
      </c>
      <c r="J5724">
        <f t="shared" si="89"/>
        <v>130.14000000000001</v>
      </c>
      <c r="K5724">
        <f>SUMIF($E$7:E5724,E5724,$H$7:H5724)</f>
        <v>47</v>
      </c>
    </row>
    <row r="5725" spans="4:11" x14ac:dyDescent="0.3">
      <c r="D5725">
        <v>5719</v>
      </c>
      <c r="E5725">
        <v>5</v>
      </c>
      <c r="F5725" s="4">
        <f>DATE(2022,6,5+INT(ROWS($1:189)/4))</f>
        <v>44764</v>
      </c>
      <c r="G5725" s="1" t="s">
        <v>167</v>
      </c>
      <c r="H5725">
        <v>-4</v>
      </c>
      <c r="I5725" s="5">
        <f>IF(G5725="nákup",VLOOKUP(E5725,Tabuľka6[#All],13,FALSE),IF(G5725="predaj",VLOOKUP(E5725,Tabuľka6[#All],12,FALSE),"zadany neplatny typ transakie"))</f>
        <v>15.56</v>
      </c>
      <c r="J5725">
        <f t="shared" si="89"/>
        <v>62.24</v>
      </c>
      <c r="K5725">
        <f>SUMIF($E$7:E5725,E5725,$H$7:H5725)</f>
        <v>133</v>
      </c>
    </row>
    <row r="5726" spans="4:11" x14ac:dyDescent="0.3">
      <c r="D5726">
        <v>5720</v>
      </c>
      <c r="E5726">
        <v>25</v>
      </c>
      <c r="F5726" s="4">
        <f>DATE(2022,6,5+INT(ROWS($1:190)/4))</f>
        <v>44764</v>
      </c>
      <c r="G5726" s="1" t="s">
        <v>166</v>
      </c>
      <c r="H5726">
        <v>10</v>
      </c>
      <c r="I5726" s="5" t="str">
        <f>IF(G5726="nákup",VLOOKUP(E5726,Tabuľka6[#All],13,FALSE),IF(G5726="predaj",VLOOKUP(E5726,Tabuľka6[#All],12,FALSE),"zadany neplatny typ transakie"))</f>
        <v>6,65</v>
      </c>
      <c r="J5726">
        <f t="shared" si="89"/>
        <v>66.5</v>
      </c>
      <c r="K5726">
        <f>SUMIF($E$7:E5726,E5726,$H$7:H5726)</f>
        <v>21</v>
      </c>
    </row>
    <row r="5727" spans="4:11" x14ac:dyDescent="0.3">
      <c r="D5727">
        <v>5721</v>
      </c>
      <c r="E5727">
        <v>8</v>
      </c>
      <c r="F5727" s="4">
        <f>DATE(2022,6,5+INT(ROWS($1:191)/4))</f>
        <v>44764</v>
      </c>
      <c r="G5727" s="1" t="s">
        <v>166</v>
      </c>
      <c r="H5727">
        <v>7</v>
      </c>
      <c r="I5727" s="5">
        <f>IF(G5727="nákup",VLOOKUP(E5727,Tabuľka6[#All],13,FALSE),IF(G5727="predaj",VLOOKUP(E5727,Tabuľka6[#All],12,FALSE),"zadany neplatny typ transakie"))</f>
        <v>10.99</v>
      </c>
      <c r="J5727">
        <f t="shared" si="89"/>
        <v>76.930000000000007</v>
      </c>
      <c r="K5727">
        <f>SUMIF($E$7:E5727,E5727,$H$7:H5727)</f>
        <v>11</v>
      </c>
    </row>
    <row r="5728" spans="4:11" x14ac:dyDescent="0.3">
      <c r="D5728">
        <v>5722</v>
      </c>
      <c r="E5728">
        <v>22</v>
      </c>
      <c r="F5728" s="4">
        <f>DATE(2022,6,5+INT(ROWS($1:192)/4))</f>
        <v>44765</v>
      </c>
      <c r="G5728" s="1" t="s">
        <v>166</v>
      </c>
      <c r="H5728">
        <v>7</v>
      </c>
      <c r="I5728" s="5">
        <f>IF(G5728="nákup",VLOOKUP(E5728,Tabuľka6[#All],13,FALSE),IF(G5728="predaj",VLOOKUP(E5728,Tabuľka6[#All],12,FALSE),"zadany neplatny typ transakie"))</f>
        <v>12.56</v>
      </c>
      <c r="J5728">
        <f t="shared" si="89"/>
        <v>87.92</v>
      </c>
      <c r="K5728">
        <f>SUMIF($E$7:E5728,E5728,$H$7:H5728)</f>
        <v>27</v>
      </c>
    </row>
    <row r="5729" spans="4:11" x14ac:dyDescent="0.3">
      <c r="D5729">
        <v>5723</v>
      </c>
      <c r="E5729">
        <v>20</v>
      </c>
      <c r="F5729" s="4">
        <f>DATE(2022,6,5+INT(ROWS($1:193)/4))</f>
        <v>44765</v>
      </c>
      <c r="G5729" s="1" t="s">
        <v>166</v>
      </c>
      <c r="H5729">
        <v>10</v>
      </c>
      <c r="I5729" s="5">
        <f>IF(G5729="nákup",VLOOKUP(E5729,Tabuľka6[#All],13,FALSE),IF(G5729="predaj",VLOOKUP(E5729,Tabuľka6[#All],12,FALSE),"zadany neplatny typ transakie"))</f>
        <v>6.29</v>
      </c>
      <c r="J5729">
        <f t="shared" si="89"/>
        <v>62.9</v>
      </c>
      <c r="K5729">
        <f>SUMIF($E$7:E5729,E5729,$H$7:H5729)</f>
        <v>11</v>
      </c>
    </row>
    <row r="5730" spans="4:11" x14ac:dyDescent="0.3">
      <c r="D5730">
        <v>5724</v>
      </c>
      <c r="E5730">
        <v>18</v>
      </c>
      <c r="F5730" s="4">
        <f>DATE(2022,6,5+INT(ROWS($1:194)/4))</f>
        <v>44765</v>
      </c>
      <c r="G5730" s="1" t="s">
        <v>167</v>
      </c>
      <c r="H5730">
        <v>-6</v>
      </c>
      <c r="I5730" s="5">
        <f>IF(G5730="nákup",VLOOKUP(E5730,Tabuľka6[#All],13,FALSE),IF(G5730="predaj",VLOOKUP(E5730,Tabuľka6[#All],12,FALSE),"zadany neplatny typ transakie"))</f>
        <v>13.99</v>
      </c>
      <c r="J5730">
        <f t="shared" si="89"/>
        <v>83.94</v>
      </c>
      <c r="K5730">
        <f>SUMIF($E$7:E5730,E5730,$H$7:H5730)</f>
        <v>43</v>
      </c>
    </row>
    <row r="5731" spans="4:11" x14ac:dyDescent="0.3">
      <c r="D5731">
        <v>5725</v>
      </c>
      <c r="E5731">
        <v>25</v>
      </c>
      <c r="F5731" s="4">
        <f>DATE(2022,6,5+INT(ROWS($1:195)/4))</f>
        <v>44765</v>
      </c>
      <c r="G5731" s="1" t="s">
        <v>167</v>
      </c>
      <c r="H5731">
        <v>-2</v>
      </c>
      <c r="I5731" s="5">
        <f>IF(G5731="nákup",VLOOKUP(E5731,Tabuľka6[#All],13,FALSE),IF(G5731="predaj",VLOOKUP(E5731,Tabuľka6[#All],12,FALSE),"zadany neplatny typ transakie"))</f>
        <v>14.95</v>
      </c>
      <c r="J5731">
        <f t="shared" si="89"/>
        <v>29.9</v>
      </c>
      <c r="K5731">
        <f>SUMIF($E$7:E5731,E5731,$H$7:H5731)</f>
        <v>19</v>
      </c>
    </row>
    <row r="5732" spans="4:11" x14ac:dyDescent="0.3">
      <c r="D5732">
        <v>5726</v>
      </c>
      <c r="E5732">
        <v>21</v>
      </c>
      <c r="F5732" s="4">
        <f>DATE(2022,6,5+INT(ROWS($1:196)/4))</f>
        <v>44766</v>
      </c>
      <c r="G5732" s="1" t="s">
        <v>167</v>
      </c>
      <c r="H5732">
        <v>-4</v>
      </c>
      <c r="I5732" s="5">
        <f>IF(G5732="nákup",VLOOKUP(E5732,Tabuľka6[#All],13,FALSE),IF(G5732="predaj",VLOOKUP(E5732,Tabuľka6[#All],12,FALSE),"zadany neplatny typ transakie"))</f>
        <v>22.5</v>
      </c>
      <c r="J5732">
        <f t="shared" si="89"/>
        <v>90</v>
      </c>
      <c r="K5732">
        <f>SUMIF($E$7:E5732,E5732,$H$7:H5732)</f>
        <v>117</v>
      </c>
    </row>
    <row r="5733" spans="4:11" x14ac:dyDescent="0.3">
      <c r="D5733">
        <v>5727</v>
      </c>
      <c r="E5733">
        <v>1</v>
      </c>
      <c r="F5733" s="4">
        <f>DATE(2022,6,5+INT(ROWS($1:197)/4))</f>
        <v>44766</v>
      </c>
      <c r="G5733" s="1" t="s">
        <v>166</v>
      </c>
      <c r="H5733">
        <v>8</v>
      </c>
      <c r="I5733" s="5">
        <f>IF(G5733="nákup",VLOOKUP(E5733,Tabuľka6[#All],13,FALSE),IF(G5733="predaj",VLOOKUP(E5733,Tabuľka6[#All],12,FALSE),"zadany neplatny typ transakie"))</f>
        <v>8.25</v>
      </c>
      <c r="J5733">
        <f t="shared" si="89"/>
        <v>66</v>
      </c>
      <c r="K5733">
        <f>SUMIF($E$7:E5733,E5733,$H$7:H5733)</f>
        <v>12</v>
      </c>
    </row>
    <row r="5734" spans="4:11" x14ac:dyDescent="0.3">
      <c r="D5734">
        <v>5728</v>
      </c>
      <c r="E5734">
        <v>17</v>
      </c>
      <c r="F5734" s="4">
        <f>DATE(2022,6,5+INT(ROWS($1:198)/4))</f>
        <v>44766</v>
      </c>
      <c r="G5734" s="1" t="s">
        <v>167</v>
      </c>
      <c r="H5734">
        <v>-1</v>
      </c>
      <c r="I5734" s="5">
        <f>IF(G5734="nákup",VLOOKUP(E5734,Tabuľka6[#All],13,FALSE),IF(G5734="predaj",VLOOKUP(E5734,Tabuľka6[#All],12,FALSE),"zadany neplatny typ transakie"))</f>
        <v>14.46</v>
      </c>
      <c r="J5734">
        <f t="shared" si="89"/>
        <v>14.46</v>
      </c>
      <c r="K5734">
        <f>SUMIF($E$7:E5734,E5734,$H$7:H5734)</f>
        <v>46</v>
      </c>
    </row>
    <row r="5735" spans="4:11" x14ac:dyDescent="0.3">
      <c r="D5735">
        <v>5729</v>
      </c>
      <c r="E5735">
        <v>30</v>
      </c>
      <c r="F5735" s="4">
        <f>DATE(2022,6,5+INT(ROWS($1:199)/4))</f>
        <v>44766</v>
      </c>
      <c r="G5735" s="1" t="s">
        <v>167</v>
      </c>
      <c r="H5735">
        <v>-5</v>
      </c>
      <c r="I5735" s="5">
        <f>IF(G5735="nákup",VLOOKUP(E5735,Tabuľka6[#All],13,FALSE),IF(G5735="predaj",VLOOKUP(E5735,Tabuľka6[#All],12,FALSE),"zadany neplatny typ transakie"))</f>
        <v>11.5</v>
      </c>
      <c r="J5735">
        <f t="shared" si="89"/>
        <v>57.5</v>
      </c>
      <c r="K5735">
        <f>SUMIF($E$7:E5735,E5735,$H$7:H5735)</f>
        <v>20</v>
      </c>
    </row>
    <row r="5736" spans="4:11" x14ac:dyDescent="0.3">
      <c r="D5736">
        <v>5730</v>
      </c>
      <c r="E5736">
        <v>10</v>
      </c>
      <c r="F5736" s="4">
        <f>DATE(2022,6,5+INT(ROWS($1:200)/4))</f>
        <v>44767</v>
      </c>
      <c r="G5736" s="1" t="s">
        <v>167</v>
      </c>
      <c r="H5736">
        <v>-7</v>
      </c>
      <c r="I5736" s="5">
        <f>IF(G5736="nákup",VLOOKUP(E5736,Tabuľka6[#All],13,FALSE),IF(G5736="predaj",VLOOKUP(E5736,Tabuľka6[#All],12,FALSE),"zadany neplatny typ transakie"))</f>
        <v>18.5</v>
      </c>
      <c r="J5736">
        <f t="shared" si="89"/>
        <v>129.5</v>
      </c>
      <c r="K5736">
        <f>SUMIF($E$7:E5736,E5736,$H$7:H5736)</f>
        <v>85</v>
      </c>
    </row>
    <row r="5737" spans="4:11" x14ac:dyDescent="0.3">
      <c r="D5737">
        <v>5731</v>
      </c>
      <c r="E5737">
        <v>22</v>
      </c>
      <c r="F5737" s="4">
        <f>DATE(2022,6,5+INT(ROWS($1:201)/4))</f>
        <v>44767</v>
      </c>
      <c r="G5737" s="1" t="s">
        <v>167</v>
      </c>
      <c r="H5737">
        <v>-4</v>
      </c>
      <c r="I5737" s="5">
        <f>IF(G5737="nákup",VLOOKUP(E5737,Tabuľka6[#All],13,FALSE),IF(G5737="predaj",VLOOKUP(E5737,Tabuľka6[#All],12,FALSE),"zadany neplatny typ transakie"))</f>
        <v>22.58</v>
      </c>
      <c r="J5737">
        <f t="shared" si="89"/>
        <v>90.32</v>
      </c>
      <c r="K5737">
        <f>SUMIF($E$7:E5737,E5737,$H$7:H5737)</f>
        <v>23</v>
      </c>
    </row>
    <row r="5738" spans="4:11" x14ac:dyDescent="0.3">
      <c r="D5738">
        <v>5732</v>
      </c>
      <c r="E5738">
        <v>10</v>
      </c>
      <c r="F5738" s="4">
        <f>DATE(2022,6,5+INT(ROWS($1:202)/4))</f>
        <v>44767</v>
      </c>
      <c r="G5738" s="1" t="s">
        <v>167</v>
      </c>
      <c r="H5738">
        <v>-1</v>
      </c>
      <c r="I5738" s="5">
        <f>IF(G5738="nákup",VLOOKUP(E5738,Tabuľka6[#All],13,FALSE),IF(G5738="predaj",VLOOKUP(E5738,Tabuľka6[#All],12,FALSE),"zadany neplatny typ transakie"))</f>
        <v>18.5</v>
      </c>
      <c r="J5738">
        <f t="shared" si="89"/>
        <v>18.5</v>
      </c>
      <c r="K5738">
        <f>SUMIF($E$7:E5738,E5738,$H$7:H5738)</f>
        <v>84</v>
      </c>
    </row>
    <row r="5739" spans="4:11" x14ac:dyDescent="0.3">
      <c r="D5739">
        <v>5733</v>
      </c>
      <c r="E5739">
        <v>4</v>
      </c>
      <c r="F5739" s="4">
        <f>DATE(2022,6,5+INT(ROWS($1:203)/4))</f>
        <v>44767</v>
      </c>
      <c r="G5739" s="1" t="s">
        <v>167</v>
      </c>
      <c r="H5739">
        <v>-4</v>
      </c>
      <c r="I5739" s="5">
        <f>IF(G5739="nákup",VLOOKUP(E5739,Tabuľka6[#All],13,FALSE),IF(G5739="predaj",VLOOKUP(E5739,Tabuľka6[#All],12,FALSE),"zadany neplatny typ transakie"))</f>
        <v>16</v>
      </c>
      <c r="J5739">
        <f t="shared" si="89"/>
        <v>64</v>
      </c>
      <c r="K5739">
        <f>SUMIF($E$7:E5739,E5739,$H$7:H5739)</f>
        <v>106</v>
      </c>
    </row>
    <row r="5740" spans="4:11" x14ac:dyDescent="0.3">
      <c r="D5740">
        <v>5734</v>
      </c>
      <c r="E5740">
        <v>11</v>
      </c>
      <c r="F5740" s="4">
        <f>DATE(2022,6,5+INT(ROWS($1:204)/4))</f>
        <v>44768</v>
      </c>
      <c r="G5740" s="1" t="s">
        <v>167</v>
      </c>
      <c r="H5740">
        <v>-3</v>
      </c>
      <c r="I5740" s="5">
        <f>IF(G5740="nákup",VLOOKUP(E5740,Tabuľka6[#All],13,FALSE),IF(G5740="predaj",VLOOKUP(E5740,Tabuľka6[#All],12,FALSE),"zadany neplatny typ transakie"))</f>
        <v>5</v>
      </c>
      <c r="J5740">
        <f t="shared" si="89"/>
        <v>15</v>
      </c>
      <c r="K5740">
        <f>SUMIF($E$7:E5740,E5740,$H$7:H5740)</f>
        <v>96</v>
      </c>
    </row>
    <row r="5741" spans="4:11" x14ac:dyDescent="0.3">
      <c r="D5741">
        <v>5735</v>
      </c>
      <c r="E5741">
        <v>14</v>
      </c>
      <c r="F5741" s="4">
        <f>DATE(2022,6,5+INT(ROWS($1:205)/4))</f>
        <v>44768</v>
      </c>
      <c r="G5741" s="1" t="s">
        <v>167</v>
      </c>
      <c r="H5741">
        <v>-8</v>
      </c>
      <c r="I5741" s="5">
        <f>IF(G5741="nákup",VLOOKUP(E5741,Tabuľka6[#All],13,FALSE),IF(G5741="predaj",VLOOKUP(E5741,Tabuľka6[#All],12,FALSE),"zadany neplatny typ transakie"))</f>
        <v>7.8</v>
      </c>
      <c r="J5741">
        <f t="shared" si="89"/>
        <v>62.4</v>
      </c>
      <c r="K5741">
        <f>SUMIF($E$7:E5741,E5741,$H$7:H5741)</f>
        <v>12</v>
      </c>
    </row>
    <row r="5742" spans="4:11" x14ac:dyDescent="0.3">
      <c r="D5742">
        <v>5736</v>
      </c>
      <c r="E5742">
        <v>11</v>
      </c>
      <c r="F5742" s="4">
        <f>DATE(2022,6,5+INT(ROWS($1:206)/4))</f>
        <v>44768</v>
      </c>
      <c r="G5742" s="1" t="s">
        <v>167</v>
      </c>
      <c r="H5742">
        <v>-7</v>
      </c>
      <c r="I5742" s="5">
        <f>IF(G5742="nákup",VLOOKUP(E5742,Tabuľka6[#All],13,FALSE),IF(G5742="predaj",VLOOKUP(E5742,Tabuľka6[#All],12,FALSE),"zadany neplatny typ transakie"))</f>
        <v>5</v>
      </c>
      <c r="J5742">
        <f t="shared" si="89"/>
        <v>35</v>
      </c>
      <c r="K5742">
        <f>SUMIF($E$7:E5742,E5742,$H$7:H5742)</f>
        <v>89</v>
      </c>
    </row>
    <row r="5743" spans="4:11" x14ac:dyDescent="0.3">
      <c r="D5743">
        <v>5737</v>
      </c>
      <c r="E5743">
        <v>19</v>
      </c>
      <c r="F5743" s="4">
        <f>DATE(2022,6,5+INT(ROWS($1:207)/4))</f>
        <v>44768</v>
      </c>
      <c r="G5743" s="1" t="s">
        <v>167</v>
      </c>
      <c r="H5743">
        <v>-1</v>
      </c>
      <c r="I5743" s="5">
        <f>IF(G5743="nákup",VLOOKUP(E5743,Tabuľka6[#All],13,FALSE),IF(G5743="predaj",VLOOKUP(E5743,Tabuľka6[#All],12,FALSE),"zadany neplatny typ transakie"))</f>
        <v>14.17</v>
      </c>
      <c r="J5743">
        <f t="shared" si="89"/>
        <v>14.17</v>
      </c>
      <c r="K5743">
        <f>SUMIF($E$7:E5743,E5743,$H$7:H5743)</f>
        <v>91</v>
      </c>
    </row>
    <row r="5744" spans="4:11" x14ac:dyDescent="0.3">
      <c r="D5744">
        <v>5738</v>
      </c>
      <c r="E5744">
        <v>4</v>
      </c>
      <c r="F5744" s="4">
        <f>DATE(2022,6,5+INT(ROWS($1:208)/4))</f>
        <v>44769</v>
      </c>
      <c r="G5744" s="1" t="s">
        <v>167</v>
      </c>
      <c r="H5744">
        <v>-3</v>
      </c>
      <c r="I5744" s="5">
        <f>IF(G5744="nákup",VLOOKUP(E5744,Tabuľka6[#All],13,FALSE),IF(G5744="predaj",VLOOKUP(E5744,Tabuľka6[#All],12,FALSE),"zadany neplatny typ transakie"))</f>
        <v>16</v>
      </c>
      <c r="J5744">
        <f t="shared" si="89"/>
        <v>48</v>
      </c>
      <c r="K5744">
        <f>SUMIF($E$7:E5744,E5744,$H$7:H5744)</f>
        <v>103</v>
      </c>
    </row>
    <row r="5745" spans="4:11" x14ac:dyDescent="0.3">
      <c r="D5745">
        <v>5739</v>
      </c>
      <c r="E5745">
        <v>1</v>
      </c>
      <c r="F5745" s="4">
        <f>DATE(2022,6,5+INT(ROWS($1:209)/4))</f>
        <v>44769</v>
      </c>
      <c r="G5745" s="1" t="s">
        <v>167</v>
      </c>
      <c r="H5745">
        <v>-6</v>
      </c>
      <c r="I5745" s="5">
        <f>IF(G5745="nákup",VLOOKUP(E5745,Tabuľka6[#All],13,FALSE),IF(G5745="predaj",VLOOKUP(E5745,Tabuľka6[#All],12,FALSE),"zadany neplatny typ transakie"))</f>
        <v>11.9</v>
      </c>
      <c r="J5745">
        <f t="shared" si="89"/>
        <v>71.400000000000006</v>
      </c>
      <c r="K5745">
        <f>SUMIF($E$7:E5745,E5745,$H$7:H5745)</f>
        <v>6</v>
      </c>
    </row>
    <row r="5746" spans="4:11" x14ac:dyDescent="0.3">
      <c r="D5746">
        <v>5740</v>
      </c>
      <c r="E5746">
        <v>14</v>
      </c>
      <c r="F5746" s="4">
        <f>DATE(2022,6,5+INT(ROWS($1:210)/4))</f>
        <v>44769</v>
      </c>
      <c r="G5746" s="1" t="s">
        <v>166</v>
      </c>
      <c r="H5746">
        <v>10</v>
      </c>
      <c r="I5746" s="5">
        <f>IF(G5746="nákup",VLOOKUP(E5746,Tabuľka6[#All],13,FALSE),IF(G5746="predaj",VLOOKUP(E5746,Tabuľka6[#All],12,FALSE),"zadany neplatny typ transakie"))</f>
        <v>5.68</v>
      </c>
      <c r="J5746">
        <f t="shared" si="89"/>
        <v>56.8</v>
      </c>
      <c r="K5746">
        <f>SUMIF($E$7:E5746,E5746,$H$7:H5746)</f>
        <v>22</v>
      </c>
    </row>
    <row r="5747" spans="4:11" x14ac:dyDescent="0.3">
      <c r="D5747">
        <v>5741</v>
      </c>
      <c r="E5747">
        <v>15</v>
      </c>
      <c r="F5747" s="4">
        <f>DATE(2022,6,5+INT(ROWS($1:211)/4))</f>
        <v>44769</v>
      </c>
      <c r="G5747" s="1" t="s">
        <v>167</v>
      </c>
      <c r="H5747">
        <v>-9</v>
      </c>
      <c r="I5747" s="5">
        <f>IF(G5747="nákup",VLOOKUP(E5747,Tabuľka6[#All],13,FALSE),IF(G5747="predaj",VLOOKUP(E5747,Tabuľka6[#All],12,FALSE),"zadany neplatny typ transakie"))</f>
        <v>9.65</v>
      </c>
      <c r="J5747">
        <f t="shared" si="89"/>
        <v>86.850000000000009</v>
      </c>
      <c r="K5747">
        <f>SUMIF($E$7:E5747,E5747,$H$7:H5747)</f>
        <v>6</v>
      </c>
    </row>
    <row r="5748" spans="4:11" x14ac:dyDescent="0.3">
      <c r="D5748">
        <v>5742</v>
      </c>
      <c r="E5748">
        <v>7</v>
      </c>
      <c r="F5748" s="4">
        <f>DATE(2022,6,5+INT(ROWS($1:212)/4))</f>
        <v>44770</v>
      </c>
      <c r="G5748" s="1" t="s">
        <v>166</v>
      </c>
      <c r="H5748">
        <v>10</v>
      </c>
      <c r="I5748" s="5">
        <f>IF(G5748="nákup",VLOOKUP(E5748,Tabuľka6[#All],13,FALSE),IF(G5748="predaj",VLOOKUP(E5748,Tabuľka6[#All],12,FALSE),"zadany neplatny typ transakie"))</f>
        <v>8.56</v>
      </c>
      <c r="J5748">
        <f t="shared" si="89"/>
        <v>85.600000000000009</v>
      </c>
      <c r="K5748">
        <f>SUMIF($E$7:E5748,E5748,$H$7:H5748)</f>
        <v>38</v>
      </c>
    </row>
    <row r="5749" spans="4:11" x14ac:dyDescent="0.3">
      <c r="D5749">
        <v>5743</v>
      </c>
      <c r="E5749">
        <v>6</v>
      </c>
      <c r="F5749" s="4">
        <f>DATE(2022,6,5+INT(ROWS($1:213)/4))</f>
        <v>44770</v>
      </c>
      <c r="G5749" s="1" t="s">
        <v>167</v>
      </c>
      <c r="H5749">
        <v>-4</v>
      </c>
      <c r="I5749" s="5">
        <f>IF(G5749="nákup",VLOOKUP(E5749,Tabuľka6[#All],13,FALSE),IF(G5749="predaj",VLOOKUP(E5749,Tabuľka6[#All],12,FALSE),"zadany neplatny typ transakie"))</f>
        <v>13.24</v>
      </c>
      <c r="J5749">
        <f t="shared" si="89"/>
        <v>52.96</v>
      </c>
      <c r="K5749">
        <f>SUMIF($E$7:E5749,E5749,$H$7:H5749)</f>
        <v>126</v>
      </c>
    </row>
    <row r="5750" spans="4:11" x14ac:dyDescent="0.3">
      <c r="D5750">
        <v>5744</v>
      </c>
      <c r="E5750">
        <v>17</v>
      </c>
      <c r="F5750" s="4">
        <f>DATE(2022,6,5+INT(ROWS($1:214)/4))</f>
        <v>44770</v>
      </c>
      <c r="G5750" s="1" t="s">
        <v>167</v>
      </c>
      <c r="H5750">
        <v>-4</v>
      </c>
      <c r="I5750" s="5">
        <f>IF(G5750="nákup",VLOOKUP(E5750,Tabuľka6[#All],13,FALSE),IF(G5750="predaj",VLOOKUP(E5750,Tabuľka6[#All],12,FALSE),"zadany neplatny typ transakie"))</f>
        <v>14.46</v>
      </c>
      <c r="J5750">
        <f t="shared" si="89"/>
        <v>57.84</v>
      </c>
      <c r="K5750">
        <f>SUMIF($E$7:E5750,E5750,$H$7:H5750)</f>
        <v>42</v>
      </c>
    </row>
    <row r="5751" spans="4:11" x14ac:dyDescent="0.3">
      <c r="D5751">
        <v>5745</v>
      </c>
      <c r="E5751">
        <v>27</v>
      </c>
      <c r="F5751" s="4">
        <f>DATE(2022,6,5+INT(ROWS($1:215)/4))</f>
        <v>44770</v>
      </c>
      <c r="G5751" s="1" t="s">
        <v>167</v>
      </c>
      <c r="H5751">
        <v>-7</v>
      </c>
      <c r="I5751" s="5">
        <f>IF(G5751="nákup",VLOOKUP(E5751,Tabuľka6[#All],13,FALSE),IF(G5751="predaj",VLOOKUP(E5751,Tabuľka6[#All],12,FALSE),"zadany neplatny typ transakie"))</f>
        <v>16.36</v>
      </c>
      <c r="J5751">
        <f t="shared" si="89"/>
        <v>114.52</v>
      </c>
      <c r="K5751">
        <f>SUMIF($E$7:E5751,E5751,$H$7:H5751)</f>
        <v>76</v>
      </c>
    </row>
    <row r="5752" spans="4:11" x14ac:dyDescent="0.3">
      <c r="D5752">
        <v>5746</v>
      </c>
      <c r="E5752">
        <v>25</v>
      </c>
      <c r="F5752" s="4">
        <f>DATE(2022,6,5+INT(ROWS($1:216)/4))</f>
        <v>44771</v>
      </c>
      <c r="G5752" s="1" t="s">
        <v>167</v>
      </c>
      <c r="H5752">
        <v>-9</v>
      </c>
      <c r="I5752" s="5">
        <f>IF(G5752="nákup",VLOOKUP(E5752,Tabuľka6[#All],13,FALSE),IF(G5752="predaj",VLOOKUP(E5752,Tabuľka6[#All],12,FALSE),"zadany neplatny typ transakie"))</f>
        <v>14.95</v>
      </c>
      <c r="J5752">
        <f t="shared" si="89"/>
        <v>134.54999999999998</v>
      </c>
      <c r="K5752">
        <f>SUMIF($E$7:E5752,E5752,$H$7:H5752)</f>
        <v>10</v>
      </c>
    </row>
    <row r="5753" spans="4:11" x14ac:dyDescent="0.3">
      <c r="D5753">
        <v>5747</v>
      </c>
      <c r="E5753">
        <v>5</v>
      </c>
      <c r="F5753" s="4">
        <f>DATE(2022,6,5+INT(ROWS($1:217)/4))</f>
        <v>44771</v>
      </c>
      <c r="G5753" s="1" t="s">
        <v>167</v>
      </c>
      <c r="H5753">
        <v>-2</v>
      </c>
      <c r="I5753" s="5">
        <f>IF(G5753="nákup",VLOOKUP(E5753,Tabuľka6[#All],13,FALSE),IF(G5753="predaj",VLOOKUP(E5753,Tabuľka6[#All],12,FALSE),"zadany neplatny typ transakie"))</f>
        <v>15.56</v>
      </c>
      <c r="J5753">
        <f t="shared" si="89"/>
        <v>31.12</v>
      </c>
      <c r="K5753">
        <f>SUMIF($E$7:E5753,E5753,$H$7:H5753)</f>
        <v>131</v>
      </c>
    </row>
    <row r="5754" spans="4:11" x14ac:dyDescent="0.3">
      <c r="D5754">
        <v>5748</v>
      </c>
      <c r="E5754">
        <v>12</v>
      </c>
      <c r="F5754" s="4">
        <f>DATE(2022,6,5+INT(ROWS($1:218)/4))</f>
        <v>44771</v>
      </c>
      <c r="G5754" s="1" t="s">
        <v>167</v>
      </c>
      <c r="H5754">
        <v>-5</v>
      </c>
      <c r="I5754" s="5">
        <f>IF(G5754="nákup",VLOOKUP(E5754,Tabuľka6[#All],13,FALSE),IF(G5754="predaj",VLOOKUP(E5754,Tabuľka6[#All],12,FALSE),"zadany neplatny typ transakie"))</f>
        <v>13.25</v>
      </c>
      <c r="J5754">
        <f t="shared" si="89"/>
        <v>66.25</v>
      </c>
      <c r="K5754">
        <f>SUMIF($E$7:E5754,E5754,$H$7:H5754)</f>
        <v>33</v>
      </c>
    </row>
    <row r="5755" spans="4:11" x14ac:dyDescent="0.3">
      <c r="D5755">
        <v>5749</v>
      </c>
      <c r="E5755">
        <v>5</v>
      </c>
      <c r="F5755" s="4">
        <f>DATE(2022,6,5+INT(ROWS($1:219)/4))</f>
        <v>44771</v>
      </c>
      <c r="G5755" s="1" t="s">
        <v>167</v>
      </c>
      <c r="H5755">
        <v>-10</v>
      </c>
      <c r="I5755" s="5">
        <f>IF(G5755="nákup",VLOOKUP(E5755,Tabuľka6[#All],13,FALSE),IF(G5755="predaj",VLOOKUP(E5755,Tabuľka6[#All],12,FALSE),"zadany neplatny typ transakie"))</f>
        <v>15.56</v>
      </c>
      <c r="J5755">
        <f t="shared" si="89"/>
        <v>155.6</v>
      </c>
      <c r="K5755">
        <f>SUMIF($E$7:E5755,E5755,$H$7:H5755)</f>
        <v>121</v>
      </c>
    </row>
    <row r="5756" spans="4:11" x14ac:dyDescent="0.3">
      <c r="D5756">
        <v>5750</v>
      </c>
      <c r="E5756">
        <v>5</v>
      </c>
      <c r="F5756" s="4">
        <f>DATE(2022,6,5+INT(ROWS($1:220)/4))</f>
        <v>44772</v>
      </c>
      <c r="G5756" s="1" t="s">
        <v>167</v>
      </c>
      <c r="H5756">
        <v>-10</v>
      </c>
      <c r="I5756" s="5">
        <f>IF(G5756="nákup",VLOOKUP(E5756,Tabuľka6[#All],13,FALSE),IF(G5756="predaj",VLOOKUP(E5756,Tabuľka6[#All],12,FALSE),"zadany neplatny typ transakie"))</f>
        <v>15.56</v>
      </c>
      <c r="J5756">
        <f t="shared" si="89"/>
        <v>155.6</v>
      </c>
      <c r="K5756">
        <f>SUMIF($E$7:E5756,E5756,$H$7:H5756)</f>
        <v>111</v>
      </c>
    </row>
    <row r="5757" spans="4:11" x14ac:dyDescent="0.3">
      <c r="D5757">
        <v>5751</v>
      </c>
      <c r="E5757">
        <v>15</v>
      </c>
      <c r="F5757" s="4">
        <f>DATE(2022,6,5+INT(ROWS($1:221)/4))</f>
        <v>44772</v>
      </c>
      <c r="G5757" s="1" t="s">
        <v>166</v>
      </c>
      <c r="H5757">
        <v>8</v>
      </c>
      <c r="I5757" s="5">
        <f>IF(G5757="nákup",VLOOKUP(E5757,Tabuľka6[#All],13,FALSE),IF(G5757="predaj",VLOOKUP(E5757,Tabuľka6[#All],12,FALSE),"zadany neplatny typ transakie"))</f>
        <v>4.5</v>
      </c>
      <c r="J5757">
        <f t="shared" si="89"/>
        <v>36</v>
      </c>
      <c r="K5757">
        <f>SUMIF($E$7:E5757,E5757,$H$7:H5757)</f>
        <v>14</v>
      </c>
    </row>
    <row r="5758" spans="4:11" x14ac:dyDescent="0.3">
      <c r="D5758">
        <v>5752</v>
      </c>
      <c r="E5758">
        <v>12</v>
      </c>
      <c r="F5758" s="4">
        <f>DATE(2022,6,5+INT(ROWS($1:222)/4))</f>
        <v>44772</v>
      </c>
      <c r="G5758" s="1" t="s">
        <v>167</v>
      </c>
      <c r="H5758">
        <v>-6</v>
      </c>
      <c r="I5758" s="5">
        <f>IF(G5758="nákup",VLOOKUP(E5758,Tabuľka6[#All],13,FALSE),IF(G5758="predaj",VLOOKUP(E5758,Tabuľka6[#All],12,FALSE),"zadany neplatny typ transakie"))</f>
        <v>13.25</v>
      </c>
      <c r="J5758">
        <f t="shared" si="89"/>
        <v>79.5</v>
      </c>
      <c r="K5758">
        <f>SUMIF($E$7:E5758,E5758,$H$7:H5758)</f>
        <v>27</v>
      </c>
    </row>
    <row r="5759" spans="4:11" x14ac:dyDescent="0.3">
      <c r="D5759">
        <v>5753</v>
      </c>
      <c r="E5759">
        <v>25</v>
      </c>
      <c r="F5759" s="4">
        <f>DATE(2022,6,5+INT(ROWS($1:223)/4))</f>
        <v>44772</v>
      </c>
      <c r="G5759" s="1" t="s">
        <v>167</v>
      </c>
      <c r="H5759">
        <v>-1</v>
      </c>
      <c r="I5759" s="5">
        <f>IF(G5759="nákup",VLOOKUP(E5759,Tabuľka6[#All],13,FALSE),IF(G5759="predaj",VLOOKUP(E5759,Tabuľka6[#All],12,FALSE),"zadany neplatny typ transakie"))</f>
        <v>14.95</v>
      </c>
      <c r="J5759">
        <f t="shared" si="89"/>
        <v>14.95</v>
      </c>
      <c r="K5759">
        <f>SUMIF($E$7:E5759,E5759,$H$7:H5759)</f>
        <v>9</v>
      </c>
    </row>
    <row r="5760" spans="4:11" x14ac:dyDescent="0.3">
      <c r="D5760">
        <v>5754</v>
      </c>
      <c r="E5760">
        <v>13</v>
      </c>
      <c r="F5760" s="4">
        <f>DATE(2022,6,5+INT(ROWS($1:224)/4))</f>
        <v>44773</v>
      </c>
      <c r="G5760" s="1" t="s">
        <v>167</v>
      </c>
      <c r="H5760">
        <v>-2</v>
      </c>
      <c r="I5760" s="5">
        <f>IF(G5760="nákup",VLOOKUP(E5760,Tabuľka6[#All],13,FALSE),IF(G5760="predaj",VLOOKUP(E5760,Tabuľka6[#All],12,FALSE),"zadany neplatny typ transakie"))</f>
        <v>14.95</v>
      </c>
      <c r="J5760">
        <f t="shared" si="89"/>
        <v>29.9</v>
      </c>
      <c r="K5760">
        <f>SUMIF($E$7:E5760,E5760,$H$7:H5760)</f>
        <v>118</v>
      </c>
    </row>
    <row r="5761" spans="4:11" x14ac:dyDescent="0.3">
      <c r="D5761">
        <v>5755</v>
      </c>
      <c r="E5761">
        <v>4</v>
      </c>
      <c r="F5761" s="4">
        <f>DATE(2022,6,5+INT(ROWS($1:225)/4))</f>
        <v>44773</v>
      </c>
      <c r="G5761" s="1" t="s">
        <v>167</v>
      </c>
      <c r="H5761">
        <v>-8</v>
      </c>
      <c r="I5761" s="5">
        <f>IF(G5761="nákup",VLOOKUP(E5761,Tabuľka6[#All],13,FALSE),IF(G5761="predaj",VLOOKUP(E5761,Tabuľka6[#All],12,FALSE),"zadany neplatny typ transakie"))</f>
        <v>16</v>
      </c>
      <c r="J5761">
        <f t="shared" si="89"/>
        <v>128</v>
      </c>
      <c r="K5761">
        <f>SUMIF($E$7:E5761,E5761,$H$7:H5761)</f>
        <v>95</v>
      </c>
    </row>
    <row r="5762" spans="4:11" x14ac:dyDescent="0.3">
      <c r="D5762">
        <v>5756</v>
      </c>
      <c r="E5762">
        <v>25</v>
      </c>
      <c r="F5762" s="4">
        <f>DATE(2022,6,5+INT(ROWS($1:226)/4))</f>
        <v>44773</v>
      </c>
      <c r="G5762" s="1" t="s">
        <v>167</v>
      </c>
      <c r="H5762">
        <v>-1</v>
      </c>
      <c r="I5762" s="5">
        <f>IF(G5762="nákup",VLOOKUP(E5762,Tabuľka6[#All],13,FALSE),IF(G5762="predaj",VLOOKUP(E5762,Tabuľka6[#All],12,FALSE),"zadany neplatny typ transakie"))</f>
        <v>14.95</v>
      </c>
      <c r="J5762">
        <f t="shared" si="89"/>
        <v>14.95</v>
      </c>
      <c r="K5762">
        <f>SUMIF($E$7:E5762,E5762,$H$7:H5762)</f>
        <v>8</v>
      </c>
    </row>
    <row r="5763" spans="4:11" x14ac:dyDescent="0.3">
      <c r="D5763">
        <v>5757</v>
      </c>
      <c r="E5763">
        <v>29</v>
      </c>
      <c r="F5763" s="4">
        <f>DATE(2022,6,5+INT(ROWS($1:227)/4))</f>
        <v>44773</v>
      </c>
      <c r="G5763" s="1" t="s">
        <v>167</v>
      </c>
      <c r="H5763">
        <v>-9</v>
      </c>
      <c r="I5763" s="5">
        <f>IF(G5763="nákup",VLOOKUP(E5763,Tabuľka6[#All],13,FALSE),IF(G5763="predaj",VLOOKUP(E5763,Tabuľka6[#All],12,FALSE),"zadany neplatny typ transakie"))</f>
        <v>24.99</v>
      </c>
      <c r="J5763">
        <f t="shared" si="89"/>
        <v>224.91</v>
      </c>
      <c r="K5763">
        <f>SUMIF($E$7:E5763,E5763,$H$7:H5763)</f>
        <v>115</v>
      </c>
    </row>
    <row r="5764" spans="4:11" x14ac:dyDescent="0.3">
      <c r="D5764">
        <v>5758</v>
      </c>
      <c r="E5764">
        <v>30</v>
      </c>
      <c r="F5764" s="4">
        <f>DATE(2022,6,5+INT(ROWS($1:228)/4))</f>
        <v>44774</v>
      </c>
      <c r="G5764" s="1" t="s">
        <v>167</v>
      </c>
      <c r="H5764">
        <v>-7</v>
      </c>
      <c r="I5764" s="5">
        <f>IF(G5764="nákup",VLOOKUP(E5764,Tabuľka6[#All],13,FALSE),IF(G5764="predaj",VLOOKUP(E5764,Tabuľka6[#All],12,FALSE),"zadany neplatny typ transakie"))</f>
        <v>11.5</v>
      </c>
      <c r="J5764">
        <f t="shared" si="89"/>
        <v>80.5</v>
      </c>
      <c r="K5764">
        <f>SUMIF($E$7:E5764,E5764,$H$7:H5764)</f>
        <v>13</v>
      </c>
    </row>
    <row r="5765" spans="4:11" x14ac:dyDescent="0.3">
      <c r="D5765">
        <v>5759</v>
      </c>
      <c r="E5765">
        <v>21</v>
      </c>
      <c r="F5765" s="4">
        <f>DATE(2022,6,5+INT(ROWS($1:229)/4))</f>
        <v>44774</v>
      </c>
      <c r="G5765" s="1" t="s">
        <v>167</v>
      </c>
      <c r="H5765">
        <v>-2</v>
      </c>
      <c r="I5765" s="5">
        <f>IF(G5765="nákup",VLOOKUP(E5765,Tabuľka6[#All],13,FALSE),IF(G5765="predaj",VLOOKUP(E5765,Tabuľka6[#All],12,FALSE),"zadany neplatny typ transakie"))</f>
        <v>22.5</v>
      </c>
      <c r="J5765">
        <f t="shared" si="89"/>
        <v>45</v>
      </c>
      <c r="K5765">
        <f>SUMIF($E$7:E5765,E5765,$H$7:H5765)</f>
        <v>115</v>
      </c>
    </row>
    <row r="5766" spans="4:11" x14ac:dyDescent="0.3">
      <c r="D5766">
        <v>5760</v>
      </c>
      <c r="E5766">
        <v>28</v>
      </c>
      <c r="F5766" s="4">
        <f>DATE(2022,6,5+INT(ROWS($1:230)/4))</f>
        <v>44774</v>
      </c>
      <c r="G5766" s="1" t="s">
        <v>167</v>
      </c>
      <c r="H5766">
        <v>-10</v>
      </c>
      <c r="I5766" s="5">
        <f>IF(G5766="nákup",VLOOKUP(E5766,Tabuľka6[#All],13,FALSE),IF(G5766="predaj",VLOOKUP(E5766,Tabuľka6[#All],12,FALSE),"zadany neplatny typ transakie"))</f>
        <v>14.38</v>
      </c>
      <c r="J5766">
        <f t="shared" si="89"/>
        <v>143.80000000000001</v>
      </c>
      <c r="K5766">
        <f>SUMIF($E$7:E5766,E5766,$H$7:H5766)</f>
        <v>42</v>
      </c>
    </row>
    <row r="5767" spans="4:11" x14ac:dyDescent="0.3">
      <c r="D5767">
        <v>5761</v>
      </c>
      <c r="E5767">
        <v>17</v>
      </c>
      <c r="F5767" s="4">
        <f>DATE(2022,6,5+INT(ROWS($1:231)/4))</f>
        <v>44774</v>
      </c>
      <c r="G5767" s="1" t="s">
        <v>167</v>
      </c>
      <c r="H5767">
        <v>-4</v>
      </c>
      <c r="I5767" s="5">
        <f>IF(G5767="nákup",VLOOKUP(E5767,Tabuľka6[#All],13,FALSE),IF(G5767="predaj",VLOOKUP(E5767,Tabuľka6[#All],12,FALSE),"zadany neplatny typ transakie"))</f>
        <v>14.46</v>
      </c>
      <c r="J5767">
        <f t="shared" si="89"/>
        <v>57.84</v>
      </c>
      <c r="K5767">
        <f>SUMIF($E$7:E5767,E5767,$H$7:H5767)</f>
        <v>38</v>
      </c>
    </row>
    <row r="5768" spans="4:11" x14ac:dyDescent="0.3">
      <c r="D5768">
        <v>5762</v>
      </c>
      <c r="E5768">
        <v>20</v>
      </c>
      <c r="F5768" s="4">
        <f>DATE(2022,6,5+INT(ROWS($1:232)/4))</f>
        <v>44775</v>
      </c>
      <c r="G5768" s="1" t="s">
        <v>167</v>
      </c>
      <c r="H5768">
        <v>-7</v>
      </c>
      <c r="I5768" s="5">
        <f>IF(G5768="nákup",VLOOKUP(E5768,Tabuľka6[#All],13,FALSE),IF(G5768="predaj",VLOOKUP(E5768,Tabuľka6[#All],12,FALSE),"zadany neplatny typ transakie"))</f>
        <v>10.050000000000001</v>
      </c>
      <c r="J5768">
        <f t="shared" ref="J5768:J5831" si="90">ABS(H5768*I5768)</f>
        <v>70.350000000000009</v>
      </c>
      <c r="K5768">
        <f>SUMIF($E$7:E5768,E5768,$H$7:H5768)</f>
        <v>4</v>
      </c>
    </row>
    <row r="5769" spans="4:11" x14ac:dyDescent="0.3">
      <c r="D5769">
        <v>5763</v>
      </c>
      <c r="E5769">
        <v>22</v>
      </c>
      <c r="F5769" s="4">
        <f>DATE(2022,6,5+INT(ROWS($1:233)/4))</f>
        <v>44775</v>
      </c>
      <c r="G5769" s="1" t="s">
        <v>166</v>
      </c>
      <c r="H5769">
        <v>8</v>
      </c>
      <c r="I5769" s="5">
        <f>IF(G5769="nákup",VLOOKUP(E5769,Tabuľka6[#All],13,FALSE),IF(G5769="predaj",VLOOKUP(E5769,Tabuľka6[#All],12,FALSE),"zadany neplatny typ transakie"))</f>
        <v>12.56</v>
      </c>
      <c r="J5769">
        <f t="shared" si="90"/>
        <v>100.48</v>
      </c>
      <c r="K5769">
        <f>SUMIF($E$7:E5769,E5769,$H$7:H5769)</f>
        <v>31</v>
      </c>
    </row>
    <row r="5770" spans="4:11" x14ac:dyDescent="0.3">
      <c r="D5770">
        <v>5764</v>
      </c>
      <c r="E5770">
        <v>8</v>
      </c>
      <c r="F5770" s="4">
        <f>DATE(2022,6,5+INT(ROWS($1:234)/4))</f>
        <v>44775</v>
      </c>
      <c r="G5770" s="1" t="s">
        <v>166</v>
      </c>
      <c r="H5770">
        <v>10</v>
      </c>
      <c r="I5770" s="5">
        <f>IF(G5770="nákup",VLOOKUP(E5770,Tabuľka6[#All],13,FALSE),IF(G5770="predaj",VLOOKUP(E5770,Tabuľka6[#All],12,FALSE),"zadany neplatny typ transakie"))</f>
        <v>10.99</v>
      </c>
      <c r="J5770">
        <f t="shared" si="90"/>
        <v>109.9</v>
      </c>
      <c r="K5770">
        <f>SUMIF($E$7:E5770,E5770,$H$7:H5770)</f>
        <v>21</v>
      </c>
    </row>
    <row r="5771" spans="4:11" x14ac:dyDescent="0.3">
      <c r="D5771">
        <v>5765</v>
      </c>
      <c r="E5771">
        <v>22</v>
      </c>
      <c r="F5771" s="4">
        <f>DATE(2022,6,5+INT(ROWS($1:235)/4))</f>
        <v>44775</v>
      </c>
      <c r="G5771" s="1" t="s">
        <v>167</v>
      </c>
      <c r="H5771">
        <v>-10</v>
      </c>
      <c r="I5771" s="5">
        <f>IF(G5771="nákup",VLOOKUP(E5771,Tabuľka6[#All],13,FALSE),IF(G5771="predaj",VLOOKUP(E5771,Tabuľka6[#All],12,FALSE),"zadany neplatny typ transakie"))</f>
        <v>22.58</v>
      </c>
      <c r="J5771">
        <f t="shared" si="90"/>
        <v>225.79999999999998</v>
      </c>
      <c r="K5771">
        <f>SUMIF($E$7:E5771,E5771,$H$7:H5771)</f>
        <v>21</v>
      </c>
    </row>
    <row r="5772" spans="4:11" x14ac:dyDescent="0.3">
      <c r="D5772">
        <v>5766</v>
      </c>
      <c r="E5772">
        <v>9</v>
      </c>
      <c r="F5772" s="4">
        <f>DATE(2022,6,5+INT(ROWS($1:236)/4))</f>
        <v>44776</v>
      </c>
      <c r="G5772" s="1" t="s">
        <v>167</v>
      </c>
      <c r="H5772">
        <v>-2</v>
      </c>
      <c r="I5772" s="5">
        <f>IF(G5772="nákup",VLOOKUP(E5772,Tabuľka6[#All],13,FALSE),IF(G5772="predaj",VLOOKUP(E5772,Tabuľka6[#All],12,FALSE),"zadany neplatny typ transakie"))</f>
        <v>41</v>
      </c>
      <c r="J5772">
        <f t="shared" si="90"/>
        <v>82</v>
      </c>
      <c r="K5772">
        <f>SUMIF($E$7:E5772,E5772,$H$7:H5772)</f>
        <v>164</v>
      </c>
    </row>
    <row r="5773" spans="4:11" x14ac:dyDescent="0.3">
      <c r="D5773">
        <v>5767</v>
      </c>
      <c r="E5773">
        <v>25</v>
      </c>
      <c r="F5773" s="4">
        <f>DATE(2022,6,5+INT(ROWS($1:237)/4))</f>
        <v>44776</v>
      </c>
      <c r="G5773" s="1" t="s">
        <v>166</v>
      </c>
      <c r="H5773">
        <v>10</v>
      </c>
      <c r="I5773" s="5" t="str">
        <f>IF(G5773="nákup",VLOOKUP(E5773,Tabuľka6[#All],13,FALSE),IF(G5773="predaj",VLOOKUP(E5773,Tabuľka6[#All],12,FALSE),"zadany neplatny typ transakie"))</f>
        <v>6,65</v>
      </c>
      <c r="J5773">
        <f t="shared" si="90"/>
        <v>66.5</v>
      </c>
      <c r="K5773">
        <f>SUMIF($E$7:E5773,E5773,$H$7:H5773)</f>
        <v>18</v>
      </c>
    </row>
    <row r="5774" spans="4:11" x14ac:dyDescent="0.3">
      <c r="D5774">
        <v>5768</v>
      </c>
      <c r="E5774">
        <v>16</v>
      </c>
      <c r="F5774" s="4">
        <f>DATE(2022,6,5+INT(ROWS($1:238)/4))</f>
        <v>44776</v>
      </c>
      <c r="G5774" s="1" t="s">
        <v>167</v>
      </c>
      <c r="H5774">
        <v>-5</v>
      </c>
      <c r="I5774" s="5">
        <f>IF(G5774="nákup",VLOOKUP(E5774,Tabuľka6[#All],13,FALSE),IF(G5774="predaj",VLOOKUP(E5774,Tabuľka6[#All],12,FALSE),"zadany neplatny typ transakie"))</f>
        <v>14.49</v>
      </c>
      <c r="J5774">
        <f t="shared" si="90"/>
        <v>72.45</v>
      </c>
      <c r="K5774">
        <f>SUMIF($E$7:E5774,E5774,$H$7:H5774)</f>
        <v>5</v>
      </c>
    </row>
    <row r="5775" spans="4:11" x14ac:dyDescent="0.3">
      <c r="D5775">
        <v>5769</v>
      </c>
      <c r="E5775">
        <v>17</v>
      </c>
      <c r="F5775" s="4">
        <f>DATE(2022,6,5+INT(ROWS($1:239)/4))</f>
        <v>44776</v>
      </c>
      <c r="G5775" s="1" t="s">
        <v>167</v>
      </c>
      <c r="H5775">
        <v>-8</v>
      </c>
      <c r="I5775" s="5">
        <f>IF(G5775="nákup",VLOOKUP(E5775,Tabuľka6[#All],13,FALSE),IF(G5775="predaj",VLOOKUP(E5775,Tabuľka6[#All],12,FALSE),"zadany neplatny typ transakie"))</f>
        <v>14.46</v>
      </c>
      <c r="J5775">
        <f t="shared" si="90"/>
        <v>115.68</v>
      </c>
      <c r="K5775">
        <f>SUMIF($E$7:E5775,E5775,$H$7:H5775)</f>
        <v>30</v>
      </c>
    </row>
    <row r="5776" spans="4:11" x14ac:dyDescent="0.3">
      <c r="D5776">
        <v>5770</v>
      </c>
      <c r="E5776">
        <v>6</v>
      </c>
      <c r="F5776" s="4">
        <f>DATE(2022,6,5+INT(ROWS($1:240)/4))</f>
        <v>44777</v>
      </c>
      <c r="G5776" s="1" t="s">
        <v>167</v>
      </c>
      <c r="H5776">
        <v>-6</v>
      </c>
      <c r="I5776" s="5">
        <f>IF(G5776="nákup",VLOOKUP(E5776,Tabuľka6[#All],13,FALSE),IF(G5776="predaj",VLOOKUP(E5776,Tabuľka6[#All],12,FALSE),"zadany neplatny typ transakie"))</f>
        <v>13.24</v>
      </c>
      <c r="J5776">
        <f t="shared" si="90"/>
        <v>79.44</v>
      </c>
      <c r="K5776">
        <f>SUMIF($E$7:E5776,E5776,$H$7:H5776)</f>
        <v>120</v>
      </c>
    </row>
    <row r="5777" spans="4:11" x14ac:dyDescent="0.3">
      <c r="D5777">
        <v>5771</v>
      </c>
      <c r="E5777">
        <v>24</v>
      </c>
      <c r="F5777" s="4">
        <f>DATE(2022,6,5+INT(ROWS($1:241)/4))</f>
        <v>44777</v>
      </c>
      <c r="G5777" s="1" t="s">
        <v>167</v>
      </c>
      <c r="H5777">
        <v>-2</v>
      </c>
      <c r="I5777" s="5">
        <f>IF(G5777="nákup",VLOOKUP(E5777,Tabuľka6[#All],13,FALSE),IF(G5777="predaj",VLOOKUP(E5777,Tabuľka6[#All],12,FALSE),"zadany neplatny typ transakie"))</f>
        <v>18.98</v>
      </c>
      <c r="J5777">
        <f t="shared" si="90"/>
        <v>37.96</v>
      </c>
      <c r="K5777">
        <f>SUMIF($E$7:E5777,E5777,$H$7:H5777)</f>
        <v>62</v>
      </c>
    </row>
    <row r="5778" spans="4:11" x14ac:dyDescent="0.3">
      <c r="D5778">
        <v>5772</v>
      </c>
      <c r="E5778">
        <v>9</v>
      </c>
      <c r="F5778" s="4">
        <f>DATE(2022,6,5+INT(ROWS($1:242)/4))</f>
        <v>44777</v>
      </c>
      <c r="G5778" s="1" t="s">
        <v>167</v>
      </c>
      <c r="H5778">
        <v>-7</v>
      </c>
      <c r="I5778" s="5">
        <f>IF(G5778="nákup",VLOOKUP(E5778,Tabuľka6[#All],13,FALSE),IF(G5778="predaj",VLOOKUP(E5778,Tabuľka6[#All],12,FALSE),"zadany neplatny typ transakie"))</f>
        <v>41</v>
      </c>
      <c r="J5778">
        <f t="shared" si="90"/>
        <v>287</v>
      </c>
      <c r="K5778">
        <f>SUMIF($E$7:E5778,E5778,$H$7:H5778)</f>
        <v>157</v>
      </c>
    </row>
    <row r="5779" spans="4:11" x14ac:dyDescent="0.3">
      <c r="D5779">
        <v>5773</v>
      </c>
      <c r="E5779">
        <v>10</v>
      </c>
      <c r="F5779" s="4">
        <f>DATE(2022,6,5+INT(ROWS($1:243)/4))</f>
        <v>44777</v>
      </c>
      <c r="G5779" s="1" t="s">
        <v>167</v>
      </c>
      <c r="H5779">
        <v>-3</v>
      </c>
      <c r="I5779" s="5">
        <f>IF(G5779="nákup",VLOOKUP(E5779,Tabuľka6[#All],13,FALSE),IF(G5779="predaj",VLOOKUP(E5779,Tabuľka6[#All],12,FALSE),"zadany neplatny typ transakie"))</f>
        <v>18.5</v>
      </c>
      <c r="J5779">
        <f t="shared" si="90"/>
        <v>55.5</v>
      </c>
      <c r="K5779">
        <f>SUMIF($E$7:E5779,E5779,$H$7:H5779)</f>
        <v>81</v>
      </c>
    </row>
    <row r="5780" spans="4:11" x14ac:dyDescent="0.3">
      <c r="D5780">
        <v>5774</v>
      </c>
      <c r="E5780">
        <v>4</v>
      </c>
      <c r="F5780" s="4">
        <f>DATE(2022,6,5+INT(ROWS($1:244)/4))</f>
        <v>44778</v>
      </c>
      <c r="G5780" s="1" t="s">
        <v>167</v>
      </c>
      <c r="H5780">
        <v>-3</v>
      </c>
      <c r="I5780" s="5">
        <f>IF(G5780="nákup",VLOOKUP(E5780,Tabuľka6[#All],13,FALSE),IF(G5780="predaj",VLOOKUP(E5780,Tabuľka6[#All],12,FALSE),"zadany neplatny typ transakie"))</f>
        <v>16</v>
      </c>
      <c r="J5780">
        <f t="shared" si="90"/>
        <v>48</v>
      </c>
      <c r="K5780">
        <f>SUMIF($E$7:E5780,E5780,$H$7:H5780)</f>
        <v>92</v>
      </c>
    </row>
    <row r="5781" spans="4:11" x14ac:dyDescent="0.3">
      <c r="D5781">
        <v>5775</v>
      </c>
      <c r="E5781">
        <v>28</v>
      </c>
      <c r="F5781" s="4">
        <f>DATE(2022,6,5+INT(ROWS($1:245)/4))</f>
        <v>44778</v>
      </c>
      <c r="G5781" s="1" t="s">
        <v>167</v>
      </c>
      <c r="H5781">
        <v>-7</v>
      </c>
      <c r="I5781" s="5">
        <f>IF(G5781="nákup",VLOOKUP(E5781,Tabuľka6[#All],13,FALSE),IF(G5781="predaj",VLOOKUP(E5781,Tabuľka6[#All],12,FALSE),"zadany neplatny typ transakie"))</f>
        <v>14.38</v>
      </c>
      <c r="J5781">
        <f t="shared" si="90"/>
        <v>100.66000000000001</v>
      </c>
      <c r="K5781">
        <f>SUMIF($E$7:E5781,E5781,$H$7:H5781)</f>
        <v>35</v>
      </c>
    </row>
    <row r="5782" spans="4:11" x14ac:dyDescent="0.3">
      <c r="D5782">
        <v>5776</v>
      </c>
      <c r="E5782">
        <v>2</v>
      </c>
      <c r="F5782" s="4">
        <f>DATE(2022,6,5+INT(ROWS($1:246)/4))</f>
        <v>44778</v>
      </c>
      <c r="G5782" s="1" t="s">
        <v>166</v>
      </c>
      <c r="H5782">
        <v>25</v>
      </c>
      <c r="I5782" s="5">
        <f>IF(G5782="nákup",VLOOKUP(E5782,Tabuľka6[#All],13,FALSE),IF(G5782="predaj",VLOOKUP(E5782,Tabuľka6[#All],12,FALSE),"zadany neplatny typ transakie"))</f>
        <v>10.25</v>
      </c>
      <c r="J5782">
        <f t="shared" si="90"/>
        <v>256.25</v>
      </c>
      <c r="K5782">
        <f>SUMIF($E$7:E5782,E5782,$H$7:H5782)</f>
        <v>46</v>
      </c>
    </row>
    <row r="5783" spans="4:11" x14ac:dyDescent="0.3">
      <c r="D5783">
        <v>5777</v>
      </c>
      <c r="E5783">
        <v>16</v>
      </c>
      <c r="F5783" s="4">
        <f>DATE(2022,6,5+INT(ROWS($1:247)/4))</f>
        <v>44778</v>
      </c>
      <c r="G5783" s="1" t="s">
        <v>166</v>
      </c>
      <c r="H5783">
        <v>31</v>
      </c>
      <c r="I5783" s="5">
        <f>IF(G5783="nákup",VLOOKUP(E5783,Tabuľka6[#All],13,FALSE),IF(G5783="predaj",VLOOKUP(E5783,Tabuľka6[#All],12,FALSE),"zadany neplatny typ transakie"))</f>
        <v>7.68</v>
      </c>
      <c r="J5783">
        <f t="shared" si="90"/>
        <v>238.07999999999998</v>
      </c>
      <c r="K5783">
        <f>SUMIF($E$7:E5783,E5783,$H$7:H5783)</f>
        <v>36</v>
      </c>
    </row>
    <row r="5784" spans="4:11" x14ac:dyDescent="0.3">
      <c r="D5784">
        <v>5778</v>
      </c>
      <c r="E5784">
        <v>24</v>
      </c>
      <c r="F5784" s="4">
        <f>DATE(2022,6,5+INT(ROWS($1:248)/4))</f>
        <v>44779</v>
      </c>
      <c r="G5784" s="1" t="s">
        <v>166</v>
      </c>
      <c r="H5784">
        <v>29</v>
      </c>
      <c r="I5784" s="5" t="str">
        <f>IF(G5784="nákup",VLOOKUP(E5784,Tabuľka6[#All],13,FALSE),IF(G5784="predaj",VLOOKUP(E5784,Tabuľka6[#All],12,FALSE),"zadany neplatny typ transakie"))</f>
        <v>8,78</v>
      </c>
      <c r="J5784">
        <f t="shared" si="90"/>
        <v>254.61999999999998</v>
      </c>
      <c r="K5784">
        <f>SUMIF($E$7:E5784,E5784,$H$7:H5784)</f>
        <v>91</v>
      </c>
    </row>
    <row r="5785" spans="4:11" x14ac:dyDescent="0.3">
      <c r="D5785">
        <v>5779</v>
      </c>
      <c r="E5785">
        <v>21</v>
      </c>
      <c r="F5785" s="4">
        <f>DATE(2022,6,5+INT(ROWS($1:249)/4))</f>
        <v>44779</v>
      </c>
      <c r="G5785" s="1" t="s">
        <v>166</v>
      </c>
      <c r="H5785">
        <v>47</v>
      </c>
      <c r="I5785" s="5">
        <f>IF(G5785="nákup",VLOOKUP(E5785,Tabuľka6[#All],13,FALSE),IF(G5785="predaj",VLOOKUP(E5785,Tabuľka6[#All],12,FALSE),"zadany neplatny typ transakie"))</f>
        <v>14.17</v>
      </c>
      <c r="J5785">
        <f t="shared" si="90"/>
        <v>665.99</v>
      </c>
      <c r="K5785">
        <f>SUMIF($E$7:E5785,E5785,$H$7:H5785)</f>
        <v>162</v>
      </c>
    </row>
    <row r="5786" spans="4:11" x14ac:dyDescent="0.3">
      <c r="D5786">
        <v>5780</v>
      </c>
      <c r="E5786">
        <v>15</v>
      </c>
      <c r="F5786" s="4">
        <f>DATE(2022,6,5+INT(ROWS($1:250)/4))</f>
        <v>44779</v>
      </c>
      <c r="G5786" s="1" t="s">
        <v>166</v>
      </c>
      <c r="H5786">
        <v>34</v>
      </c>
      <c r="I5786" s="5">
        <f>IF(G5786="nákup",VLOOKUP(E5786,Tabuľka6[#All],13,FALSE),IF(G5786="predaj",VLOOKUP(E5786,Tabuľka6[#All],12,FALSE),"zadany neplatny typ transakie"))</f>
        <v>4.5</v>
      </c>
      <c r="J5786">
        <f t="shared" si="90"/>
        <v>153</v>
      </c>
      <c r="K5786">
        <f>SUMIF($E$7:E5786,E5786,$H$7:H5786)</f>
        <v>48</v>
      </c>
    </row>
    <row r="5787" spans="4:11" x14ac:dyDescent="0.3">
      <c r="D5787">
        <v>5781</v>
      </c>
      <c r="E5787">
        <v>17</v>
      </c>
      <c r="F5787" s="4">
        <f>DATE(2022,6,5+INT(ROWS($1:251)/4))</f>
        <v>44779</v>
      </c>
      <c r="G5787" s="1" t="s">
        <v>166</v>
      </c>
      <c r="H5787">
        <v>29</v>
      </c>
      <c r="I5787" s="5">
        <f>IF(G5787="nákup",VLOOKUP(E5787,Tabuľka6[#All],13,FALSE),IF(G5787="predaj",VLOOKUP(E5787,Tabuľka6[#All],12,FALSE),"zadany neplatny typ transakie"))</f>
        <v>7.58</v>
      </c>
      <c r="J5787">
        <f t="shared" si="90"/>
        <v>219.82</v>
      </c>
      <c r="K5787">
        <f>SUMIF($E$7:E5787,E5787,$H$7:H5787)</f>
        <v>59</v>
      </c>
    </row>
    <row r="5788" spans="4:11" x14ac:dyDescent="0.3">
      <c r="D5788">
        <v>5782</v>
      </c>
      <c r="E5788">
        <v>14</v>
      </c>
      <c r="F5788" s="4">
        <f>DATE(2022,6,5+INT(ROWS($1:252)/4))</f>
        <v>44780</v>
      </c>
      <c r="G5788" s="1" t="s">
        <v>166</v>
      </c>
      <c r="H5788">
        <v>43</v>
      </c>
      <c r="I5788" s="5">
        <f>IF(G5788="nákup",VLOOKUP(E5788,Tabuľka6[#All],13,FALSE),IF(G5788="predaj",VLOOKUP(E5788,Tabuľka6[#All],12,FALSE),"zadany neplatny typ transakie"))</f>
        <v>5.68</v>
      </c>
      <c r="J5788">
        <f t="shared" si="90"/>
        <v>244.23999999999998</v>
      </c>
      <c r="K5788">
        <f>SUMIF($E$7:E5788,E5788,$H$7:H5788)</f>
        <v>65</v>
      </c>
    </row>
    <row r="5789" spans="4:11" x14ac:dyDescent="0.3">
      <c r="D5789">
        <v>5783</v>
      </c>
      <c r="E5789">
        <v>3</v>
      </c>
      <c r="F5789" s="4">
        <f>DATE(2022,6,5+INT(ROWS($1:253)/4))</f>
        <v>44780</v>
      </c>
      <c r="G5789" s="1" t="s">
        <v>166</v>
      </c>
      <c r="H5789">
        <v>37</v>
      </c>
      <c r="I5789" s="5">
        <f>IF(G5789="nákup",VLOOKUP(E5789,Tabuľka6[#All],13,FALSE),IF(G5789="predaj",VLOOKUP(E5789,Tabuľka6[#All],12,FALSE),"zadany neplatny typ transakie"))</f>
        <v>6.24</v>
      </c>
      <c r="J5789">
        <f t="shared" si="90"/>
        <v>230.88</v>
      </c>
      <c r="K5789">
        <f>SUMIF($E$7:E5789,E5789,$H$7:H5789)</f>
        <v>57</v>
      </c>
    </row>
    <row r="5790" spans="4:11" x14ac:dyDescent="0.3">
      <c r="D5790">
        <v>5784</v>
      </c>
      <c r="E5790">
        <v>19</v>
      </c>
      <c r="F5790" s="4">
        <f>DATE(2022,6,5+INT(ROWS($1:254)/4))</f>
        <v>44780</v>
      </c>
      <c r="G5790" s="1" t="s">
        <v>166</v>
      </c>
      <c r="H5790">
        <v>29</v>
      </c>
      <c r="I5790" s="5">
        <f>IF(G5790="nákup",VLOOKUP(E5790,Tabuľka6[#All],13,FALSE),IF(G5790="predaj",VLOOKUP(E5790,Tabuľka6[#All],12,FALSE),"zadany neplatny typ transakie"))</f>
        <v>9.16</v>
      </c>
      <c r="J5790">
        <f t="shared" si="90"/>
        <v>265.64</v>
      </c>
      <c r="K5790">
        <f>SUMIF($E$7:E5790,E5790,$H$7:H5790)</f>
        <v>120</v>
      </c>
    </row>
    <row r="5791" spans="4:11" x14ac:dyDescent="0.3">
      <c r="D5791">
        <v>5785</v>
      </c>
      <c r="E5791">
        <v>3</v>
      </c>
      <c r="F5791" s="4">
        <f>DATE(2022,6,5+INT(ROWS($1:255)/4))</f>
        <v>44780</v>
      </c>
      <c r="G5791" s="1" t="s">
        <v>166</v>
      </c>
      <c r="H5791">
        <v>26</v>
      </c>
      <c r="I5791" s="5">
        <f>IF(G5791="nákup",VLOOKUP(E5791,Tabuľka6[#All],13,FALSE),IF(G5791="predaj",VLOOKUP(E5791,Tabuľka6[#All],12,FALSE),"zadany neplatny typ transakie"))</f>
        <v>6.24</v>
      </c>
      <c r="J5791">
        <f t="shared" si="90"/>
        <v>162.24</v>
      </c>
      <c r="K5791">
        <f>SUMIF($E$7:E5791,E5791,$H$7:H5791)</f>
        <v>83</v>
      </c>
    </row>
    <row r="5792" spans="4:11" x14ac:dyDescent="0.3">
      <c r="D5792">
        <v>5786</v>
      </c>
      <c r="E5792">
        <v>27</v>
      </c>
      <c r="F5792" s="4">
        <f>DATE(2022,6,5+INT(ROWS($1:256)/4))</f>
        <v>44781</v>
      </c>
      <c r="G5792" s="1" t="s">
        <v>166</v>
      </c>
      <c r="H5792">
        <v>48</v>
      </c>
      <c r="I5792" s="5">
        <f>IF(G5792="nákup",VLOOKUP(E5792,Tabuľka6[#All],13,FALSE),IF(G5792="predaj",VLOOKUP(E5792,Tabuľka6[#All],12,FALSE),"zadany neplatny typ transakie"))</f>
        <v>8.89</v>
      </c>
      <c r="J5792">
        <f t="shared" si="90"/>
        <v>426.72</v>
      </c>
      <c r="K5792">
        <f>SUMIF($E$7:E5792,E5792,$H$7:H5792)</f>
        <v>124</v>
      </c>
    </row>
    <row r="5793" spans="4:11" x14ac:dyDescent="0.3">
      <c r="D5793">
        <v>5787</v>
      </c>
      <c r="E5793">
        <v>9</v>
      </c>
      <c r="F5793" s="4">
        <f>DATE(2022,6,5+INT(ROWS($1:257)/4))</f>
        <v>44781</v>
      </c>
      <c r="G5793" s="1" t="s">
        <v>166</v>
      </c>
      <c r="H5793">
        <v>33</v>
      </c>
      <c r="I5793" s="5">
        <f>IF(G5793="nákup",VLOOKUP(E5793,Tabuľka6[#All],13,FALSE),IF(G5793="predaj",VLOOKUP(E5793,Tabuľka6[#All],12,FALSE),"zadany neplatny typ transakie"))</f>
        <v>25.99</v>
      </c>
      <c r="J5793">
        <f t="shared" si="90"/>
        <v>857.67</v>
      </c>
      <c r="K5793">
        <f>SUMIF($E$7:E5793,E5793,$H$7:H5793)</f>
        <v>190</v>
      </c>
    </row>
    <row r="5794" spans="4:11" x14ac:dyDescent="0.3">
      <c r="D5794">
        <v>5788</v>
      </c>
      <c r="E5794">
        <v>20</v>
      </c>
      <c r="F5794" s="4">
        <f>DATE(2022,6,5+INT(ROWS($1:258)/4))</f>
        <v>44781</v>
      </c>
      <c r="G5794" s="1" t="s">
        <v>166</v>
      </c>
      <c r="H5794">
        <v>24</v>
      </c>
      <c r="I5794" s="5">
        <f>IF(G5794="nákup",VLOOKUP(E5794,Tabuľka6[#All],13,FALSE),IF(G5794="predaj",VLOOKUP(E5794,Tabuľka6[#All],12,FALSE),"zadany neplatny typ transakie"))</f>
        <v>6.29</v>
      </c>
      <c r="J5794">
        <f t="shared" si="90"/>
        <v>150.96</v>
      </c>
      <c r="K5794">
        <f>SUMIF($E$7:E5794,E5794,$H$7:H5794)</f>
        <v>28</v>
      </c>
    </row>
    <row r="5795" spans="4:11" x14ac:dyDescent="0.3">
      <c r="D5795">
        <v>5789</v>
      </c>
      <c r="E5795">
        <v>23</v>
      </c>
      <c r="F5795" s="4">
        <f>DATE(2022,6,5+INT(ROWS($1:259)/4))</f>
        <v>44781</v>
      </c>
      <c r="G5795" s="1" t="s">
        <v>166</v>
      </c>
      <c r="H5795">
        <v>31</v>
      </c>
      <c r="I5795" s="5">
        <f>IF(G5795="nákup",VLOOKUP(E5795,Tabuľka6[#All],13,FALSE),IF(G5795="predaj",VLOOKUP(E5795,Tabuľka6[#All],12,FALSE),"zadany neplatny typ transakie"))</f>
        <v>9.65</v>
      </c>
      <c r="J5795">
        <f t="shared" si="90"/>
        <v>299.15000000000003</v>
      </c>
      <c r="K5795">
        <f>SUMIF($E$7:E5795,E5795,$H$7:H5795)</f>
        <v>111</v>
      </c>
    </row>
    <row r="5796" spans="4:11" x14ac:dyDescent="0.3">
      <c r="D5796">
        <v>5790</v>
      </c>
      <c r="E5796">
        <v>17</v>
      </c>
      <c r="F5796" s="4">
        <f>DATE(2022,6,5+INT(ROWS($1:260)/4))</f>
        <v>44782</v>
      </c>
      <c r="G5796" s="1" t="s">
        <v>166</v>
      </c>
      <c r="H5796">
        <v>31</v>
      </c>
      <c r="I5796" s="5">
        <f>IF(G5796="nákup",VLOOKUP(E5796,Tabuľka6[#All],13,FALSE),IF(G5796="predaj",VLOOKUP(E5796,Tabuľka6[#All],12,FALSE),"zadany neplatny typ transakie"))</f>
        <v>7.58</v>
      </c>
      <c r="J5796">
        <f t="shared" si="90"/>
        <v>234.98</v>
      </c>
      <c r="K5796">
        <f>SUMIF($E$7:E5796,E5796,$H$7:H5796)</f>
        <v>90</v>
      </c>
    </row>
    <row r="5797" spans="4:11" x14ac:dyDescent="0.3">
      <c r="D5797">
        <v>5791</v>
      </c>
      <c r="E5797">
        <v>5</v>
      </c>
      <c r="F5797" s="4">
        <f>DATE(2022,6,5+INT(ROWS($1:261)/4))</f>
        <v>44782</v>
      </c>
      <c r="G5797" s="1" t="s">
        <v>166</v>
      </c>
      <c r="H5797">
        <v>22</v>
      </c>
      <c r="I5797" s="5">
        <f>IF(G5797="nákup",VLOOKUP(E5797,Tabuľka6[#All],13,FALSE),IF(G5797="predaj",VLOOKUP(E5797,Tabuľka6[#All],12,FALSE),"zadany neplatny typ transakie"))</f>
        <v>8.2899999999999991</v>
      </c>
      <c r="J5797">
        <f t="shared" si="90"/>
        <v>182.38</v>
      </c>
      <c r="K5797">
        <f>SUMIF($E$7:E5797,E5797,$H$7:H5797)</f>
        <v>133</v>
      </c>
    </row>
    <row r="5798" spans="4:11" x14ac:dyDescent="0.3">
      <c r="D5798">
        <v>5792</v>
      </c>
      <c r="E5798">
        <v>19</v>
      </c>
      <c r="F5798" s="4">
        <f>DATE(2022,6,5+INT(ROWS($1:262)/4))</f>
        <v>44782</v>
      </c>
      <c r="G5798" s="1" t="s">
        <v>166</v>
      </c>
      <c r="H5798">
        <v>42</v>
      </c>
      <c r="I5798" s="5">
        <f>IF(G5798="nákup",VLOOKUP(E5798,Tabuľka6[#All],13,FALSE),IF(G5798="predaj",VLOOKUP(E5798,Tabuľka6[#All],12,FALSE),"zadany neplatny typ transakie"))</f>
        <v>9.16</v>
      </c>
      <c r="J5798">
        <f t="shared" si="90"/>
        <v>384.72</v>
      </c>
      <c r="K5798">
        <f>SUMIF($E$7:E5798,E5798,$H$7:H5798)</f>
        <v>162</v>
      </c>
    </row>
    <row r="5799" spans="4:11" x14ac:dyDescent="0.3">
      <c r="D5799">
        <v>5793</v>
      </c>
      <c r="E5799">
        <v>2</v>
      </c>
      <c r="F5799" s="4">
        <f>DATE(2022,6,5+INT(ROWS($1:263)/4))</f>
        <v>44782</v>
      </c>
      <c r="G5799" s="1" t="s">
        <v>166</v>
      </c>
      <c r="H5799">
        <v>36</v>
      </c>
      <c r="I5799" s="5">
        <f>IF(G5799="nákup",VLOOKUP(E5799,Tabuľka6[#All],13,FALSE),IF(G5799="predaj",VLOOKUP(E5799,Tabuľka6[#All],12,FALSE),"zadany neplatny typ transakie"))</f>
        <v>10.25</v>
      </c>
      <c r="J5799">
        <f t="shared" si="90"/>
        <v>369</v>
      </c>
      <c r="K5799">
        <f>SUMIF($E$7:E5799,E5799,$H$7:H5799)</f>
        <v>82</v>
      </c>
    </row>
    <row r="5800" spans="4:11" x14ac:dyDescent="0.3">
      <c r="D5800">
        <v>5794</v>
      </c>
      <c r="E5800">
        <v>20</v>
      </c>
      <c r="F5800" s="4">
        <f>DATE(2022,6,5+INT(ROWS($1:264)/4))</f>
        <v>44783</v>
      </c>
      <c r="G5800" s="1" t="s">
        <v>166</v>
      </c>
      <c r="H5800">
        <v>29</v>
      </c>
      <c r="I5800" s="5">
        <f>IF(G5800="nákup",VLOOKUP(E5800,Tabuľka6[#All],13,FALSE),IF(G5800="predaj",VLOOKUP(E5800,Tabuľka6[#All],12,FALSE),"zadany neplatny typ transakie"))</f>
        <v>6.29</v>
      </c>
      <c r="J5800">
        <f t="shared" si="90"/>
        <v>182.41</v>
      </c>
      <c r="K5800">
        <f>SUMIF($E$7:E5800,E5800,$H$7:H5800)</f>
        <v>57</v>
      </c>
    </row>
    <row r="5801" spans="4:11" x14ac:dyDescent="0.3">
      <c r="D5801">
        <v>5795</v>
      </c>
      <c r="E5801">
        <v>25</v>
      </c>
      <c r="F5801" s="4">
        <f>DATE(2022,6,5+INT(ROWS($1:265)/4))</f>
        <v>44783</v>
      </c>
      <c r="G5801" s="1" t="s">
        <v>166</v>
      </c>
      <c r="H5801">
        <v>33</v>
      </c>
      <c r="I5801" s="5" t="str">
        <f>IF(G5801="nákup",VLOOKUP(E5801,Tabuľka6[#All],13,FALSE),IF(G5801="predaj",VLOOKUP(E5801,Tabuľka6[#All],12,FALSE),"zadany neplatny typ transakie"))</f>
        <v>6,65</v>
      </c>
      <c r="J5801">
        <f t="shared" si="90"/>
        <v>219.45000000000002</v>
      </c>
      <c r="K5801">
        <f>SUMIF($E$7:E5801,E5801,$H$7:H5801)</f>
        <v>51</v>
      </c>
    </row>
    <row r="5802" spans="4:11" x14ac:dyDescent="0.3">
      <c r="D5802">
        <v>5796</v>
      </c>
      <c r="E5802">
        <v>10</v>
      </c>
      <c r="F5802" s="4">
        <f>DATE(2022,6,5+INT(ROWS($1:266)/4))</f>
        <v>44783</v>
      </c>
      <c r="G5802" s="1" t="s">
        <v>166</v>
      </c>
      <c r="H5802">
        <v>37</v>
      </c>
      <c r="I5802" s="5">
        <f>IF(G5802="nákup",VLOOKUP(E5802,Tabuľka6[#All],13,FALSE),IF(G5802="predaj",VLOOKUP(E5802,Tabuľka6[#All],12,FALSE),"zadany neplatny typ transakie"))</f>
        <v>11.89</v>
      </c>
      <c r="J5802">
        <f t="shared" si="90"/>
        <v>439.93</v>
      </c>
      <c r="K5802">
        <f>SUMIF($E$7:E5802,E5802,$H$7:H5802)</f>
        <v>118</v>
      </c>
    </row>
    <row r="5803" spans="4:11" x14ac:dyDescent="0.3">
      <c r="D5803">
        <v>5797</v>
      </c>
      <c r="E5803">
        <v>7</v>
      </c>
      <c r="F5803" s="4">
        <f>DATE(2022,6,5+INT(ROWS($1:267)/4))</f>
        <v>44783</v>
      </c>
      <c r="G5803" s="1" t="s">
        <v>166</v>
      </c>
      <c r="H5803">
        <v>35</v>
      </c>
      <c r="I5803" s="5">
        <f>IF(G5803="nákup",VLOOKUP(E5803,Tabuľka6[#All],13,FALSE),IF(G5803="predaj",VLOOKUP(E5803,Tabuľka6[#All],12,FALSE),"zadany neplatny typ transakie"))</f>
        <v>8.56</v>
      </c>
      <c r="J5803">
        <f t="shared" si="90"/>
        <v>299.60000000000002</v>
      </c>
      <c r="K5803">
        <f>SUMIF($E$7:E5803,E5803,$H$7:H5803)</f>
        <v>73</v>
      </c>
    </row>
    <row r="5804" spans="4:11" x14ac:dyDescent="0.3">
      <c r="D5804">
        <v>5798</v>
      </c>
      <c r="E5804">
        <v>8</v>
      </c>
      <c r="F5804" s="4">
        <f>DATE(2022,6,5+INT(ROWS($1:268)/4))</f>
        <v>44784</v>
      </c>
      <c r="G5804" s="1" t="s">
        <v>166</v>
      </c>
      <c r="H5804">
        <v>46</v>
      </c>
      <c r="I5804" s="5">
        <f>IF(G5804="nákup",VLOOKUP(E5804,Tabuľka6[#All],13,FALSE),IF(G5804="predaj",VLOOKUP(E5804,Tabuľka6[#All],12,FALSE),"zadany neplatny typ transakie"))</f>
        <v>10.99</v>
      </c>
      <c r="J5804">
        <f t="shared" si="90"/>
        <v>505.54</v>
      </c>
      <c r="K5804">
        <f>SUMIF($E$7:E5804,E5804,$H$7:H5804)</f>
        <v>67</v>
      </c>
    </row>
    <row r="5805" spans="4:11" x14ac:dyDescent="0.3">
      <c r="D5805">
        <v>5799</v>
      </c>
      <c r="E5805">
        <v>10</v>
      </c>
      <c r="F5805" s="4">
        <f>DATE(2022,6,5+INT(ROWS($1:269)/4))</f>
        <v>44784</v>
      </c>
      <c r="G5805" s="1" t="s">
        <v>166</v>
      </c>
      <c r="H5805">
        <v>31</v>
      </c>
      <c r="I5805" s="5">
        <f>IF(G5805="nákup",VLOOKUP(E5805,Tabuľka6[#All],13,FALSE),IF(G5805="predaj",VLOOKUP(E5805,Tabuľka6[#All],12,FALSE),"zadany neplatny typ transakie"))</f>
        <v>11.89</v>
      </c>
      <c r="J5805">
        <f t="shared" si="90"/>
        <v>368.59000000000003</v>
      </c>
      <c r="K5805">
        <f>SUMIF($E$7:E5805,E5805,$H$7:H5805)</f>
        <v>149</v>
      </c>
    </row>
    <row r="5806" spans="4:11" x14ac:dyDescent="0.3">
      <c r="D5806">
        <v>5800</v>
      </c>
      <c r="E5806">
        <v>5</v>
      </c>
      <c r="F5806" s="4">
        <f>DATE(2022,6,5+INT(ROWS($1:270)/4))</f>
        <v>44784</v>
      </c>
      <c r="G5806" s="1" t="s">
        <v>166</v>
      </c>
      <c r="H5806">
        <v>20</v>
      </c>
      <c r="I5806" s="5">
        <f>IF(G5806="nákup",VLOOKUP(E5806,Tabuľka6[#All],13,FALSE),IF(G5806="predaj",VLOOKUP(E5806,Tabuľka6[#All],12,FALSE),"zadany neplatny typ transakie"))</f>
        <v>8.2899999999999991</v>
      </c>
      <c r="J5806">
        <f t="shared" si="90"/>
        <v>165.79999999999998</v>
      </c>
      <c r="K5806">
        <f>SUMIF($E$7:E5806,E5806,$H$7:H5806)</f>
        <v>153</v>
      </c>
    </row>
    <row r="5807" spans="4:11" x14ac:dyDescent="0.3">
      <c r="D5807">
        <v>5801</v>
      </c>
      <c r="E5807">
        <v>6</v>
      </c>
      <c r="F5807" s="4">
        <f>DATE(2022,6,5+INT(ROWS($1:271)/4))</f>
        <v>44784</v>
      </c>
      <c r="G5807" s="1" t="s">
        <v>166</v>
      </c>
      <c r="H5807">
        <v>37</v>
      </c>
      <c r="I5807" s="5">
        <f>IF(G5807="nákup",VLOOKUP(E5807,Tabuľka6[#All],13,FALSE),IF(G5807="predaj",VLOOKUP(E5807,Tabuľka6[#All],12,FALSE),"zadany neplatny typ transakie"))</f>
        <v>9.35</v>
      </c>
      <c r="J5807">
        <f t="shared" si="90"/>
        <v>345.95</v>
      </c>
      <c r="K5807">
        <f>SUMIF($E$7:E5807,E5807,$H$7:H5807)</f>
        <v>157</v>
      </c>
    </row>
    <row r="5808" spans="4:11" x14ac:dyDescent="0.3">
      <c r="D5808">
        <v>5802</v>
      </c>
      <c r="E5808">
        <v>19</v>
      </c>
      <c r="F5808" s="4">
        <f>DATE(2022,6,5+INT(ROWS($1:272)/4))</f>
        <v>44785</v>
      </c>
      <c r="G5808" s="1" t="s">
        <v>166</v>
      </c>
      <c r="H5808">
        <v>48</v>
      </c>
      <c r="I5808" s="5">
        <f>IF(G5808="nákup",VLOOKUP(E5808,Tabuľka6[#All],13,FALSE),IF(G5808="predaj",VLOOKUP(E5808,Tabuľka6[#All],12,FALSE),"zadany neplatny typ transakie"))</f>
        <v>9.16</v>
      </c>
      <c r="J5808">
        <f t="shared" si="90"/>
        <v>439.68</v>
      </c>
      <c r="K5808">
        <f>SUMIF($E$7:E5808,E5808,$H$7:H5808)</f>
        <v>210</v>
      </c>
    </row>
    <row r="5809" spans="4:11" x14ac:dyDescent="0.3">
      <c r="D5809">
        <v>5803</v>
      </c>
      <c r="E5809">
        <v>20</v>
      </c>
      <c r="F5809" s="4">
        <f>DATE(2022,6,5+INT(ROWS($1:273)/4))</f>
        <v>44785</v>
      </c>
      <c r="G5809" s="1" t="s">
        <v>166</v>
      </c>
      <c r="H5809">
        <v>29</v>
      </c>
      <c r="I5809" s="5">
        <f>IF(G5809="nákup",VLOOKUP(E5809,Tabuľka6[#All],13,FALSE),IF(G5809="predaj",VLOOKUP(E5809,Tabuľka6[#All],12,FALSE),"zadany neplatny typ transakie"))</f>
        <v>6.29</v>
      </c>
      <c r="J5809">
        <f t="shared" si="90"/>
        <v>182.41</v>
      </c>
      <c r="K5809">
        <f>SUMIF($E$7:E5809,E5809,$H$7:H5809)</f>
        <v>86</v>
      </c>
    </row>
    <row r="5810" spans="4:11" x14ac:dyDescent="0.3">
      <c r="D5810">
        <v>5804</v>
      </c>
      <c r="E5810">
        <v>16</v>
      </c>
      <c r="F5810" s="4">
        <f>DATE(2022,6,5+INT(ROWS($1:274)/4))</f>
        <v>44785</v>
      </c>
      <c r="G5810" s="1" t="s">
        <v>166</v>
      </c>
      <c r="H5810">
        <v>27</v>
      </c>
      <c r="I5810" s="5">
        <f>IF(G5810="nákup",VLOOKUP(E5810,Tabuľka6[#All],13,FALSE),IF(G5810="predaj",VLOOKUP(E5810,Tabuľka6[#All],12,FALSE),"zadany neplatny typ transakie"))</f>
        <v>7.68</v>
      </c>
      <c r="J5810">
        <f t="shared" si="90"/>
        <v>207.35999999999999</v>
      </c>
      <c r="K5810">
        <f>SUMIF($E$7:E5810,E5810,$H$7:H5810)</f>
        <v>63</v>
      </c>
    </row>
    <row r="5811" spans="4:11" x14ac:dyDescent="0.3">
      <c r="D5811">
        <v>5805</v>
      </c>
      <c r="E5811">
        <v>1</v>
      </c>
      <c r="F5811" s="4">
        <f>DATE(2022,6,5+INT(ROWS($1:275)/4))</f>
        <v>44785</v>
      </c>
      <c r="G5811" s="1" t="s">
        <v>166</v>
      </c>
      <c r="H5811">
        <v>39</v>
      </c>
      <c r="I5811" s="5">
        <f>IF(G5811="nákup",VLOOKUP(E5811,Tabuľka6[#All],13,FALSE),IF(G5811="predaj",VLOOKUP(E5811,Tabuľka6[#All],12,FALSE),"zadany neplatny typ transakie"))</f>
        <v>8.25</v>
      </c>
      <c r="J5811">
        <f t="shared" si="90"/>
        <v>321.75</v>
      </c>
      <c r="K5811">
        <f>SUMIF($E$7:E5811,E5811,$H$7:H5811)</f>
        <v>45</v>
      </c>
    </row>
    <row r="5812" spans="4:11" x14ac:dyDescent="0.3">
      <c r="D5812">
        <v>5806</v>
      </c>
      <c r="E5812">
        <v>20</v>
      </c>
      <c r="F5812" s="4">
        <f>DATE(2022,6,5+INT(ROWS($1:276)/4))</f>
        <v>44786</v>
      </c>
      <c r="G5812" s="1" t="s">
        <v>166</v>
      </c>
      <c r="H5812">
        <v>41</v>
      </c>
      <c r="I5812" s="5">
        <f>IF(G5812="nákup",VLOOKUP(E5812,Tabuľka6[#All],13,FALSE),IF(G5812="predaj",VLOOKUP(E5812,Tabuľka6[#All],12,FALSE),"zadany neplatny typ transakie"))</f>
        <v>6.29</v>
      </c>
      <c r="J5812">
        <f t="shared" si="90"/>
        <v>257.89</v>
      </c>
      <c r="K5812">
        <f>SUMIF($E$7:E5812,E5812,$H$7:H5812)</f>
        <v>127</v>
      </c>
    </row>
    <row r="5813" spans="4:11" x14ac:dyDescent="0.3">
      <c r="D5813">
        <v>5807</v>
      </c>
      <c r="E5813">
        <v>4</v>
      </c>
      <c r="F5813" s="4">
        <f>DATE(2022,6,5+INT(ROWS($1:277)/4))</f>
        <v>44786</v>
      </c>
      <c r="G5813" s="1" t="s">
        <v>166</v>
      </c>
      <c r="H5813">
        <v>34</v>
      </c>
      <c r="I5813" s="5">
        <f>IF(G5813="nákup",VLOOKUP(E5813,Tabuľka6[#All],13,FALSE),IF(G5813="predaj",VLOOKUP(E5813,Tabuľka6[#All],12,FALSE),"zadany neplatny typ transakie"))</f>
        <v>8.36</v>
      </c>
      <c r="J5813">
        <f t="shared" si="90"/>
        <v>284.24</v>
      </c>
      <c r="K5813">
        <f>SUMIF($E$7:E5813,E5813,$H$7:H5813)</f>
        <v>126</v>
      </c>
    </row>
    <row r="5814" spans="4:11" x14ac:dyDescent="0.3">
      <c r="D5814">
        <v>5808</v>
      </c>
      <c r="E5814">
        <v>11</v>
      </c>
      <c r="F5814" s="4">
        <f>DATE(2022,6,5+INT(ROWS($1:278)/4))</f>
        <v>44786</v>
      </c>
      <c r="G5814" s="1" t="s">
        <v>166</v>
      </c>
      <c r="H5814">
        <v>44</v>
      </c>
      <c r="I5814" s="5">
        <f>IF(G5814="nákup",VLOOKUP(E5814,Tabuľka6[#All],13,FALSE),IF(G5814="predaj",VLOOKUP(E5814,Tabuľka6[#All],12,FALSE),"zadany neplatny typ transakie"))</f>
        <v>3.26</v>
      </c>
      <c r="J5814">
        <f t="shared" si="90"/>
        <v>143.44</v>
      </c>
      <c r="K5814">
        <f>SUMIF($E$7:E5814,E5814,$H$7:H5814)</f>
        <v>133</v>
      </c>
    </row>
    <row r="5815" spans="4:11" x14ac:dyDescent="0.3">
      <c r="D5815">
        <v>5809</v>
      </c>
      <c r="E5815">
        <v>15</v>
      </c>
      <c r="F5815" s="4">
        <f>DATE(2022,6,5+INT(ROWS($1:279)/4))</f>
        <v>44786</v>
      </c>
      <c r="G5815" s="1" t="s">
        <v>166</v>
      </c>
      <c r="H5815">
        <v>22</v>
      </c>
      <c r="I5815" s="5">
        <f>IF(G5815="nákup",VLOOKUP(E5815,Tabuľka6[#All],13,FALSE),IF(G5815="predaj",VLOOKUP(E5815,Tabuľka6[#All],12,FALSE),"zadany neplatny typ transakie"))</f>
        <v>4.5</v>
      </c>
      <c r="J5815">
        <f t="shared" si="90"/>
        <v>99</v>
      </c>
      <c r="K5815">
        <f>SUMIF($E$7:E5815,E5815,$H$7:H5815)</f>
        <v>70</v>
      </c>
    </row>
    <row r="5816" spans="4:11" x14ac:dyDescent="0.3">
      <c r="D5816">
        <v>5810</v>
      </c>
      <c r="E5816">
        <v>1</v>
      </c>
      <c r="F5816" s="4">
        <f>DATE(2022,6,5+INT(ROWS($1:280)/4))</f>
        <v>44787</v>
      </c>
      <c r="G5816" s="1" t="s">
        <v>166</v>
      </c>
      <c r="H5816">
        <v>41</v>
      </c>
      <c r="I5816" s="5">
        <f>IF(G5816="nákup",VLOOKUP(E5816,Tabuľka6[#All],13,FALSE),IF(G5816="predaj",VLOOKUP(E5816,Tabuľka6[#All],12,FALSE),"zadany neplatny typ transakie"))</f>
        <v>8.25</v>
      </c>
      <c r="J5816">
        <f t="shared" si="90"/>
        <v>338.25</v>
      </c>
      <c r="K5816">
        <f>SUMIF($E$7:E5816,E5816,$H$7:H5816)</f>
        <v>86</v>
      </c>
    </row>
    <row r="5817" spans="4:11" x14ac:dyDescent="0.3">
      <c r="D5817">
        <v>5811</v>
      </c>
      <c r="E5817">
        <v>18</v>
      </c>
      <c r="F5817" s="4">
        <f>DATE(2022,6,5+INT(ROWS($1:281)/4))</f>
        <v>44787</v>
      </c>
      <c r="G5817" s="1" t="s">
        <v>166</v>
      </c>
      <c r="H5817">
        <v>43</v>
      </c>
      <c r="I5817" s="5">
        <f>IF(G5817="nákup",VLOOKUP(E5817,Tabuľka6[#All],13,FALSE),IF(G5817="predaj",VLOOKUP(E5817,Tabuľka6[#All],12,FALSE),"zadany neplatny typ transakie"))</f>
        <v>6.89</v>
      </c>
      <c r="J5817">
        <f t="shared" si="90"/>
        <v>296.27</v>
      </c>
      <c r="K5817">
        <f>SUMIF($E$7:E5817,E5817,$H$7:H5817)</f>
        <v>86</v>
      </c>
    </row>
    <row r="5818" spans="4:11" x14ac:dyDescent="0.3">
      <c r="D5818">
        <v>5812</v>
      </c>
      <c r="E5818">
        <v>17</v>
      </c>
      <c r="F5818" s="4">
        <f>DATE(2022,6,5+INT(ROWS($1:282)/4))</f>
        <v>44787</v>
      </c>
      <c r="G5818" s="1" t="s">
        <v>166</v>
      </c>
      <c r="H5818">
        <v>25</v>
      </c>
      <c r="I5818" s="5">
        <f>IF(G5818="nákup",VLOOKUP(E5818,Tabuľka6[#All],13,FALSE),IF(G5818="predaj",VLOOKUP(E5818,Tabuľka6[#All],12,FALSE),"zadany neplatny typ transakie"))</f>
        <v>7.58</v>
      </c>
      <c r="J5818">
        <f t="shared" si="90"/>
        <v>189.5</v>
      </c>
      <c r="K5818">
        <f>SUMIF($E$7:E5818,E5818,$H$7:H5818)</f>
        <v>115</v>
      </c>
    </row>
    <row r="5819" spans="4:11" x14ac:dyDescent="0.3">
      <c r="D5819">
        <v>5813</v>
      </c>
      <c r="E5819">
        <v>3</v>
      </c>
      <c r="F5819" s="4">
        <f>DATE(2022,6,5+INT(ROWS($1:283)/4))</f>
        <v>44787</v>
      </c>
      <c r="G5819" s="1" t="s">
        <v>166</v>
      </c>
      <c r="H5819">
        <v>35</v>
      </c>
      <c r="I5819" s="5">
        <f>IF(G5819="nákup",VLOOKUP(E5819,Tabuľka6[#All],13,FALSE),IF(G5819="predaj",VLOOKUP(E5819,Tabuľka6[#All],12,FALSE),"zadany neplatny typ transakie"))</f>
        <v>6.24</v>
      </c>
      <c r="J5819">
        <f t="shared" si="90"/>
        <v>218.4</v>
      </c>
      <c r="K5819">
        <f>SUMIF($E$7:E5819,E5819,$H$7:H5819)</f>
        <v>118</v>
      </c>
    </row>
    <row r="5820" spans="4:11" x14ac:dyDescent="0.3">
      <c r="D5820">
        <v>5814</v>
      </c>
      <c r="E5820">
        <v>19</v>
      </c>
      <c r="F5820" s="4">
        <f>DATE(2022,6,5+INT(ROWS($1:284)/4))</f>
        <v>44788</v>
      </c>
      <c r="G5820" s="1" t="s">
        <v>166</v>
      </c>
      <c r="H5820">
        <v>30</v>
      </c>
      <c r="I5820" s="5">
        <f>IF(G5820="nákup",VLOOKUP(E5820,Tabuľka6[#All],13,FALSE),IF(G5820="predaj",VLOOKUP(E5820,Tabuľka6[#All],12,FALSE),"zadany neplatny typ transakie"))</f>
        <v>9.16</v>
      </c>
      <c r="J5820">
        <f t="shared" si="90"/>
        <v>274.8</v>
      </c>
      <c r="K5820">
        <f>SUMIF($E$7:E5820,E5820,$H$7:H5820)</f>
        <v>240</v>
      </c>
    </row>
    <row r="5821" spans="4:11" x14ac:dyDescent="0.3">
      <c r="D5821">
        <v>5815</v>
      </c>
      <c r="E5821">
        <v>7</v>
      </c>
      <c r="F5821" s="4">
        <f>DATE(2022,6,5+INT(ROWS($1:285)/4))</f>
        <v>44788</v>
      </c>
      <c r="G5821" s="1" t="s">
        <v>166</v>
      </c>
      <c r="H5821">
        <v>44</v>
      </c>
      <c r="I5821" s="5">
        <f>IF(G5821="nákup",VLOOKUP(E5821,Tabuľka6[#All],13,FALSE),IF(G5821="predaj",VLOOKUP(E5821,Tabuľka6[#All],12,FALSE),"zadany neplatny typ transakie"))</f>
        <v>8.56</v>
      </c>
      <c r="J5821">
        <f t="shared" si="90"/>
        <v>376.64000000000004</v>
      </c>
      <c r="K5821">
        <f>SUMIF($E$7:E5821,E5821,$H$7:H5821)</f>
        <v>117</v>
      </c>
    </row>
    <row r="5822" spans="4:11" x14ac:dyDescent="0.3">
      <c r="D5822">
        <v>5816</v>
      </c>
      <c r="E5822">
        <v>8</v>
      </c>
      <c r="F5822" s="4">
        <f>DATE(2022,6,5+INT(ROWS($1:286)/4))</f>
        <v>44788</v>
      </c>
      <c r="G5822" s="1" t="s">
        <v>166</v>
      </c>
      <c r="H5822">
        <v>48</v>
      </c>
      <c r="I5822" s="5">
        <f>IF(G5822="nákup",VLOOKUP(E5822,Tabuľka6[#All],13,FALSE),IF(G5822="predaj",VLOOKUP(E5822,Tabuľka6[#All],12,FALSE),"zadany neplatny typ transakie"))</f>
        <v>10.99</v>
      </c>
      <c r="J5822">
        <f t="shared" si="90"/>
        <v>527.52</v>
      </c>
      <c r="K5822">
        <f>SUMIF($E$7:E5822,E5822,$H$7:H5822)</f>
        <v>115</v>
      </c>
    </row>
    <row r="5823" spans="4:11" x14ac:dyDescent="0.3">
      <c r="D5823">
        <v>5817</v>
      </c>
      <c r="E5823">
        <v>4</v>
      </c>
      <c r="F5823" s="4">
        <f>DATE(2022,6,5+INT(ROWS($1:287)/4))</f>
        <v>44788</v>
      </c>
      <c r="G5823" s="1" t="s">
        <v>166</v>
      </c>
      <c r="H5823">
        <v>23</v>
      </c>
      <c r="I5823" s="5">
        <f>IF(G5823="nákup",VLOOKUP(E5823,Tabuľka6[#All],13,FALSE),IF(G5823="predaj",VLOOKUP(E5823,Tabuľka6[#All],12,FALSE),"zadany neplatny typ transakie"))</f>
        <v>8.36</v>
      </c>
      <c r="J5823">
        <f t="shared" si="90"/>
        <v>192.27999999999997</v>
      </c>
      <c r="K5823">
        <f>SUMIF($E$7:E5823,E5823,$H$7:H5823)</f>
        <v>149</v>
      </c>
    </row>
    <row r="5824" spans="4:11" x14ac:dyDescent="0.3">
      <c r="D5824">
        <v>5818</v>
      </c>
      <c r="E5824">
        <v>5</v>
      </c>
      <c r="F5824" s="4">
        <f>DATE(2022,6,5+INT(ROWS($1:288)/4))</f>
        <v>44789</v>
      </c>
      <c r="G5824" s="1" t="s">
        <v>166</v>
      </c>
      <c r="H5824">
        <v>24</v>
      </c>
      <c r="I5824" s="5">
        <f>IF(G5824="nákup",VLOOKUP(E5824,Tabuľka6[#All],13,FALSE),IF(G5824="predaj",VLOOKUP(E5824,Tabuľka6[#All],12,FALSE),"zadany neplatny typ transakie"))</f>
        <v>8.2899999999999991</v>
      </c>
      <c r="J5824">
        <f t="shared" si="90"/>
        <v>198.95999999999998</v>
      </c>
      <c r="K5824">
        <f>SUMIF($E$7:E5824,E5824,$H$7:H5824)</f>
        <v>177</v>
      </c>
    </row>
    <row r="5825" spans="4:11" x14ac:dyDescent="0.3">
      <c r="D5825">
        <v>5819</v>
      </c>
      <c r="E5825">
        <v>21</v>
      </c>
      <c r="F5825" s="4">
        <f>DATE(2022,6,5+INT(ROWS($1:289)/4))</f>
        <v>44789</v>
      </c>
      <c r="G5825" s="1" t="s">
        <v>166</v>
      </c>
      <c r="H5825">
        <v>46</v>
      </c>
      <c r="I5825" s="5">
        <f>IF(G5825="nákup",VLOOKUP(E5825,Tabuľka6[#All],13,FALSE),IF(G5825="predaj",VLOOKUP(E5825,Tabuľka6[#All],12,FALSE),"zadany neplatny typ transakie"))</f>
        <v>14.17</v>
      </c>
      <c r="J5825">
        <f t="shared" si="90"/>
        <v>651.82000000000005</v>
      </c>
      <c r="K5825">
        <f>SUMIF($E$7:E5825,E5825,$H$7:H5825)</f>
        <v>208</v>
      </c>
    </row>
    <row r="5826" spans="4:11" x14ac:dyDescent="0.3">
      <c r="D5826">
        <v>5820</v>
      </c>
      <c r="E5826">
        <v>18</v>
      </c>
      <c r="F5826" s="4">
        <f>DATE(2022,6,5+INT(ROWS($1:290)/4))</f>
        <v>44789</v>
      </c>
      <c r="G5826" s="1" t="s">
        <v>166</v>
      </c>
      <c r="H5826">
        <v>44</v>
      </c>
      <c r="I5826" s="5">
        <f>IF(G5826="nákup",VLOOKUP(E5826,Tabuľka6[#All],13,FALSE),IF(G5826="predaj",VLOOKUP(E5826,Tabuľka6[#All],12,FALSE),"zadany neplatny typ transakie"))</f>
        <v>6.89</v>
      </c>
      <c r="J5826">
        <f t="shared" si="90"/>
        <v>303.15999999999997</v>
      </c>
      <c r="K5826">
        <f>SUMIF($E$7:E5826,E5826,$H$7:H5826)</f>
        <v>130</v>
      </c>
    </row>
    <row r="5827" spans="4:11" x14ac:dyDescent="0.3">
      <c r="D5827">
        <v>5821</v>
      </c>
      <c r="E5827">
        <v>5</v>
      </c>
      <c r="F5827" s="4">
        <f>DATE(2022,6,5+INT(ROWS($1:291)/4))</f>
        <v>44789</v>
      </c>
      <c r="G5827" s="1" t="s">
        <v>166</v>
      </c>
      <c r="H5827">
        <v>28</v>
      </c>
      <c r="I5827" s="5">
        <f>IF(G5827="nákup",VLOOKUP(E5827,Tabuľka6[#All],13,FALSE),IF(G5827="predaj",VLOOKUP(E5827,Tabuľka6[#All],12,FALSE),"zadany neplatny typ transakie"))</f>
        <v>8.2899999999999991</v>
      </c>
      <c r="J5827">
        <f t="shared" si="90"/>
        <v>232.11999999999998</v>
      </c>
      <c r="K5827">
        <f>SUMIF($E$7:E5827,E5827,$H$7:H5827)</f>
        <v>205</v>
      </c>
    </row>
    <row r="5828" spans="4:11" x14ac:dyDescent="0.3">
      <c r="D5828">
        <v>5822</v>
      </c>
      <c r="E5828">
        <v>14</v>
      </c>
      <c r="F5828" s="4">
        <f>DATE(2022,6,5+INT(ROWS($1:292)/4))</f>
        <v>44790</v>
      </c>
      <c r="G5828" s="1" t="s">
        <v>166</v>
      </c>
      <c r="H5828">
        <v>33</v>
      </c>
      <c r="I5828" s="5">
        <f>IF(G5828="nákup",VLOOKUP(E5828,Tabuľka6[#All],13,FALSE),IF(G5828="predaj",VLOOKUP(E5828,Tabuľka6[#All],12,FALSE),"zadany neplatny typ transakie"))</f>
        <v>5.68</v>
      </c>
      <c r="J5828">
        <f t="shared" si="90"/>
        <v>187.44</v>
      </c>
      <c r="K5828">
        <f>SUMIF($E$7:E5828,E5828,$H$7:H5828)</f>
        <v>98</v>
      </c>
    </row>
    <row r="5829" spans="4:11" x14ac:dyDescent="0.3">
      <c r="D5829">
        <v>5823</v>
      </c>
      <c r="E5829">
        <v>28</v>
      </c>
      <c r="F5829" s="4">
        <f>DATE(2022,6,5+INT(ROWS($1:293)/4))</f>
        <v>44790</v>
      </c>
      <c r="G5829" s="1" t="s">
        <v>166</v>
      </c>
      <c r="H5829">
        <v>36</v>
      </c>
      <c r="I5829" s="5">
        <f>IF(G5829="nákup",VLOOKUP(E5829,Tabuľka6[#All],13,FALSE),IF(G5829="predaj",VLOOKUP(E5829,Tabuľka6[#All],12,FALSE),"zadany neplatny typ transakie"))</f>
        <v>6.9</v>
      </c>
      <c r="J5829">
        <f t="shared" si="90"/>
        <v>248.4</v>
      </c>
      <c r="K5829">
        <f>SUMIF($E$7:E5829,E5829,$H$7:H5829)</f>
        <v>71</v>
      </c>
    </row>
    <row r="5830" spans="4:11" x14ac:dyDescent="0.3">
      <c r="D5830">
        <v>5824</v>
      </c>
      <c r="E5830">
        <v>17</v>
      </c>
      <c r="F5830" s="4">
        <f>DATE(2022,6,5+INT(ROWS($1:294)/4))</f>
        <v>44790</v>
      </c>
      <c r="G5830" s="1" t="s">
        <v>167</v>
      </c>
      <c r="H5830">
        <v>-5</v>
      </c>
      <c r="I5830" s="5">
        <f>IF(G5830="nákup",VLOOKUP(E5830,Tabuľka6[#All],13,FALSE),IF(G5830="predaj",VLOOKUP(E5830,Tabuľka6[#All],12,FALSE),"zadany neplatny typ transakie"))</f>
        <v>14.46</v>
      </c>
      <c r="J5830">
        <f t="shared" si="90"/>
        <v>72.300000000000011</v>
      </c>
      <c r="K5830">
        <f>SUMIF($E$7:E5830,E5830,$H$7:H5830)</f>
        <v>110</v>
      </c>
    </row>
    <row r="5831" spans="4:11" x14ac:dyDescent="0.3">
      <c r="D5831">
        <v>5825</v>
      </c>
      <c r="E5831">
        <v>27</v>
      </c>
      <c r="F5831" s="4">
        <f>DATE(2022,6,5+INT(ROWS($1:295)/4))</f>
        <v>44790</v>
      </c>
      <c r="G5831" s="1" t="s">
        <v>167</v>
      </c>
      <c r="H5831">
        <v>-2</v>
      </c>
      <c r="I5831" s="5">
        <f>IF(G5831="nákup",VLOOKUP(E5831,Tabuľka6[#All],13,FALSE),IF(G5831="predaj",VLOOKUP(E5831,Tabuľka6[#All],12,FALSE),"zadany neplatny typ transakie"))</f>
        <v>16.36</v>
      </c>
      <c r="J5831">
        <f t="shared" si="90"/>
        <v>32.72</v>
      </c>
      <c r="K5831">
        <f>SUMIF($E$7:E5831,E5831,$H$7:H5831)</f>
        <v>122</v>
      </c>
    </row>
    <row r="5832" spans="4:11" x14ac:dyDescent="0.3">
      <c r="D5832">
        <v>5826</v>
      </c>
      <c r="E5832">
        <v>28</v>
      </c>
      <c r="F5832" s="4">
        <f>DATE(2022,6,5+INT(ROWS($1:296)/4))</f>
        <v>44791</v>
      </c>
      <c r="G5832" s="1" t="s">
        <v>167</v>
      </c>
      <c r="H5832">
        <v>-7</v>
      </c>
      <c r="I5832" s="5">
        <f>IF(G5832="nákup",VLOOKUP(E5832,Tabuľka6[#All],13,FALSE),IF(G5832="predaj",VLOOKUP(E5832,Tabuľka6[#All],12,FALSE),"zadany neplatny typ transakie"))</f>
        <v>14.38</v>
      </c>
      <c r="J5832">
        <f t="shared" ref="J5832:J5895" si="91">ABS(H5832*I5832)</f>
        <v>100.66000000000001</v>
      </c>
      <c r="K5832">
        <f>SUMIF($E$7:E5832,E5832,$H$7:H5832)</f>
        <v>64</v>
      </c>
    </row>
    <row r="5833" spans="4:11" x14ac:dyDescent="0.3">
      <c r="D5833">
        <v>5827</v>
      </c>
      <c r="E5833">
        <v>30</v>
      </c>
      <c r="F5833" s="4">
        <f>DATE(2022,6,5+INT(ROWS($1:297)/4))</f>
        <v>44791</v>
      </c>
      <c r="G5833" s="1" t="s">
        <v>167</v>
      </c>
      <c r="H5833">
        <v>-8</v>
      </c>
      <c r="I5833" s="5">
        <f>IF(G5833="nákup",VLOOKUP(E5833,Tabuľka6[#All],13,FALSE),IF(G5833="predaj",VLOOKUP(E5833,Tabuľka6[#All],12,FALSE),"zadany neplatny typ transakie"))</f>
        <v>11.5</v>
      </c>
      <c r="J5833">
        <f t="shared" si="91"/>
        <v>92</v>
      </c>
      <c r="K5833">
        <f>SUMIF($E$7:E5833,E5833,$H$7:H5833)</f>
        <v>5</v>
      </c>
    </row>
    <row r="5834" spans="4:11" x14ac:dyDescent="0.3">
      <c r="D5834">
        <v>5828</v>
      </c>
      <c r="E5834">
        <v>7</v>
      </c>
      <c r="F5834" s="4">
        <f>DATE(2022,6,5+INT(ROWS($1:298)/4))</f>
        <v>44791</v>
      </c>
      <c r="G5834" s="1" t="s">
        <v>167</v>
      </c>
      <c r="H5834">
        <v>-4</v>
      </c>
      <c r="I5834" s="5">
        <f>IF(G5834="nákup",VLOOKUP(E5834,Tabuľka6[#All],13,FALSE),IF(G5834="predaj",VLOOKUP(E5834,Tabuľka6[#All],12,FALSE),"zadany neplatny typ transakie"))</f>
        <v>14.75</v>
      </c>
      <c r="J5834">
        <f t="shared" si="91"/>
        <v>59</v>
      </c>
      <c r="K5834">
        <f>SUMIF($E$7:E5834,E5834,$H$7:H5834)</f>
        <v>113</v>
      </c>
    </row>
    <row r="5835" spans="4:11" x14ac:dyDescent="0.3">
      <c r="D5835">
        <v>5829</v>
      </c>
      <c r="E5835">
        <v>10</v>
      </c>
      <c r="F5835" s="4">
        <f>DATE(2022,6,5+INT(ROWS($1:299)/4))</f>
        <v>44791</v>
      </c>
      <c r="G5835" s="1" t="s">
        <v>167</v>
      </c>
      <c r="H5835">
        <v>-7</v>
      </c>
      <c r="I5835" s="5">
        <f>IF(G5835="nákup",VLOOKUP(E5835,Tabuľka6[#All],13,FALSE),IF(G5835="predaj",VLOOKUP(E5835,Tabuľka6[#All],12,FALSE),"zadany neplatny typ transakie"))</f>
        <v>18.5</v>
      </c>
      <c r="J5835">
        <f t="shared" si="91"/>
        <v>129.5</v>
      </c>
      <c r="K5835">
        <f>SUMIF($E$7:E5835,E5835,$H$7:H5835)</f>
        <v>142</v>
      </c>
    </row>
    <row r="5836" spans="4:11" x14ac:dyDescent="0.3">
      <c r="D5836">
        <v>5830</v>
      </c>
      <c r="E5836">
        <v>7</v>
      </c>
      <c r="F5836" s="4">
        <f>DATE(2022,6,5+INT(ROWS($1:300)/4))</f>
        <v>44792</v>
      </c>
      <c r="G5836" s="1" t="s">
        <v>167</v>
      </c>
      <c r="H5836">
        <v>-2</v>
      </c>
      <c r="I5836" s="5">
        <f>IF(G5836="nákup",VLOOKUP(E5836,Tabuľka6[#All],13,FALSE),IF(G5836="predaj",VLOOKUP(E5836,Tabuľka6[#All],12,FALSE),"zadany neplatny typ transakie"))</f>
        <v>14.75</v>
      </c>
      <c r="J5836">
        <f t="shared" si="91"/>
        <v>29.5</v>
      </c>
      <c r="K5836">
        <f>SUMIF($E$7:E5836,E5836,$H$7:H5836)</f>
        <v>111</v>
      </c>
    </row>
    <row r="5837" spans="4:11" x14ac:dyDescent="0.3">
      <c r="D5837">
        <v>5831</v>
      </c>
      <c r="E5837">
        <v>2</v>
      </c>
      <c r="F5837" s="4">
        <f>DATE(2022,6,5+INT(ROWS($1:301)/4))</f>
        <v>44792</v>
      </c>
      <c r="G5837" s="1" t="s">
        <v>167</v>
      </c>
      <c r="H5837">
        <v>-5</v>
      </c>
      <c r="I5837" s="5">
        <f>IF(G5837="nákup",VLOOKUP(E5837,Tabuľka6[#All],13,FALSE),IF(G5837="predaj",VLOOKUP(E5837,Tabuľka6[#All],12,FALSE),"zadany neplatny typ transakie"))</f>
        <v>16.11</v>
      </c>
      <c r="J5837">
        <f t="shared" si="91"/>
        <v>80.55</v>
      </c>
      <c r="K5837">
        <f>SUMIF($E$7:E5837,E5837,$H$7:H5837)</f>
        <v>77</v>
      </c>
    </row>
    <row r="5838" spans="4:11" x14ac:dyDescent="0.3">
      <c r="D5838">
        <v>5832</v>
      </c>
      <c r="E5838">
        <v>12</v>
      </c>
      <c r="F5838" s="4">
        <f>DATE(2022,6,5+INT(ROWS($1:302)/4))</f>
        <v>44792</v>
      </c>
      <c r="G5838" s="1" t="s">
        <v>166</v>
      </c>
      <c r="H5838">
        <v>10</v>
      </c>
      <c r="I5838" s="5">
        <f>IF(G5838="nákup",VLOOKUP(E5838,Tabuľka6[#All],13,FALSE),IF(G5838="predaj",VLOOKUP(E5838,Tabuľka6[#All],12,FALSE),"zadany neplatny typ transakie"))</f>
        <v>7.69</v>
      </c>
      <c r="J5838">
        <f t="shared" si="91"/>
        <v>76.900000000000006</v>
      </c>
      <c r="K5838">
        <f>SUMIF($E$7:E5838,E5838,$H$7:H5838)</f>
        <v>37</v>
      </c>
    </row>
    <row r="5839" spans="4:11" x14ac:dyDescent="0.3">
      <c r="D5839">
        <v>5833</v>
      </c>
      <c r="E5839">
        <v>3</v>
      </c>
      <c r="F5839" s="4">
        <f>DATE(2022,6,5+INT(ROWS($1:303)/4))</f>
        <v>44792</v>
      </c>
      <c r="G5839" s="1" t="s">
        <v>167</v>
      </c>
      <c r="H5839">
        <v>-9</v>
      </c>
      <c r="I5839" s="5">
        <f>IF(G5839="nákup",VLOOKUP(E5839,Tabuľka6[#All],13,FALSE),IF(G5839="predaj",VLOOKUP(E5839,Tabuľka6[#All],12,FALSE),"zadany neplatny typ transakie"))</f>
        <v>9.64</v>
      </c>
      <c r="J5839">
        <f t="shared" si="91"/>
        <v>86.76</v>
      </c>
      <c r="K5839">
        <f>SUMIF($E$7:E5839,E5839,$H$7:H5839)</f>
        <v>109</v>
      </c>
    </row>
    <row r="5840" spans="4:11" x14ac:dyDescent="0.3">
      <c r="D5840">
        <v>5834</v>
      </c>
      <c r="E5840">
        <v>30</v>
      </c>
      <c r="F5840" s="4">
        <f>DATE(2022,6,5+INT(ROWS($1:304)/4))</f>
        <v>44793</v>
      </c>
      <c r="G5840" s="1" t="s">
        <v>166</v>
      </c>
      <c r="H5840">
        <v>8</v>
      </c>
      <c r="I5840" s="5" t="str">
        <f>IF(G5840="nákup",VLOOKUP(E5840,Tabuľka6[#All],13,FALSE),IF(G5840="predaj",VLOOKUP(E5840,Tabuľka6[#All],12,FALSE),"zadany neplatny typ transakie"))</f>
        <v>4,36</v>
      </c>
      <c r="J5840">
        <f t="shared" si="91"/>
        <v>34.880000000000003</v>
      </c>
      <c r="K5840">
        <f>SUMIF($E$7:E5840,E5840,$H$7:H5840)</f>
        <v>13</v>
      </c>
    </row>
    <row r="5841" spans="4:11" x14ac:dyDescent="0.3">
      <c r="D5841">
        <v>5835</v>
      </c>
      <c r="E5841">
        <v>21</v>
      </c>
      <c r="F5841" s="4">
        <f>DATE(2022,6,5+INT(ROWS($1:305)/4))</f>
        <v>44793</v>
      </c>
      <c r="G5841" s="1" t="s">
        <v>167</v>
      </c>
      <c r="H5841">
        <v>-3</v>
      </c>
      <c r="I5841" s="5">
        <f>IF(G5841="nákup",VLOOKUP(E5841,Tabuľka6[#All],13,FALSE),IF(G5841="predaj",VLOOKUP(E5841,Tabuľka6[#All],12,FALSE),"zadany neplatny typ transakie"))</f>
        <v>22.5</v>
      </c>
      <c r="J5841">
        <f t="shared" si="91"/>
        <v>67.5</v>
      </c>
      <c r="K5841">
        <f>SUMIF($E$7:E5841,E5841,$H$7:H5841)</f>
        <v>205</v>
      </c>
    </row>
    <row r="5842" spans="4:11" x14ac:dyDescent="0.3">
      <c r="D5842">
        <v>5836</v>
      </c>
      <c r="E5842">
        <v>8</v>
      </c>
      <c r="F5842" s="4">
        <f>DATE(2022,6,5+INT(ROWS($1:306)/4))</f>
        <v>44793</v>
      </c>
      <c r="G5842" s="1" t="s">
        <v>167</v>
      </c>
      <c r="H5842">
        <v>-5</v>
      </c>
      <c r="I5842" s="5">
        <f>IF(G5842="nákup",VLOOKUP(E5842,Tabuľka6[#All],13,FALSE),IF(G5842="predaj",VLOOKUP(E5842,Tabuľka6[#All],12,FALSE),"zadany neplatny typ transakie"))</f>
        <v>17.89</v>
      </c>
      <c r="J5842">
        <f t="shared" si="91"/>
        <v>89.45</v>
      </c>
      <c r="K5842">
        <f>SUMIF($E$7:E5842,E5842,$H$7:H5842)</f>
        <v>110</v>
      </c>
    </row>
    <row r="5843" spans="4:11" x14ac:dyDescent="0.3">
      <c r="D5843">
        <v>5837</v>
      </c>
      <c r="E5843">
        <v>14</v>
      </c>
      <c r="F5843" s="4">
        <f>DATE(2022,6,5+INT(ROWS($1:307)/4))</f>
        <v>44793</v>
      </c>
      <c r="G5843" s="1" t="s">
        <v>167</v>
      </c>
      <c r="H5843">
        <v>-5</v>
      </c>
      <c r="I5843" s="5">
        <f>IF(G5843="nákup",VLOOKUP(E5843,Tabuľka6[#All],13,FALSE),IF(G5843="predaj",VLOOKUP(E5843,Tabuľka6[#All],12,FALSE),"zadany neplatny typ transakie"))</f>
        <v>7.8</v>
      </c>
      <c r="J5843">
        <f t="shared" si="91"/>
        <v>39</v>
      </c>
      <c r="K5843">
        <f>SUMIF($E$7:E5843,E5843,$H$7:H5843)</f>
        <v>93</v>
      </c>
    </row>
    <row r="5844" spans="4:11" x14ac:dyDescent="0.3">
      <c r="D5844">
        <v>5838</v>
      </c>
      <c r="E5844">
        <v>7</v>
      </c>
      <c r="F5844" s="4">
        <f>DATE(2022,6,5+INT(ROWS($1:308)/4))</f>
        <v>44794</v>
      </c>
      <c r="G5844" s="1" t="s">
        <v>167</v>
      </c>
      <c r="H5844">
        <v>-2</v>
      </c>
      <c r="I5844" s="5">
        <f>IF(G5844="nákup",VLOOKUP(E5844,Tabuľka6[#All],13,FALSE),IF(G5844="predaj",VLOOKUP(E5844,Tabuľka6[#All],12,FALSE),"zadany neplatny typ transakie"))</f>
        <v>14.75</v>
      </c>
      <c r="J5844">
        <f t="shared" si="91"/>
        <v>29.5</v>
      </c>
      <c r="K5844">
        <f>SUMIF($E$7:E5844,E5844,$H$7:H5844)</f>
        <v>109</v>
      </c>
    </row>
    <row r="5845" spans="4:11" x14ac:dyDescent="0.3">
      <c r="D5845">
        <v>5839</v>
      </c>
      <c r="E5845">
        <v>15</v>
      </c>
      <c r="F5845" s="4">
        <f>DATE(2022,6,5+INT(ROWS($1:309)/4))</f>
        <v>44794</v>
      </c>
      <c r="G5845" s="1" t="s">
        <v>167</v>
      </c>
      <c r="H5845">
        <v>-4</v>
      </c>
      <c r="I5845" s="5">
        <f>IF(G5845="nákup",VLOOKUP(E5845,Tabuľka6[#All],13,FALSE),IF(G5845="predaj",VLOOKUP(E5845,Tabuľka6[#All],12,FALSE),"zadany neplatny typ transakie"))</f>
        <v>9.65</v>
      </c>
      <c r="J5845">
        <f t="shared" si="91"/>
        <v>38.6</v>
      </c>
      <c r="K5845">
        <f>SUMIF($E$7:E5845,E5845,$H$7:H5845)</f>
        <v>66</v>
      </c>
    </row>
    <row r="5846" spans="4:11" x14ac:dyDescent="0.3">
      <c r="D5846">
        <v>5840</v>
      </c>
      <c r="E5846">
        <v>14</v>
      </c>
      <c r="F5846" s="4">
        <f>DATE(2022,6,5+INT(ROWS($1:310)/4))</f>
        <v>44794</v>
      </c>
      <c r="G5846" s="1" t="s">
        <v>167</v>
      </c>
      <c r="H5846">
        <v>-3</v>
      </c>
      <c r="I5846" s="5">
        <f>IF(G5846="nákup",VLOOKUP(E5846,Tabuľka6[#All],13,FALSE),IF(G5846="predaj",VLOOKUP(E5846,Tabuľka6[#All],12,FALSE),"zadany neplatny typ transakie"))</f>
        <v>7.8</v>
      </c>
      <c r="J5846">
        <f t="shared" si="91"/>
        <v>23.4</v>
      </c>
      <c r="K5846">
        <f>SUMIF($E$7:E5846,E5846,$H$7:H5846)</f>
        <v>90</v>
      </c>
    </row>
    <row r="5847" spans="4:11" x14ac:dyDescent="0.3">
      <c r="D5847">
        <v>5841</v>
      </c>
      <c r="E5847">
        <v>26</v>
      </c>
      <c r="F5847" s="4">
        <f>DATE(2022,6,5+INT(ROWS($1:311)/4))</f>
        <v>44794</v>
      </c>
      <c r="G5847" s="1" t="s">
        <v>167</v>
      </c>
      <c r="H5847">
        <v>-10</v>
      </c>
      <c r="I5847" s="5">
        <f>IF(G5847="nákup",VLOOKUP(E5847,Tabuľka6[#All],13,FALSE),IF(G5847="predaj",VLOOKUP(E5847,Tabuľka6[#All],12,FALSE),"zadany neplatny typ transakie"))</f>
        <v>12.85</v>
      </c>
      <c r="J5847">
        <f t="shared" si="91"/>
        <v>128.5</v>
      </c>
      <c r="K5847">
        <f>SUMIF($E$7:E5847,E5847,$H$7:H5847)</f>
        <v>15</v>
      </c>
    </row>
    <row r="5848" spans="4:11" x14ac:dyDescent="0.3">
      <c r="D5848">
        <v>5842</v>
      </c>
      <c r="E5848">
        <v>9</v>
      </c>
      <c r="F5848" s="4">
        <f>DATE(2022,6,5+INT(ROWS($1:312)/4))</f>
        <v>44795</v>
      </c>
      <c r="G5848" s="1" t="s">
        <v>167</v>
      </c>
      <c r="H5848">
        <v>-7</v>
      </c>
      <c r="I5848" s="5">
        <f>IF(G5848="nákup",VLOOKUP(E5848,Tabuľka6[#All],13,FALSE),IF(G5848="predaj",VLOOKUP(E5848,Tabuľka6[#All],12,FALSE),"zadany neplatny typ transakie"))</f>
        <v>41</v>
      </c>
      <c r="J5848">
        <f t="shared" si="91"/>
        <v>287</v>
      </c>
      <c r="K5848">
        <f>SUMIF($E$7:E5848,E5848,$H$7:H5848)</f>
        <v>183</v>
      </c>
    </row>
    <row r="5849" spans="4:11" x14ac:dyDescent="0.3">
      <c r="D5849">
        <v>5843</v>
      </c>
      <c r="E5849">
        <v>5</v>
      </c>
      <c r="F5849" s="4">
        <f>DATE(2022,6,5+INT(ROWS($1:313)/4))</f>
        <v>44795</v>
      </c>
      <c r="G5849" s="1" t="s">
        <v>167</v>
      </c>
      <c r="H5849">
        <v>-4</v>
      </c>
      <c r="I5849" s="5">
        <f>IF(G5849="nákup",VLOOKUP(E5849,Tabuľka6[#All],13,FALSE),IF(G5849="predaj",VLOOKUP(E5849,Tabuľka6[#All],12,FALSE),"zadany neplatny typ transakie"))</f>
        <v>15.56</v>
      </c>
      <c r="J5849">
        <f t="shared" si="91"/>
        <v>62.24</v>
      </c>
      <c r="K5849">
        <f>SUMIF($E$7:E5849,E5849,$H$7:H5849)</f>
        <v>201</v>
      </c>
    </row>
    <row r="5850" spans="4:11" x14ac:dyDescent="0.3">
      <c r="D5850">
        <v>5844</v>
      </c>
      <c r="E5850">
        <v>12</v>
      </c>
      <c r="F5850" s="4">
        <f>DATE(2022,6,5+INT(ROWS($1:314)/4))</f>
        <v>44795</v>
      </c>
      <c r="G5850" s="1" t="s">
        <v>167</v>
      </c>
      <c r="H5850">
        <v>-10</v>
      </c>
      <c r="I5850" s="5">
        <f>IF(G5850="nákup",VLOOKUP(E5850,Tabuľka6[#All],13,FALSE),IF(G5850="predaj",VLOOKUP(E5850,Tabuľka6[#All],12,FALSE),"zadany neplatny typ transakie"))</f>
        <v>13.25</v>
      </c>
      <c r="J5850">
        <f t="shared" si="91"/>
        <v>132.5</v>
      </c>
      <c r="K5850">
        <f>SUMIF($E$7:E5850,E5850,$H$7:H5850)</f>
        <v>27</v>
      </c>
    </row>
    <row r="5851" spans="4:11" x14ac:dyDescent="0.3">
      <c r="D5851">
        <v>5845</v>
      </c>
      <c r="E5851">
        <v>2</v>
      </c>
      <c r="F5851" s="4">
        <f>DATE(2022,6,5+INT(ROWS($1:315)/4))</f>
        <v>44795</v>
      </c>
      <c r="G5851" s="1" t="s">
        <v>167</v>
      </c>
      <c r="H5851">
        <v>-10</v>
      </c>
      <c r="I5851" s="5">
        <f>IF(G5851="nákup",VLOOKUP(E5851,Tabuľka6[#All],13,FALSE),IF(G5851="predaj",VLOOKUP(E5851,Tabuľka6[#All],12,FALSE),"zadany neplatny typ transakie"))</f>
        <v>16.11</v>
      </c>
      <c r="J5851">
        <f t="shared" si="91"/>
        <v>161.1</v>
      </c>
      <c r="K5851">
        <f>SUMIF($E$7:E5851,E5851,$H$7:H5851)</f>
        <v>67</v>
      </c>
    </row>
    <row r="5852" spans="4:11" x14ac:dyDescent="0.3">
      <c r="D5852">
        <v>5846</v>
      </c>
      <c r="E5852">
        <v>1</v>
      </c>
      <c r="F5852" s="4">
        <f>DATE(2022,6,5+INT(ROWS($1:316)/4))</f>
        <v>44796</v>
      </c>
      <c r="G5852" s="1" t="s">
        <v>167</v>
      </c>
      <c r="H5852">
        <v>-3</v>
      </c>
      <c r="I5852" s="5">
        <f>IF(G5852="nákup",VLOOKUP(E5852,Tabuľka6[#All],13,FALSE),IF(G5852="predaj",VLOOKUP(E5852,Tabuľka6[#All],12,FALSE),"zadany neplatny typ transakie"))</f>
        <v>11.9</v>
      </c>
      <c r="J5852">
        <f t="shared" si="91"/>
        <v>35.700000000000003</v>
      </c>
      <c r="K5852">
        <f>SUMIF($E$7:E5852,E5852,$H$7:H5852)</f>
        <v>83</v>
      </c>
    </row>
    <row r="5853" spans="4:11" x14ac:dyDescent="0.3">
      <c r="D5853">
        <v>5847</v>
      </c>
      <c r="E5853">
        <v>6</v>
      </c>
      <c r="F5853" s="4">
        <f>DATE(2022,6,5+INT(ROWS($1:317)/4))</f>
        <v>44796</v>
      </c>
      <c r="G5853" s="1" t="s">
        <v>167</v>
      </c>
      <c r="H5853">
        <v>-8</v>
      </c>
      <c r="I5853" s="5">
        <f>IF(G5853="nákup",VLOOKUP(E5853,Tabuľka6[#All],13,FALSE),IF(G5853="predaj",VLOOKUP(E5853,Tabuľka6[#All],12,FALSE),"zadany neplatny typ transakie"))</f>
        <v>13.24</v>
      </c>
      <c r="J5853">
        <f t="shared" si="91"/>
        <v>105.92</v>
      </c>
      <c r="K5853">
        <f>SUMIF($E$7:E5853,E5853,$H$7:H5853)</f>
        <v>149</v>
      </c>
    </row>
    <row r="5854" spans="4:11" x14ac:dyDescent="0.3">
      <c r="D5854">
        <v>5848</v>
      </c>
      <c r="E5854">
        <v>28</v>
      </c>
      <c r="F5854" s="4">
        <f>DATE(2022,6,5+INT(ROWS($1:318)/4))</f>
        <v>44796</v>
      </c>
      <c r="G5854" s="1" t="s">
        <v>167</v>
      </c>
      <c r="H5854">
        <v>-8</v>
      </c>
      <c r="I5854" s="5">
        <f>IF(G5854="nákup",VLOOKUP(E5854,Tabuľka6[#All],13,FALSE),IF(G5854="predaj",VLOOKUP(E5854,Tabuľka6[#All],12,FALSE),"zadany neplatny typ transakie"))</f>
        <v>14.38</v>
      </c>
      <c r="J5854">
        <f t="shared" si="91"/>
        <v>115.04</v>
      </c>
      <c r="K5854">
        <f>SUMIF($E$7:E5854,E5854,$H$7:H5854)</f>
        <v>56</v>
      </c>
    </row>
    <row r="5855" spans="4:11" x14ac:dyDescent="0.3">
      <c r="D5855">
        <v>5849</v>
      </c>
      <c r="E5855">
        <v>1</v>
      </c>
      <c r="F5855" s="4">
        <f>DATE(2022,6,5+INT(ROWS($1:319)/4))</f>
        <v>44796</v>
      </c>
      <c r="G5855" s="1" t="s">
        <v>167</v>
      </c>
      <c r="H5855">
        <v>-8</v>
      </c>
      <c r="I5855" s="5">
        <f>IF(G5855="nákup",VLOOKUP(E5855,Tabuľka6[#All],13,FALSE),IF(G5855="predaj",VLOOKUP(E5855,Tabuľka6[#All],12,FALSE),"zadany neplatny typ transakie"))</f>
        <v>11.9</v>
      </c>
      <c r="J5855">
        <f t="shared" si="91"/>
        <v>95.2</v>
      </c>
      <c r="K5855">
        <f>SUMIF($E$7:E5855,E5855,$H$7:H5855)</f>
        <v>75</v>
      </c>
    </row>
    <row r="5856" spans="4:11" x14ac:dyDescent="0.3">
      <c r="D5856">
        <v>5850</v>
      </c>
      <c r="E5856">
        <v>12</v>
      </c>
      <c r="F5856" s="4">
        <f>DATE(2022,6,5+INT(ROWS($1:320)/4))</f>
        <v>44797</v>
      </c>
      <c r="G5856" s="1" t="s">
        <v>166</v>
      </c>
      <c r="H5856">
        <v>10</v>
      </c>
      <c r="I5856" s="5">
        <f>IF(G5856="nákup",VLOOKUP(E5856,Tabuľka6[#All],13,FALSE),IF(G5856="predaj",VLOOKUP(E5856,Tabuľka6[#All],12,FALSE),"zadany neplatny typ transakie"))</f>
        <v>7.69</v>
      </c>
      <c r="J5856">
        <f t="shared" si="91"/>
        <v>76.900000000000006</v>
      </c>
      <c r="K5856">
        <f>SUMIF($E$7:E5856,E5856,$H$7:H5856)</f>
        <v>37</v>
      </c>
    </row>
    <row r="5857" spans="4:11" x14ac:dyDescent="0.3">
      <c r="D5857">
        <v>5851</v>
      </c>
      <c r="E5857">
        <v>5</v>
      </c>
      <c r="F5857" s="4">
        <f>DATE(2022,6,5+INT(ROWS($1:321)/4))</f>
        <v>44797</v>
      </c>
      <c r="G5857" s="1" t="s">
        <v>167</v>
      </c>
      <c r="H5857">
        <v>-1</v>
      </c>
      <c r="I5857" s="5">
        <f>IF(G5857="nákup",VLOOKUP(E5857,Tabuľka6[#All],13,FALSE),IF(G5857="predaj",VLOOKUP(E5857,Tabuľka6[#All],12,FALSE),"zadany neplatny typ transakie"))</f>
        <v>15.56</v>
      </c>
      <c r="J5857">
        <f t="shared" si="91"/>
        <v>15.56</v>
      </c>
      <c r="K5857">
        <f>SUMIF($E$7:E5857,E5857,$H$7:H5857)</f>
        <v>200</v>
      </c>
    </row>
    <row r="5858" spans="4:11" x14ac:dyDescent="0.3">
      <c r="D5858">
        <v>5852</v>
      </c>
      <c r="E5858">
        <v>16</v>
      </c>
      <c r="F5858" s="4">
        <f>DATE(2022,6,5+INT(ROWS($1:322)/4))</f>
        <v>44797</v>
      </c>
      <c r="G5858" s="1" t="s">
        <v>167</v>
      </c>
      <c r="H5858">
        <v>-3</v>
      </c>
      <c r="I5858" s="5">
        <f>IF(G5858="nákup",VLOOKUP(E5858,Tabuľka6[#All],13,FALSE),IF(G5858="predaj",VLOOKUP(E5858,Tabuľka6[#All],12,FALSE),"zadany neplatny typ transakie"))</f>
        <v>14.49</v>
      </c>
      <c r="J5858">
        <f t="shared" si="91"/>
        <v>43.47</v>
      </c>
      <c r="K5858">
        <f>SUMIF($E$7:E5858,E5858,$H$7:H5858)</f>
        <v>60</v>
      </c>
    </row>
    <row r="5859" spans="4:11" x14ac:dyDescent="0.3">
      <c r="D5859">
        <v>5853</v>
      </c>
      <c r="E5859">
        <v>29</v>
      </c>
      <c r="F5859" s="4">
        <f>DATE(2022,6,5+INT(ROWS($1:323)/4))</f>
        <v>44797</v>
      </c>
      <c r="G5859" s="1" t="s">
        <v>167</v>
      </c>
      <c r="H5859">
        <v>-10</v>
      </c>
      <c r="I5859" s="5">
        <f>IF(G5859="nákup",VLOOKUP(E5859,Tabuľka6[#All],13,FALSE),IF(G5859="predaj",VLOOKUP(E5859,Tabuľka6[#All],12,FALSE),"zadany neplatny typ transakie"))</f>
        <v>24.99</v>
      </c>
      <c r="J5859">
        <f t="shared" si="91"/>
        <v>249.89999999999998</v>
      </c>
      <c r="K5859">
        <f>SUMIF($E$7:E5859,E5859,$H$7:H5859)</f>
        <v>105</v>
      </c>
    </row>
    <row r="5860" spans="4:11" x14ac:dyDescent="0.3">
      <c r="D5860">
        <v>5854</v>
      </c>
      <c r="E5860">
        <v>24</v>
      </c>
      <c r="F5860" s="4">
        <f>DATE(2022,6,5+INT(ROWS($1:324)/4))</f>
        <v>44798</v>
      </c>
      <c r="G5860" s="1" t="s">
        <v>167</v>
      </c>
      <c r="H5860">
        <v>-8</v>
      </c>
      <c r="I5860" s="5">
        <f>IF(G5860="nákup",VLOOKUP(E5860,Tabuľka6[#All],13,FALSE),IF(G5860="predaj",VLOOKUP(E5860,Tabuľka6[#All],12,FALSE),"zadany neplatny typ transakie"))</f>
        <v>18.98</v>
      </c>
      <c r="J5860">
        <f t="shared" si="91"/>
        <v>151.84</v>
      </c>
      <c r="K5860">
        <f>SUMIF($E$7:E5860,E5860,$H$7:H5860)</f>
        <v>83</v>
      </c>
    </row>
    <row r="5861" spans="4:11" x14ac:dyDescent="0.3">
      <c r="D5861">
        <v>5855</v>
      </c>
      <c r="E5861">
        <v>18</v>
      </c>
      <c r="F5861" s="4">
        <f>DATE(2022,6,5+INT(ROWS($1:325)/4))</f>
        <v>44798</v>
      </c>
      <c r="G5861" s="1" t="s">
        <v>167</v>
      </c>
      <c r="H5861">
        <v>-7</v>
      </c>
      <c r="I5861" s="5">
        <f>IF(G5861="nákup",VLOOKUP(E5861,Tabuľka6[#All],13,FALSE),IF(G5861="predaj",VLOOKUP(E5861,Tabuľka6[#All],12,FALSE),"zadany neplatny typ transakie"))</f>
        <v>13.99</v>
      </c>
      <c r="J5861">
        <f t="shared" si="91"/>
        <v>97.93</v>
      </c>
      <c r="K5861">
        <f>SUMIF($E$7:E5861,E5861,$H$7:H5861)</f>
        <v>123</v>
      </c>
    </row>
    <row r="5862" spans="4:11" x14ac:dyDescent="0.3">
      <c r="D5862">
        <v>5856</v>
      </c>
      <c r="E5862">
        <v>8</v>
      </c>
      <c r="F5862" s="4">
        <f>DATE(2022,6,5+INT(ROWS($1:326)/4))</f>
        <v>44798</v>
      </c>
      <c r="G5862" s="1" t="s">
        <v>167</v>
      </c>
      <c r="H5862">
        <v>-6</v>
      </c>
      <c r="I5862" s="5">
        <f>IF(G5862="nákup",VLOOKUP(E5862,Tabuľka6[#All],13,FALSE),IF(G5862="predaj",VLOOKUP(E5862,Tabuľka6[#All],12,FALSE),"zadany neplatny typ transakie"))</f>
        <v>17.89</v>
      </c>
      <c r="J5862">
        <f t="shared" si="91"/>
        <v>107.34</v>
      </c>
      <c r="K5862">
        <f>SUMIF($E$7:E5862,E5862,$H$7:H5862)</f>
        <v>104</v>
      </c>
    </row>
    <row r="5863" spans="4:11" x14ac:dyDescent="0.3">
      <c r="D5863">
        <v>5857</v>
      </c>
      <c r="E5863">
        <v>21</v>
      </c>
      <c r="F5863" s="4">
        <f>DATE(2022,6,5+INT(ROWS($1:327)/4))</f>
        <v>44798</v>
      </c>
      <c r="G5863" s="1" t="s">
        <v>167</v>
      </c>
      <c r="H5863">
        <v>-1</v>
      </c>
      <c r="I5863" s="5">
        <f>IF(G5863="nákup",VLOOKUP(E5863,Tabuľka6[#All],13,FALSE),IF(G5863="predaj",VLOOKUP(E5863,Tabuľka6[#All],12,FALSE),"zadany neplatny typ transakie"))</f>
        <v>22.5</v>
      </c>
      <c r="J5863">
        <f t="shared" si="91"/>
        <v>22.5</v>
      </c>
      <c r="K5863">
        <f>SUMIF($E$7:E5863,E5863,$H$7:H5863)</f>
        <v>204</v>
      </c>
    </row>
    <row r="5864" spans="4:11" x14ac:dyDescent="0.3">
      <c r="D5864">
        <v>5858</v>
      </c>
      <c r="E5864">
        <v>28</v>
      </c>
      <c r="F5864" s="4">
        <f>DATE(2022,6,5+INT(ROWS($1:328)/4))</f>
        <v>44799</v>
      </c>
      <c r="G5864" s="1" t="s">
        <v>167</v>
      </c>
      <c r="H5864">
        <v>-7</v>
      </c>
      <c r="I5864" s="5">
        <f>IF(G5864="nákup",VLOOKUP(E5864,Tabuľka6[#All],13,FALSE),IF(G5864="predaj",VLOOKUP(E5864,Tabuľka6[#All],12,FALSE),"zadany neplatny typ transakie"))</f>
        <v>14.38</v>
      </c>
      <c r="J5864">
        <f t="shared" si="91"/>
        <v>100.66000000000001</v>
      </c>
      <c r="K5864">
        <f>SUMIF($E$7:E5864,E5864,$H$7:H5864)</f>
        <v>49</v>
      </c>
    </row>
    <row r="5865" spans="4:11" x14ac:dyDescent="0.3">
      <c r="D5865">
        <v>5859</v>
      </c>
      <c r="E5865">
        <v>5</v>
      </c>
      <c r="F5865" s="4">
        <f>DATE(2022,6,5+INT(ROWS($1:329)/4))</f>
        <v>44799</v>
      </c>
      <c r="G5865" s="1" t="s">
        <v>167</v>
      </c>
      <c r="H5865">
        <v>-10</v>
      </c>
      <c r="I5865" s="5">
        <f>IF(G5865="nákup",VLOOKUP(E5865,Tabuľka6[#All],13,FALSE),IF(G5865="predaj",VLOOKUP(E5865,Tabuľka6[#All],12,FALSE),"zadany neplatny typ transakie"))</f>
        <v>15.56</v>
      </c>
      <c r="J5865">
        <f t="shared" si="91"/>
        <v>155.6</v>
      </c>
      <c r="K5865">
        <f>SUMIF($E$7:E5865,E5865,$H$7:H5865)</f>
        <v>190</v>
      </c>
    </row>
    <row r="5866" spans="4:11" x14ac:dyDescent="0.3">
      <c r="D5866">
        <v>5860</v>
      </c>
      <c r="E5866">
        <v>18</v>
      </c>
      <c r="F5866" s="4">
        <f>DATE(2022,6,5+INT(ROWS($1:330)/4))</f>
        <v>44799</v>
      </c>
      <c r="G5866" s="1" t="s">
        <v>167</v>
      </c>
      <c r="H5866">
        <v>-9</v>
      </c>
      <c r="I5866" s="5">
        <f>IF(G5866="nákup",VLOOKUP(E5866,Tabuľka6[#All],13,FALSE),IF(G5866="predaj",VLOOKUP(E5866,Tabuľka6[#All],12,FALSE),"zadany neplatny typ transakie"))</f>
        <v>13.99</v>
      </c>
      <c r="J5866">
        <f t="shared" si="91"/>
        <v>125.91</v>
      </c>
      <c r="K5866">
        <f>SUMIF($E$7:E5866,E5866,$H$7:H5866)</f>
        <v>114</v>
      </c>
    </row>
    <row r="5867" spans="4:11" x14ac:dyDescent="0.3">
      <c r="D5867">
        <v>5861</v>
      </c>
      <c r="E5867">
        <v>13</v>
      </c>
      <c r="F5867" s="4">
        <f>DATE(2022,6,5+INT(ROWS($1:331)/4))</f>
        <v>44799</v>
      </c>
      <c r="G5867" s="1" t="s">
        <v>167</v>
      </c>
      <c r="H5867">
        <v>-6</v>
      </c>
      <c r="I5867" s="5">
        <f>IF(G5867="nákup",VLOOKUP(E5867,Tabuľka6[#All],13,FALSE),IF(G5867="predaj",VLOOKUP(E5867,Tabuľka6[#All],12,FALSE),"zadany neplatny typ transakie"))</f>
        <v>14.95</v>
      </c>
      <c r="J5867">
        <f t="shared" si="91"/>
        <v>89.699999999999989</v>
      </c>
      <c r="K5867">
        <f>SUMIF($E$7:E5867,E5867,$H$7:H5867)</f>
        <v>112</v>
      </c>
    </row>
    <row r="5868" spans="4:11" x14ac:dyDescent="0.3">
      <c r="D5868">
        <v>5862</v>
      </c>
      <c r="E5868">
        <v>24</v>
      </c>
      <c r="F5868" s="4">
        <f>DATE(2022,6,5+INT(ROWS($1:332)/4))</f>
        <v>44800</v>
      </c>
      <c r="G5868" s="1" t="s">
        <v>167</v>
      </c>
      <c r="H5868">
        <v>-3</v>
      </c>
      <c r="I5868" s="5">
        <f>IF(G5868="nákup",VLOOKUP(E5868,Tabuľka6[#All],13,FALSE),IF(G5868="predaj",VLOOKUP(E5868,Tabuľka6[#All],12,FALSE),"zadany neplatny typ transakie"))</f>
        <v>18.98</v>
      </c>
      <c r="J5868">
        <f t="shared" si="91"/>
        <v>56.94</v>
      </c>
      <c r="K5868">
        <f>SUMIF($E$7:E5868,E5868,$H$7:H5868)</f>
        <v>80</v>
      </c>
    </row>
    <row r="5869" spans="4:11" x14ac:dyDescent="0.3">
      <c r="D5869">
        <v>5863</v>
      </c>
      <c r="E5869">
        <v>22</v>
      </c>
      <c r="F5869" s="4">
        <f>DATE(2022,6,5+INT(ROWS($1:333)/4))</f>
        <v>44800</v>
      </c>
      <c r="G5869" s="1" t="s">
        <v>166</v>
      </c>
      <c r="H5869">
        <v>20</v>
      </c>
      <c r="I5869" s="5">
        <f>IF(G5869="nákup",VLOOKUP(E5869,Tabuľka6[#All],13,FALSE),IF(G5869="predaj",VLOOKUP(E5869,Tabuľka6[#All],12,FALSE),"zadany neplatny typ transakie"))</f>
        <v>12.56</v>
      </c>
      <c r="J5869">
        <f t="shared" si="91"/>
        <v>251.20000000000002</v>
      </c>
      <c r="K5869">
        <f>SUMIF($E$7:E5869,E5869,$H$7:H5869)</f>
        <v>41</v>
      </c>
    </row>
    <row r="5870" spans="4:11" x14ac:dyDescent="0.3">
      <c r="D5870">
        <v>5864</v>
      </c>
      <c r="E5870">
        <v>28</v>
      </c>
      <c r="F5870" s="4">
        <f>DATE(2022,6,5+INT(ROWS($1:334)/4))</f>
        <v>44800</v>
      </c>
      <c r="G5870" s="1" t="s">
        <v>167</v>
      </c>
      <c r="H5870">
        <v>-5</v>
      </c>
      <c r="I5870" s="5">
        <f>IF(G5870="nákup",VLOOKUP(E5870,Tabuľka6[#All],13,FALSE),IF(G5870="predaj",VLOOKUP(E5870,Tabuľka6[#All],12,FALSE),"zadany neplatny typ transakie"))</f>
        <v>14.38</v>
      </c>
      <c r="J5870">
        <f t="shared" si="91"/>
        <v>71.900000000000006</v>
      </c>
      <c r="K5870">
        <f>SUMIF($E$7:E5870,E5870,$H$7:H5870)</f>
        <v>44</v>
      </c>
    </row>
    <row r="5871" spans="4:11" x14ac:dyDescent="0.3">
      <c r="D5871">
        <v>5865</v>
      </c>
      <c r="E5871">
        <v>20</v>
      </c>
      <c r="F5871" s="4">
        <f>DATE(2022,6,5+INT(ROWS($1:335)/4))</f>
        <v>44800</v>
      </c>
      <c r="G5871" s="1" t="s">
        <v>167</v>
      </c>
      <c r="H5871">
        <v>-4</v>
      </c>
      <c r="I5871" s="5">
        <f>IF(G5871="nákup",VLOOKUP(E5871,Tabuľka6[#All],13,FALSE),IF(G5871="predaj",VLOOKUP(E5871,Tabuľka6[#All],12,FALSE),"zadany neplatny typ transakie"))</f>
        <v>10.050000000000001</v>
      </c>
      <c r="J5871">
        <f t="shared" si="91"/>
        <v>40.200000000000003</v>
      </c>
      <c r="K5871">
        <f>SUMIF($E$7:E5871,E5871,$H$7:H5871)</f>
        <v>123</v>
      </c>
    </row>
    <row r="5872" spans="4:11" x14ac:dyDescent="0.3">
      <c r="D5872">
        <v>5866</v>
      </c>
      <c r="E5872">
        <v>8</v>
      </c>
      <c r="F5872" s="4">
        <f>DATE(2022,6,5+INT(ROWS($1:336)/4))</f>
        <v>44801</v>
      </c>
      <c r="G5872" s="1" t="s">
        <v>167</v>
      </c>
      <c r="H5872">
        <v>-2</v>
      </c>
      <c r="I5872" s="5">
        <f>IF(G5872="nákup",VLOOKUP(E5872,Tabuľka6[#All],13,FALSE),IF(G5872="predaj",VLOOKUP(E5872,Tabuľka6[#All],12,FALSE),"zadany neplatny typ transakie"))</f>
        <v>17.89</v>
      </c>
      <c r="J5872">
        <f t="shared" si="91"/>
        <v>35.78</v>
      </c>
      <c r="K5872">
        <f>SUMIF($E$7:E5872,E5872,$H$7:H5872)</f>
        <v>102</v>
      </c>
    </row>
    <row r="5873" spans="4:11" x14ac:dyDescent="0.3">
      <c r="D5873">
        <v>5867</v>
      </c>
      <c r="E5873">
        <v>27</v>
      </c>
      <c r="F5873" s="4">
        <f>DATE(2022,6,5+INT(ROWS($1:337)/4))</f>
        <v>44801</v>
      </c>
      <c r="G5873" s="1" t="s">
        <v>167</v>
      </c>
      <c r="H5873">
        <v>-7</v>
      </c>
      <c r="I5873" s="5">
        <f>IF(G5873="nákup",VLOOKUP(E5873,Tabuľka6[#All],13,FALSE),IF(G5873="predaj",VLOOKUP(E5873,Tabuľka6[#All],12,FALSE),"zadany neplatny typ transakie"))</f>
        <v>16.36</v>
      </c>
      <c r="J5873">
        <f t="shared" si="91"/>
        <v>114.52</v>
      </c>
      <c r="K5873">
        <f>SUMIF($E$7:E5873,E5873,$H$7:H5873)</f>
        <v>115</v>
      </c>
    </row>
    <row r="5874" spans="4:11" x14ac:dyDescent="0.3">
      <c r="D5874">
        <v>5868</v>
      </c>
      <c r="E5874">
        <v>24</v>
      </c>
      <c r="F5874" s="4">
        <f>DATE(2022,6,5+INT(ROWS($1:338)/4))</f>
        <v>44801</v>
      </c>
      <c r="G5874" s="1" t="s">
        <v>167</v>
      </c>
      <c r="H5874">
        <v>-5</v>
      </c>
      <c r="I5874" s="5">
        <f>IF(G5874="nákup",VLOOKUP(E5874,Tabuľka6[#All],13,FALSE),IF(G5874="predaj",VLOOKUP(E5874,Tabuľka6[#All],12,FALSE),"zadany neplatny typ transakie"))</f>
        <v>18.98</v>
      </c>
      <c r="J5874">
        <f t="shared" si="91"/>
        <v>94.9</v>
      </c>
      <c r="K5874">
        <f>SUMIF($E$7:E5874,E5874,$H$7:H5874)</f>
        <v>75</v>
      </c>
    </row>
    <row r="5875" spans="4:11" x14ac:dyDescent="0.3">
      <c r="D5875">
        <v>5869</v>
      </c>
      <c r="E5875">
        <v>1</v>
      </c>
      <c r="F5875" s="4">
        <f>DATE(2022,6,5+INT(ROWS($1:339)/4))</f>
        <v>44801</v>
      </c>
      <c r="G5875" s="1" t="s">
        <v>167</v>
      </c>
      <c r="H5875">
        <v>-2</v>
      </c>
      <c r="I5875" s="5">
        <f>IF(G5875="nákup",VLOOKUP(E5875,Tabuľka6[#All],13,FALSE),IF(G5875="predaj",VLOOKUP(E5875,Tabuľka6[#All],12,FALSE),"zadany neplatny typ transakie"))</f>
        <v>11.9</v>
      </c>
      <c r="J5875">
        <f t="shared" si="91"/>
        <v>23.8</v>
      </c>
      <c r="K5875">
        <f>SUMIF($E$7:E5875,E5875,$H$7:H5875)</f>
        <v>73</v>
      </c>
    </row>
    <row r="5876" spans="4:11" x14ac:dyDescent="0.3">
      <c r="D5876">
        <v>5870</v>
      </c>
      <c r="E5876">
        <v>30</v>
      </c>
      <c r="F5876" s="4">
        <f>DATE(2022,6,5+INT(ROWS($1:340)/4))</f>
        <v>44802</v>
      </c>
      <c r="G5876" s="1" t="s">
        <v>167</v>
      </c>
      <c r="H5876">
        <v>-4</v>
      </c>
      <c r="I5876" s="5">
        <f>IF(G5876="nákup",VLOOKUP(E5876,Tabuľka6[#All],13,FALSE),IF(G5876="predaj",VLOOKUP(E5876,Tabuľka6[#All],12,FALSE),"zadany neplatny typ transakie"))</f>
        <v>11.5</v>
      </c>
      <c r="J5876">
        <f t="shared" si="91"/>
        <v>46</v>
      </c>
      <c r="K5876">
        <f>SUMIF($E$7:E5876,E5876,$H$7:H5876)</f>
        <v>9</v>
      </c>
    </row>
    <row r="5877" spans="4:11" x14ac:dyDescent="0.3">
      <c r="D5877">
        <v>5871</v>
      </c>
      <c r="E5877">
        <v>24</v>
      </c>
      <c r="F5877" s="4">
        <f>DATE(2022,6,5+INT(ROWS($1:341)/4))</f>
        <v>44802</v>
      </c>
      <c r="G5877" s="1" t="s">
        <v>167</v>
      </c>
      <c r="H5877">
        <v>-5</v>
      </c>
      <c r="I5877" s="5">
        <f>IF(G5877="nákup",VLOOKUP(E5877,Tabuľka6[#All],13,FALSE),IF(G5877="predaj",VLOOKUP(E5877,Tabuľka6[#All],12,FALSE),"zadany neplatny typ transakie"))</f>
        <v>18.98</v>
      </c>
      <c r="J5877">
        <f t="shared" si="91"/>
        <v>94.9</v>
      </c>
      <c r="K5877">
        <f>SUMIF($E$7:E5877,E5877,$H$7:H5877)</f>
        <v>70</v>
      </c>
    </row>
    <row r="5878" spans="4:11" x14ac:dyDescent="0.3">
      <c r="D5878">
        <v>5872</v>
      </c>
      <c r="E5878">
        <v>22</v>
      </c>
      <c r="F5878" s="4">
        <f>DATE(2022,6,5+INT(ROWS($1:342)/4))</f>
        <v>44802</v>
      </c>
      <c r="G5878" s="1" t="s">
        <v>167</v>
      </c>
      <c r="H5878">
        <v>-10</v>
      </c>
      <c r="I5878" s="5">
        <f>IF(G5878="nákup",VLOOKUP(E5878,Tabuľka6[#All],13,FALSE),IF(G5878="predaj",VLOOKUP(E5878,Tabuľka6[#All],12,FALSE),"zadany neplatny typ transakie"))</f>
        <v>22.58</v>
      </c>
      <c r="J5878">
        <f t="shared" si="91"/>
        <v>225.79999999999998</v>
      </c>
      <c r="K5878">
        <f>SUMIF($E$7:E5878,E5878,$H$7:H5878)</f>
        <v>31</v>
      </c>
    </row>
    <row r="5879" spans="4:11" x14ac:dyDescent="0.3">
      <c r="D5879">
        <v>5873</v>
      </c>
      <c r="E5879">
        <v>5</v>
      </c>
      <c r="F5879" s="4">
        <f>DATE(2022,6,5+INT(ROWS($1:343)/4))</f>
        <v>44802</v>
      </c>
      <c r="G5879" s="1" t="s">
        <v>167</v>
      </c>
      <c r="H5879">
        <v>-3</v>
      </c>
      <c r="I5879" s="5">
        <f>IF(G5879="nákup",VLOOKUP(E5879,Tabuľka6[#All],13,FALSE),IF(G5879="predaj",VLOOKUP(E5879,Tabuľka6[#All],12,FALSE),"zadany neplatny typ transakie"))</f>
        <v>15.56</v>
      </c>
      <c r="J5879">
        <f t="shared" si="91"/>
        <v>46.68</v>
      </c>
      <c r="K5879">
        <f>SUMIF($E$7:E5879,E5879,$H$7:H5879)</f>
        <v>187</v>
      </c>
    </row>
    <row r="5880" spans="4:11" x14ac:dyDescent="0.3">
      <c r="D5880">
        <v>5874</v>
      </c>
      <c r="E5880">
        <v>23</v>
      </c>
      <c r="F5880" s="4">
        <f>DATE(2022,6,5+INT(ROWS($1:344)/4))</f>
        <v>44803</v>
      </c>
      <c r="G5880" s="1" t="s">
        <v>167</v>
      </c>
      <c r="H5880">
        <v>-8</v>
      </c>
      <c r="I5880" s="5">
        <f>IF(G5880="nákup",VLOOKUP(E5880,Tabuľka6[#All],13,FALSE),IF(G5880="predaj",VLOOKUP(E5880,Tabuľka6[#All],12,FALSE),"zadany neplatny typ transakie"))</f>
        <v>22.55</v>
      </c>
      <c r="J5880">
        <f t="shared" si="91"/>
        <v>180.4</v>
      </c>
      <c r="K5880">
        <f>SUMIF($E$7:E5880,E5880,$H$7:H5880)</f>
        <v>103</v>
      </c>
    </row>
    <row r="5881" spans="4:11" x14ac:dyDescent="0.3">
      <c r="D5881">
        <v>5875</v>
      </c>
      <c r="E5881">
        <v>4</v>
      </c>
      <c r="F5881" s="4">
        <f>DATE(2022,6,5+INT(ROWS($1:345)/4))</f>
        <v>44803</v>
      </c>
      <c r="G5881" s="1" t="s">
        <v>167</v>
      </c>
      <c r="H5881">
        <v>-10</v>
      </c>
      <c r="I5881" s="5">
        <f>IF(G5881="nákup",VLOOKUP(E5881,Tabuľka6[#All],13,FALSE),IF(G5881="predaj",VLOOKUP(E5881,Tabuľka6[#All],12,FALSE),"zadany neplatny typ transakie"))</f>
        <v>16</v>
      </c>
      <c r="J5881">
        <f t="shared" si="91"/>
        <v>160</v>
      </c>
      <c r="K5881">
        <f>SUMIF($E$7:E5881,E5881,$H$7:H5881)</f>
        <v>139</v>
      </c>
    </row>
    <row r="5882" spans="4:11" x14ac:dyDescent="0.3">
      <c r="D5882">
        <v>5876</v>
      </c>
      <c r="E5882">
        <v>9</v>
      </c>
      <c r="F5882" s="4">
        <f>DATE(2022,6,5+INT(ROWS($1:346)/4))</f>
        <v>44803</v>
      </c>
      <c r="G5882" s="1" t="s">
        <v>167</v>
      </c>
      <c r="H5882">
        <v>-8</v>
      </c>
      <c r="I5882" s="5">
        <f>IF(G5882="nákup",VLOOKUP(E5882,Tabuľka6[#All],13,FALSE),IF(G5882="predaj",VLOOKUP(E5882,Tabuľka6[#All],12,FALSE),"zadany neplatny typ transakie"))</f>
        <v>41</v>
      </c>
      <c r="J5882">
        <f t="shared" si="91"/>
        <v>328</v>
      </c>
      <c r="K5882">
        <f>SUMIF($E$7:E5882,E5882,$H$7:H5882)</f>
        <v>175</v>
      </c>
    </row>
    <row r="5883" spans="4:11" x14ac:dyDescent="0.3">
      <c r="D5883">
        <v>5877</v>
      </c>
      <c r="E5883">
        <v>18</v>
      </c>
      <c r="F5883" s="4">
        <f>DATE(2022,6,5+INT(ROWS($1:347)/4))</f>
        <v>44803</v>
      </c>
      <c r="G5883" s="1" t="s">
        <v>167</v>
      </c>
      <c r="H5883">
        <v>-2</v>
      </c>
      <c r="I5883" s="5">
        <f>IF(G5883="nákup",VLOOKUP(E5883,Tabuľka6[#All],13,FALSE),IF(G5883="predaj",VLOOKUP(E5883,Tabuľka6[#All],12,FALSE),"zadany neplatny typ transakie"))</f>
        <v>13.99</v>
      </c>
      <c r="J5883">
        <f t="shared" si="91"/>
        <v>27.98</v>
      </c>
      <c r="K5883">
        <f>SUMIF($E$7:E5883,E5883,$H$7:H5883)</f>
        <v>112</v>
      </c>
    </row>
    <row r="5884" spans="4:11" x14ac:dyDescent="0.3">
      <c r="D5884">
        <v>5878</v>
      </c>
      <c r="E5884">
        <v>30</v>
      </c>
      <c r="F5884" s="4">
        <f>DATE(2022,6,5+INT(ROWS($1:348)/4))</f>
        <v>44804</v>
      </c>
      <c r="G5884" s="1" t="s">
        <v>166</v>
      </c>
      <c r="H5884">
        <v>10</v>
      </c>
      <c r="I5884" s="5" t="str">
        <f>IF(G5884="nákup",VLOOKUP(E5884,Tabuľka6[#All],13,FALSE),IF(G5884="predaj",VLOOKUP(E5884,Tabuľka6[#All],12,FALSE),"zadany neplatny typ transakie"))</f>
        <v>4,36</v>
      </c>
      <c r="J5884">
        <f t="shared" si="91"/>
        <v>43.6</v>
      </c>
      <c r="K5884">
        <f>SUMIF($E$7:E5884,E5884,$H$7:H5884)</f>
        <v>19</v>
      </c>
    </row>
    <row r="5885" spans="4:11" x14ac:dyDescent="0.3">
      <c r="D5885">
        <v>5879</v>
      </c>
      <c r="E5885">
        <v>29</v>
      </c>
      <c r="F5885" s="4">
        <f>DATE(2022,6,5+INT(ROWS($1:349)/4))</f>
        <v>44804</v>
      </c>
      <c r="G5885" s="1" t="s">
        <v>167</v>
      </c>
      <c r="H5885">
        <v>-6</v>
      </c>
      <c r="I5885" s="5">
        <f>IF(G5885="nákup",VLOOKUP(E5885,Tabuľka6[#All],13,FALSE),IF(G5885="predaj",VLOOKUP(E5885,Tabuľka6[#All],12,FALSE),"zadany neplatny typ transakie"))</f>
        <v>24.99</v>
      </c>
      <c r="J5885">
        <f t="shared" si="91"/>
        <v>149.94</v>
      </c>
      <c r="K5885">
        <f>SUMIF($E$7:E5885,E5885,$H$7:H5885)</f>
        <v>99</v>
      </c>
    </row>
    <row r="5886" spans="4:11" x14ac:dyDescent="0.3">
      <c r="D5886">
        <v>5880</v>
      </c>
      <c r="E5886">
        <v>16</v>
      </c>
      <c r="F5886" s="4">
        <f>DATE(2022,6,5+INT(ROWS($1:350)/4))</f>
        <v>44804</v>
      </c>
      <c r="G5886" s="1" t="s">
        <v>167</v>
      </c>
      <c r="H5886">
        <v>-4</v>
      </c>
      <c r="I5886" s="5">
        <f>IF(G5886="nákup",VLOOKUP(E5886,Tabuľka6[#All],13,FALSE),IF(G5886="predaj",VLOOKUP(E5886,Tabuľka6[#All],12,FALSE),"zadany neplatny typ transakie"))</f>
        <v>14.49</v>
      </c>
      <c r="J5886">
        <f t="shared" si="91"/>
        <v>57.96</v>
      </c>
      <c r="K5886">
        <f>SUMIF($E$7:E5886,E5886,$H$7:H5886)</f>
        <v>56</v>
      </c>
    </row>
    <row r="5887" spans="4:11" x14ac:dyDescent="0.3">
      <c r="D5887">
        <v>5881</v>
      </c>
      <c r="E5887">
        <v>1</v>
      </c>
      <c r="F5887" s="4">
        <f>DATE(2022,6,5+INT(ROWS($1:351)/4))</f>
        <v>44804</v>
      </c>
      <c r="G5887" s="1" t="s">
        <v>167</v>
      </c>
      <c r="H5887">
        <v>-6</v>
      </c>
      <c r="I5887" s="5">
        <f>IF(G5887="nákup",VLOOKUP(E5887,Tabuľka6[#All],13,FALSE),IF(G5887="predaj",VLOOKUP(E5887,Tabuľka6[#All],12,FALSE),"zadany neplatny typ transakie"))</f>
        <v>11.9</v>
      </c>
      <c r="J5887">
        <f t="shared" si="91"/>
        <v>71.400000000000006</v>
      </c>
      <c r="K5887">
        <f>SUMIF($E$7:E5887,E5887,$H$7:H5887)</f>
        <v>67</v>
      </c>
    </row>
    <row r="5888" spans="4:11" x14ac:dyDescent="0.3">
      <c r="D5888">
        <v>5882</v>
      </c>
      <c r="E5888">
        <v>25</v>
      </c>
      <c r="F5888" s="4">
        <f>DATE(2022,6,5+INT(ROWS($1:352)/4))</f>
        <v>44805</v>
      </c>
      <c r="G5888" s="1" t="s">
        <v>167</v>
      </c>
      <c r="H5888">
        <v>-10</v>
      </c>
      <c r="I5888" s="5">
        <f>IF(G5888="nákup",VLOOKUP(E5888,Tabuľka6[#All],13,FALSE),IF(G5888="predaj",VLOOKUP(E5888,Tabuľka6[#All],12,FALSE),"zadany neplatny typ transakie"))</f>
        <v>14.95</v>
      </c>
      <c r="J5888">
        <f t="shared" si="91"/>
        <v>149.5</v>
      </c>
      <c r="K5888">
        <f>SUMIF($E$7:E5888,E5888,$H$7:H5888)</f>
        <v>41</v>
      </c>
    </row>
    <row r="5889" spans="4:11" x14ac:dyDescent="0.3">
      <c r="D5889">
        <v>5883</v>
      </c>
      <c r="E5889">
        <v>22</v>
      </c>
      <c r="F5889" s="4">
        <f>DATE(2022,6,5+INT(ROWS($1:353)/4))</f>
        <v>44805</v>
      </c>
      <c r="G5889" s="1" t="s">
        <v>167</v>
      </c>
      <c r="H5889">
        <v>-4</v>
      </c>
      <c r="I5889" s="5">
        <f>IF(G5889="nákup",VLOOKUP(E5889,Tabuľka6[#All],13,FALSE),IF(G5889="predaj",VLOOKUP(E5889,Tabuľka6[#All],12,FALSE),"zadany neplatny typ transakie"))</f>
        <v>22.58</v>
      </c>
      <c r="J5889">
        <f t="shared" si="91"/>
        <v>90.32</v>
      </c>
      <c r="K5889">
        <f>SUMIF($E$7:E5889,E5889,$H$7:H5889)</f>
        <v>27</v>
      </c>
    </row>
    <row r="5890" spans="4:11" x14ac:dyDescent="0.3">
      <c r="D5890">
        <v>5884</v>
      </c>
      <c r="E5890">
        <v>20</v>
      </c>
      <c r="F5890" s="4">
        <f>DATE(2022,6,5+INT(ROWS($1:354)/4))</f>
        <v>44805</v>
      </c>
      <c r="G5890" s="1" t="s">
        <v>167</v>
      </c>
      <c r="H5890">
        <v>-7</v>
      </c>
      <c r="I5890" s="5">
        <f>IF(G5890="nákup",VLOOKUP(E5890,Tabuľka6[#All],13,FALSE),IF(G5890="predaj",VLOOKUP(E5890,Tabuľka6[#All],12,FALSE),"zadany neplatny typ transakie"))</f>
        <v>10.050000000000001</v>
      </c>
      <c r="J5890">
        <f t="shared" si="91"/>
        <v>70.350000000000009</v>
      </c>
      <c r="K5890">
        <f>SUMIF($E$7:E5890,E5890,$H$7:H5890)</f>
        <v>116</v>
      </c>
    </row>
    <row r="5891" spans="4:11" x14ac:dyDescent="0.3">
      <c r="D5891">
        <v>5885</v>
      </c>
      <c r="E5891">
        <v>4</v>
      </c>
      <c r="F5891" s="4">
        <f>DATE(2022,6,5+INT(ROWS($1:355)/4))</f>
        <v>44805</v>
      </c>
      <c r="G5891" s="1" t="s">
        <v>167</v>
      </c>
      <c r="H5891">
        <v>-9</v>
      </c>
      <c r="I5891" s="5">
        <f>IF(G5891="nákup",VLOOKUP(E5891,Tabuľka6[#All],13,FALSE),IF(G5891="predaj",VLOOKUP(E5891,Tabuľka6[#All],12,FALSE),"zadany neplatny typ transakie"))</f>
        <v>16</v>
      </c>
      <c r="J5891">
        <f t="shared" si="91"/>
        <v>144</v>
      </c>
      <c r="K5891">
        <f>SUMIF($E$7:E5891,E5891,$H$7:H5891)</f>
        <v>130</v>
      </c>
    </row>
    <row r="5892" spans="4:11" x14ac:dyDescent="0.3">
      <c r="D5892">
        <v>5886</v>
      </c>
      <c r="E5892">
        <v>1</v>
      </c>
      <c r="F5892" s="4">
        <f>DATE(2022,6,5+INT(ROWS($1:356)/4))</f>
        <v>44806</v>
      </c>
      <c r="G5892" s="1" t="s">
        <v>167</v>
      </c>
      <c r="H5892">
        <v>-7</v>
      </c>
      <c r="I5892" s="5">
        <f>IF(G5892="nákup",VLOOKUP(E5892,Tabuľka6[#All],13,FALSE),IF(G5892="predaj",VLOOKUP(E5892,Tabuľka6[#All],12,FALSE),"zadany neplatny typ transakie"))</f>
        <v>11.9</v>
      </c>
      <c r="J5892">
        <f t="shared" si="91"/>
        <v>83.3</v>
      </c>
      <c r="K5892">
        <f>SUMIF($E$7:E5892,E5892,$H$7:H5892)</f>
        <v>60</v>
      </c>
    </row>
    <row r="5893" spans="4:11" x14ac:dyDescent="0.3">
      <c r="D5893">
        <v>5887</v>
      </c>
      <c r="E5893">
        <v>22</v>
      </c>
      <c r="F5893" s="4">
        <f>DATE(2022,6,5+INT(ROWS($1:357)/4))</f>
        <v>44806</v>
      </c>
      <c r="G5893" s="1" t="s">
        <v>167</v>
      </c>
      <c r="H5893">
        <v>-5</v>
      </c>
      <c r="I5893" s="5">
        <f>IF(G5893="nákup",VLOOKUP(E5893,Tabuľka6[#All],13,FALSE),IF(G5893="predaj",VLOOKUP(E5893,Tabuľka6[#All],12,FALSE),"zadany neplatny typ transakie"))</f>
        <v>22.58</v>
      </c>
      <c r="J5893">
        <f t="shared" si="91"/>
        <v>112.89999999999999</v>
      </c>
      <c r="K5893">
        <f>SUMIF($E$7:E5893,E5893,$H$7:H5893)</f>
        <v>22</v>
      </c>
    </row>
    <row r="5894" spans="4:11" x14ac:dyDescent="0.3">
      <c r="D5894">
        <v>5888</v>
      </c>
      <c r="E5894">
        <v>4</v>
      </c>
      <c r="F5894" s="4">
        <f>DATE(2022,6,5+INT(ROWS($1:358)/4))</f>
        <v>44806</v>
      </c>
      <c r="G5894" s="1" t="s">
        <v>167</v>
      </c>
      <c r="H5894">
        <v>-3</v>
      </c>
      <c r="I5894" s="5">
        <f>IF(G5894="nákup",VLOOKUP(E5894,Tabuľka6[#All],13,FALSE),IF(G5894="predaj",VLOOKUP(E5894,Tabuľka6[#All],12,FALSE),"zadany neplatny typ transakie"))</f>
        <v>16</v>
      </c>
      <c r="J5894">
        <f t="shared" si="91"/>
        <v>48</v>
      </c>
      <c r="K5894">
        <f>SUMIF($E$7:E5894,E5894,$H$7:H5894)</f>
        <v>127</v>
      </c>
    </row>
    <row r="5895" spans="4:11" x14ac:dyDescent="0.3">
      <c r="D5895">
        <v>5889</v>
      </c>
      <c r="E5895">
        <v>9</v>
      </c>
      <c r="F5895" s="4">
        <f>DATE(2022,6,5+INT(ROWS($1:359)/4))</f>
        <v>44806</v>
      </c>
      <c r="G5895" s="1" t="s">
        <v>167</v>
      </c>
      <c r="H5895">
        <v>-3</v>
      </c>
      <c r="I5895" s="5">
        <f>IF(G5895="nákup",VLOOKUP(E5895,Tabuľka6[#All],13,FALSE),IF(G5895="predaj",VLOOKUP(E5895,Tabuľka6[#All],12,FALSE),"zadany neplatny typ transakie"))</f>
        <v>41</v>
      </c>
      <c r="J5895">
        <f t="shared" si="91"/>
        <v>123</v>
      </c>
      <c r="K5895">
        <f>SUMIF($E$7:E5895,E5895,$H$7:H5895)</f>
        <v>172</v>
      </c>
    </row>
    <row r="5896" spans="4:11" x14ac:dyDescent="0.3">
      <c r="D5896">
        <v>5890</v>
      </c>
      <c r="E5896">
        <v>23</v>
      </c>
      <c r="F5896" s="4">
        <f>DATE(2022,6,5+INT(ROWS($1:360)/4))</f>
        <v>44807</v>
      </c>
      <c r="G5896" s="1" t="s">
        <v>167</v>
      </c>
      <c r="H5896">
        <v>-7</v>
      </c>
      <c r="I5896" s="5">
        <f>IF(G5896="nákup",VLOOKUP(E5896,Tabuľka6[#All],13,FALSE),IF(G5896="predaj",VLOOKUP(E5896,Tabuľka6[#All],12,FALSE),"zadany neplatny typ transakie"))</f>
        <v>22.55</v>
      </c>
      <c r="J5896">
        <f t="shared" ref="J5896:J5959" si="92">ABS(H5896*I5896)</f>
        <v>157.85</v>
      </c>
      <c r="K5896">
        <f>SUMIF($E$7:E5896,E5896,$H$7:H5896)</f>
        <v>96</v>
      </c>
    </row>
    <row r="5897" spans="4:11" x14ac:dyDescent="0.3">
      <c r="D5897">
        <v>5891</v>
      </c>
      <c r="E5897">
        <v>7</v>
      </c>
      <c r="F5897" s="4">
        <f>DATE(2022,6,5+INT(ROWS($1:361)/4))</f>
        <v>44807</v>
      </c>
      <c r="G5897" s="1" t="s">
        <v>167</v>
      </c>
      <c r="H5897">
        <v>-6</v>
      </c>
      <c r="I5897" s="5">
        <f>IF(G5897="nákup",VLOOKUP(E5897,Tabuľka6[#All],13,FALSE),IF(G5897="predaj",VLOOKUP(E5897,Tabuľka6[#All],12,FALSE),"zadany neplatny typ transakie"))</f>
        <v>14.75</v>
      </c>
      <c r="J5897">
        <f t="shared" si="92"/>
        <v>88.5</v>
      </c>
      <c r="K5897">
        <f>SUMIF($E$7:E5897,E5897,$H$7:H5897)</f>
        <v>103</v>
      </c>
    </row>
    <row r="5898" spans="4:11" x14ac:dyDescent="0.3">
      <c r="D5898">
        <v>5892</v>
      </c>
      <c r="E5898">
        <v>5</v>
      </c>
      <c r="F5898" s="4">
        <f>DATE(2022,6,5+INT(ROWS($1:362)/4))</f>
        <v>44807</v>
      </c>
      <c r="G5898" s="1" t="s">
        <v>167</v>
      </c>
      <c r="H5898">
        <v>-9</v>
      </c>
      <c r="I5898" s="5">
        <f>IF(G5898="nákup",VLOOKUP(E5898,Tabuľka6[#All],13,FALSE),IF(G5898="predaj",VLOOKUP(E5898,Tabuľka6[#All],12,FALSE),"zadany neplatny typ transakie"))</f>
        <v>15.56</v>
      </c>
      <c r="J5898">
        <f t="shared" si="92"/>
        <v>140.04</v>
      </c>
      <c r="K5898">
        <f>SUMIF($E$7:E5898,E5898,$H$7:H5898)</f>
        <v>178</v>
      </c>
    </row>
    <row r="5899" spans="4:11" x14ac:dyDescent="0.3">
      <c r="D5899">
        <v>5893</v>
      </c>
      <c r="E5899">
        <v>6</v>
      </c>
      <c r="F5899" s="4">
        <f>DATE(2022,6,5+INT(ROWS($1:363)/4))</f>
        <v>44807</v>
      </c>
      <c r="G5899" s="1" t="s">
        <v>167</v>
      </c>
      <c r="H5899">
        <v>-7</v>
      </c>
      <c r="I5899" s="5">
        <f>IF(G5899="nákup",VLOOKUP(E5899,Tabuľka6[#All],13,FALSE),IF(G5899="predaj",VLOOKUP(E5899,Tabuľka6[#All],12,FALSE),"zadany neplatny typ transakie"))</f>
        <v>13.24</v>
      </c>
      <c r="J5899">
        <f t="shared" si="92"/>
        <v>92.68</v>
      </c>
      <c r="K5899">
        <f>SUMIF($E$7:E5899,E5899,$H$7:H5899)</f>
        <v>142</v>
      </c>
    </row>
    <row r="5900" spans="4:11" x14ac:dyDescent="0.3">
      <c r="D5900">
        <v>5894</v>
      </c>
      <c r="E5900">
        <v>27</v>
      </c>
      <c r="F5900" s="4">
        <f>DATE(2022,6,5+INT(ROWS($1:364)/4))</f>
        <v>44808</v>
      </c>
      <c r="G5900" s="1" t="s">
        <v>167</v>
      </c>
      <c r="H5900">
        <v>-8</v>
      </c>
      <c r="I5900" s="5">
        <f>IF(G5900="nákup",VLOOKUP(E5900,Tabuľka6[#All],13,FALSE),IF(G5900="predaj",VLOOKUP(E5900,Tabuľka6[#All],12,FALSE),"zadany neplatny typ transakie"))</f>
        <v>16.36</v>
      </c>
      <c r="J5900">
        <f t="shared" si="92"/>
        <v>130.88</v>
      </c>
      <c r="K5900">
        <f>SUMIF($E$7:E5900,E5900,$H$7:H5900)</f>
        <v>107</v>
      </c>
    </row>
    <row r="5901" spans="4:11" x14ac:dyDescent="0.3">
      <c r="D5901">
        <v>5895</v>
      </c>
      <c r="E5901">
        <v>22</v>
      </c>
      <c r="F5901" s="4">
        <f>DATE(2022,6,5+INT(ROWS($1:365)/4))</f>
        <v>44808</v>
      </c>
      <c r="G5901" s="1" t="s">
        <v>166</v>
      </c>
      <c r="H5901">
        <v>8</v>
      </c>
      <c r="I5901" s="5">
        <f>IF(G5901="nákup",VLOOKUP(E5901,Tabuľka6[#All],13,FALSE),IF(G5901="predaj",VLOOKUP(E5901,Tabuľka6[#All],12,FALSE),"zadany neplatny typ transakie"))</f>
        <v>12.56</v>
      </c>
      <c r="J5901">
        <f t="shared" si="92"/>
        <v>100.48</v>
      </c>
      <c r="K5901">
        <f>SUMIF($E$7:E5901,E5901,$H$7:H5901)</f>
        <v>30</v>
      </c>
    </row>
    <row r="5902" spans="4:11" x14ac:dyDescent="0.3">
      <c r="D5902">
        <v>5896</v>
      </c>
      <c r="E5902">
        <v>20</v>
      </c>
      <c r="F5902" s="4">
        <f>DATE(2022,6,5+INT(ROWS($1:366)/4))</f>
        <v>44808</v>
      </c>
      <c r="G5902" s="1" t="s">
        <v>167</v>
      </c>
      <c r="H5902">
        <v>-10</v>
      </c>
      <c r="I5902" s="5">
        <f>IF(G5902="nákup",VLOOKUP(E5902,Tabuľka6[#All],13,FALSE),IF(G5902="predaj",VLOOKUP(E5902,Tabuľka6[#All],12,FALSE),"zadany neplatny typ transakie"))</f>
        <v>10.050000000000001</v>
      </c>
      <c r="J5902">
        <f t="shared" si="92"/>
        <v>100.5</v>
      </c>
      <c r="K5902">
        <f>SUMIF($E$7:E5902,E5902,$H$7:H5902)</f>
        <v>106</v>
      </c>
    </row>
    <row r="5903" spans="4:11" x14ac:dyDescent="0.3">
      <c r="D5903">
        <v>5897</v>
      </c>
      <c r="E5903">
        <v>26</v>
      </c>
      <c r="F5903" s="4">
        <f>DATE(2022,6,5+INT(ROWS($1:367)/4))</f>
        <v>44808</v>
      </c>
      <c r="G5903" s="1" t="s">
        <v>167</v>
      </c>
      <c r="H5903">
        <v>-5</v>
      </c>
      <c r="I5903" s="5">
        <f>IF(G5903="nákup",VLOOKUP(E5903,Tabuľka6[#All],13,FALSE),IF(G5903="predaj",VLOOKUP(E5903,Tabuľka6[#All],12,FALSE),"zadany neplatny typ transakie"))</f>
        <v>12.85</v>
      </c>
      <c r="J5903">
        <f t="shared" si="92"/>
        <v>64.25</v>
      </c>
      <c r="K5903">
        <f>SUMIF($E$7:E5903,E5903,$H$7:H5903)</f>
        <v>10</v>
      </c>
    </row>
    <row r="5904" spans="4:11" x14ac:dyDescent="0.3">
      <c r="D5904">
        <v>5898</v>
      </c>
      <c r="E5904">
        <v>29</v>
      </c>
      <c r="F5904" s="4">
        <f>DATE(2022,6,5+INT(ROWS($1:368)/4))</f>
        <v>44809</v>
      </c>
      <c r="G5904" s="1" t="s">
        <v>167</v>
      </c>
      <c r="H5904">
        <v>-6</v>
      </c>
      <c r="I5904" s="5">
        <f>IF(G5904="nákup",VLOOKUP(E5904,Tabuľka6[#All],13,FALSE),IF(G5904="predaj",VLOOKUP(E5904,Tabuľka6[#All],12,FALSE),"zadany neplatny typ transakie"))</f>
        <v>24.99</v>
      </c>
      <c r="J5904">
        <f t="shared" si="92"/>
        <v>149.94</v>
      </c>
      <c r="K5904">
        <f>SUMIF($E$7:E5904,E5904,$H$7:H5904)</f>
        <v>93</v>
      </c>
    </row>
    <row r="5905" spans="4:11" x14ac:dyDescent="0.3">
      <c r="D5905">
        <v>5899</v>
      </c>
      <c r="E5905">
        <v>2</v>
      </c>
      <c r="F5905" s="4">
        <f>DATE(2022,6,5+INT(ROWS($1:369)/4))</f>
        <v>44809</v>
      </c>
      <c r="G5905" s="1" t="s">
        <v>167</v>
      </c>
      <c r="H5905">
        <v>-4</v>
      </c>
      <c r="I5905" s="5">
        <f>IF(G5905="nákup",VLOOKUP(E5905,Tabuľka6[#All],13,FALSE),IF(G5905="predaj",VLOOKUP(E5905,Tabuľka6[#All],12,FALSE),"zadany neplatny typ transakie"))</f>
        <v>16.11</v>
      </c>
      <c r="J5905">
        <f t="shared" si="92"/>
        <v>64.44</v>
      </c>
      <c r="K5905">
        <f>SUMIF($E$7:E5905,E5905,$H$7:H5905)</f>
        <v>63</v>
      </c>
    </row>
    <row r="5906" spans="4:11" x14ac:dyDescent="0.3">
      <c r="D5906">
        <v>5900</v>
      </c>
      <c r="E5906">
        <v>15</v>
      </c>
      <c r="F5906" s="4">
        <f>DATE(2022,6,5+INT(ROWS($1:370)/4))</f>
        <v>44809</v>
      </c>
      <c r="G5906" s="1" t="s">
        <v>167</v>
      </c>
      <c r="H5906">
        <v>-1</v>
      </c>
      <c r="I5906" s="5">
        <f>IF(G5906="nákup",VLOOKUP(E5906,Tabuľka6[#All],13,FALSE),IF(G5906="predaj",VLOOKUP(E5906,Tabuľka6[#All],12,FALSE),"zadany neplatny typ transakie"))</f>
        <v>9.65</v>
      </c>
      <c r="J5906">
        <f t="shared" si="92"/>
        <v>9.65</v>
      </c>
      <c r="K5906">
        <f>SUMIF($E$7:E5906,E5906,$H$7:H5906)</f>
        <v>65</v>
      </c>
    </row>
    <row r="5907" spans="4:11" x14ac:dyDescent="0.3">
      <c r="D5907">
        <v>5901</v>
      </c>
      <c r="E5907">
        <v>27</v>
      </c>
      <c r="F5907" s="4">
        <f>DATE(2022,6,5+INT(ROWS($1:371)/4))</f>
        <v>44809</v>
      </c>
      <c r="G5907" s="1" t="s">
        <v>167</v>
      </c>
      <c r="H5907">
        <v>-5</v>
      </c>
      <c r="I5907" s="5">
        <f>IF(G5907="nákup",VLOOKUP(E5907,Tabuľka6[#All],13,FALSE),IF(G5907="predaj",VLOOKUP(E5907,Tabuľka6[#All],12,FALSE),"zadany neplatny typ transakie"))</f>
        <v>16.36</v>
      </c>
      <c r="J5907">
        <f t="shared" si="92"/>
        <v>81.8</v>
      </c>
      <c r="K5907">
        <f>SUMIF($E$7:E5907,E5907,$H$7:H5907)</f>
        <v>102</v>
      </c>
    </row>
    <row r="5908" spans="4:11" x14ac:dyDescent="0.3">
      <c r="D5908">
        <v>5902</v>
      </c>
      <c r="E5908">
        <v>21</v>
      </c>
      <c r="F5908" s="4">
        <f>DATE(2022,6,5+INT(ROWS($1:372)/4))</f>
        <v>44810</v>
      </c>
      <c r="G5908" s="1" t="s">
        <v>167</v>
      </c>
      <c r="H5908">
        <v>-8</v>
      </c>
      <c r="I5908" s="5">
        <f>IF(G5908="nákup",VLOOKUP(E5908,Tabuľka6[#All],13,FALSE),IF(G5908="predaj",VLOOKUP(E5908,Tabuľka6[#All],12,FALSE),"zadany neplatny typ transakie"))</f>
        <v>22.5</v>
      </c>
      <c r="J5908">
        <f t="shared" si="92"/>
        <v>180</v>
      </c>
      <c r="K5908">
        <f>SUMIF($E$7:E5908,E5908,$H$7:H5908)</f>
        <v>196</v>
      </c>
    </row>
    <row r="5909" spans="4:11" x14ac:dyDescent="0.3">
      <c r="D5909">
        <v>5903</v>
      </c>
      <c r="E5909">
        <v>3</v>
      </c>
      <c r="F5909" s="4">
        <f>DATE(2022,6,5+INT(ROWS($1:373)/4))</f>
        <v>44810</v>
      </c>
      <c r="G5909" s="1" t="s">
        <v>167</v>
      </c>
      <c r="H5909">
        <v>-7</v>
      </c>
      <c r="I5909" s="5">
        <f>IF(G5909="nákup",VLOOKUP(E5909,Tabuľka6[#All],13,FALSE),IF(G5909="predaj",VLOOKUP(E5909,Tabuľka6[#All],12,FALSE),"zadany neplatny typ transakie"))</f>
        <v>9.64</v>
      </c>
      <c r="J5909">
        <f t="shared" si="92"/>
        <v>67.48</v>
      </c>
      <c r="K5909">
        <f>SUMIF($E$7:E5909,E5909,$H$7:H5909)</f>
        <v>102</v>
      </c>
    </row>
    <row r="5910" spans="4:11" x14ac:dyDescent="0.3">
      <c r="D5910">
        <v>5904</v>
      </c>
      <c r="E5910">
        <v>28</v>
      </c>
      <c r="F5910" s="4">
        <f>DATE(2022,6,5+INT(ROWS($1:374)/4))</f>
        <v>44810</v>
      </c>
      <c r="G5910" s="1" t="s">
        <v>167</v>
      </c>
      <c r="H5910">
        <v>-1</v>
      </c>
      <c r="I5910" s="5">
        <f>IF(G5910="nákup",VLOOKUP(E5910,Tabuľka6[#All],13,FALSE),IF(G5910="predaj",VLOOKUP(E5910,Tabuľka6[#All],12,FALSE),"zadany neplatny typ transakie"))</f>
        <v>14.38</v>
      </c>
      <c r="J5910">
        <f t="shared" si="92"/>
        <v>14.38</v>
      </c>
      <c r="K5910">
        <f>SUMIF($E$7:E5910,E5910,$H$7:H5910)</f>
        <v>43</v>
      </c>
    </row>
    <row r="5911" spans="4:11" x14ac:dyDescent="0.3">
      <c r="D5911">
        <v>5905</v>
      </c>
      <c r="E5911">
        <v>5</v>
      </c>
      <c r="F5911" s="4">
        <f>DATE(2022,6,5+INT(ROWS($1:375)/4))</f>
        <v>44810</v>
      </c>
      <c r="G5911" s="1" t="s">
        <v>167</v>
      </c>
      <c r="H5911">
        <v>-1</v>
      </c>
      <c r="I5911" s="5">
        <f>IF(G5911="nákup",VLOOKUP(E5911,Tabuľka6[#All],13,FALSE),IF(G5911="predaj",VLOOKUP(E5911,Tabuľka6[#All],12,FALSE),"zadany neplatny typ transakie"))</f>
        <v>15.56</v>
      </c>
      <c r="J5911">
        <f t="shared" si="92"/>
        <v>15.56</v>
      </c>
      <c r="K5911">
        <f>SUMIF($E$7:E5911,E5911,$H$7:H5911)</f>
        <v>177</v>
      </c>
    </row>
    <row r="5912" spans="4:11" x14ac:dyDescent="0.3">
      <c r="D5912">
        <v>5906</v>
      </c>
      <c r="E5912">
        <v>17</v>
      </c>
      <c r="F5912" s="4">
        <f>DATE(2022,6,5+INT(ROWS($1:376)/4))</f>
        <v>44811</v>
      </c>
      <c r="G5912" s="1" t="s">
        <v>167</v>
      </c>
      <c r="H5912">
        <v>-2</v>
      </c>
      <c r="I5912" s="5">
        <f>IF(G5912="nákup",VLOOKUP(E5912,Tabuľka6[#All],13,FALSE),IF(G5912="predaj",VLOOKUP(E5912,Tabuľka6[#All],12,FALSE),"zadany neplatny typ transakie"))</f>
        <v>14.46</v>
      </c>
      <c r="J5912">
        <f t="shared" si="92"/>
        <v>28.92</v>
      </c>
      <c r="K5912">
        <f>SUMIF($E$7:E5912,E5912,$H$7:H5912)</f>
        <v>108</v>
      </c>
    </row>
    <row r="5913" spans="4:11" x14ac:dyDescent="0.3">
      <c r="D5913">
        <v>5907</v>
      </c>
      <c r="E5913">
        <v>5</v>
      </c>
      <c r="F5913" s="4">
        <f>DATE(2022,6,5+INT(ROWS($1:377)/4))</f>
        <v>44811</v>
      </c>
      <c r="G5913" s="1" t="s">
        <v>167</v>
      </c>
      <c r="H5913">
        <v>-9</v>
      </c>
      <c r="I5913" s="5">
        <f>IF(G5913="nákup",VLOOKUP(E5913,Tabuľka6[#All],13,FALSE),IF(G5913="predaj",VLOOKUP(E5913,Tabuľka6[#All],12,FALSE),"zadany neplatny typ transakie"))</f>
        <v>15.56</v>
      </c>
      <c r="J5913">
        <f t="shared" si="92"/>
        <v>140.04</v>
      </c>
      <c r="K5913">
        <f>SUMIF($E$7:E5913,E5913,$H$7:H5913)</f>
        <v>168</v>
      </c>
    </row>
    <row r="5914" spans="4:11" x14ac:dyDescent="0.3">
      <c r="D5914">
        <v>5908</v>
      </c>
      <c r="E5914">
        <v>24</v>
      </c>
      <c r="F5914" s="4">
        <f>DATE(2022,6,5+INT(ROWS($1:378)/4))</f>
        <v>44811</v>
      </c>
      <c r="G5914" s="1" t="s">
        <v>167</v>
      </c>
      <c r="H5914">
        <v>-9</v>
      </c>
      <c r="I5914" s="5">
        <f>IF(G5914="nákup",VLOOKUP(E5914,Tabuľka6[#All],13,FALSE),IF(G5914="predaj",VLOOKUP(E5914,Tabuľka6[#All],12,FALSE),"zadany neplatny typ transakie"))</f>
        <v>18.98</v>
      </c>
      <c r="J5914">
        <f t="shared" si="92"/>
        <v>170.82</v>
      </c>
      <c r="K5914">
        <f>SUMIF($E$7:E5914,E5914,$H$7:H5914)</f>
        <v>61</v>
      </c>
    </row>
    <row r="5915" spans="4:11" x14ac:dyDescent="0.3">
      <c r="D5915">
        <v>5909</v>
      </c>
      <c r="E5915">
        <v>20</v>
      </c>
      <c r="F5915" s="4">
        <f>DATE(2022,6,5+INT(ROWS($1:379)/4))</f>
        <v>44811</v>
      </c>
      <c r="G5915" s="1" t="s">
        <v>167</v>
      </c>
      <c r="H5915">
        <v>-2</v>
      </c>
      <c r="I5915" s="5">
        <f>IF(G5915="nákup",VLOOKUP(E5915,Tabuľka6[#All],13,FALSE),IF(G5915="predaj",VLOOKUP(E5915,Tabuľka6[#All],12,FALSE),"zadany neplatny typ transakie"))</f>
        <v>10.050000000000001</v>
      </c>
      <c r="J5915">
        <f t="shared" si="92"/>
        <v>20.100000000000001</v>
      </c>
      <c r="K5915">
        <f>SUMIF($E$7:E5915,E5915,$H$7:H5915)</f>
        <v>104</v>
      </c>
    </row>
    <row r="5916" spans="4:11" x14ac:dyDescent="0.3">
      <c r="D5916">
        <v>5910</v>
      </c>
      <c r="E5916">
        <v>22</v>
      </c>
      <c r="F5916" s="4">
        <f>DATE(2022,6,5+INT(ROWS($1:380)/4))</f>
        <v>44812</v>
      </c>
      <c r="G5916" s="1" t="s">
        <v>167</v>
      </c>
      <c r="H5916">
        <v>-8</v>
      </c>
      <c r="I5916" s="5">
        <f>IF(G5916="nákup",VLOOKUP(E5916,Tabuľka6[#All],13,FALSE),IF(G5916="predaj",VLOOKUP(E5916,Tabuľka6[#All],12,FALSE),"zadany neplatny typ transakie"))</f>
        <v>22.58</v>
      </c>
      <c r="J5916">
        <f t="shared" si="92"/>
        <v>180.64</v>
      </c>
      <c r="K5916">
        <f>SUMIF($E$7:E5916,E5916,$H$7:H5916)</f>
        <v>22</v>
      </c>
    </row>
    <row r="5917" spans="4:11" x14ac:dyDescent="0.3">
      <c r="D5917">
        <v>5911</v>
      </c>
      <c r="E5917">
        <v>4</v>
      </c>
      <c r="F5917" s="4">
        <f>DATE(2022,6,5+INT(ROWS($1:381)/4))</f>
        <v>44812</v>
      </c>
      <c r="G5917" s="1" t="s">
        <v>167</v>
      </c>
      <c r="H5917">
        <v>-8</v>
      </c>
      <c r="I5917" s="5">
        <f>IF(G5917="nákup",VLOOKUP(E5917,Tabuľka6[#All],13,FALSE),IF(G5917="predaj",VLOOKUP(E5917,Tabuľka6[#All],12,FALSE),"zadany neplatny typ transakie"))</f>
        <v>16</v>
      </c>
      <c r="J5917">
        <f t="shared" si="92"/>
        <v>128</v>
      </c>
      <c r="K5917">
        <f>SUMIF($E$7:E5917,E5917,$H$7:H5917)</f>
        <v>119</v>
      </c>
    </row>
    <row r="5918" spans="4:11" x14ac:dyDescent="0.3">
      <c r="D5918">
        <v>5912</v>
      </c>
      <c r="E5918">
        <v>22</v>
      </c>
      <c r="F5918" s="4">
        <f>DATE(2022,6,5+INT(ROWS($1:382)/4))</f>
        <v>44812</v>
      </c>
      <c r="G5918" s="1" t="s">
        <v>166</v>
      </c>
      <c r="H5918">
        <v>5</v>
      </c>
      <c r="I5918" s="5">
        <f>IF(G5918="nákup",VLOOKUP(E5918,Tabuľka6[#All],13,FALSE),IF(G5918="predaj",VLOOKUP(E5918,Tabuľka6[#All],12,FALSE),"zadany neplatny typ transakie"))</f>
        <v>12.56</v>
      </c>
      <c r="J5918">
        <f t="shared" si="92"/>
        <v>62.800000000000004</v>
      </c>
      <c r="K5918">
        <f>SUMIF($E$7:E5918,E5918,$H$7:H5918)</f>
        <v>27</v>
      </c>
    </row>
    <row r="5919" spans="4:11" x14ac:dyDescent="0.3">
      <c r="D5919">
        <v>5913</v>
      </c>
      <c r="E5919">
        <v>8</v>
      </c>
      <c r="F5919" s="4">
        <f>DATE(2022,6,5+INT(ROWS($1:383)/4))</f>
        <v>44812</v>
      </c>
      <c r="G5919" s="1" t="s">
        <v>167</v>
      </c>
      <c r="H5919">
        <v>-4</v>
      </c>
      <c r="I5919" s="5">
        <f>IF(G5919="nákup",VLOOKUP(E5919,Tabuľka6[#All],13,FALSE),IF(G5919="predaj",VLOOKUP(E5919,Tabuľka6[#All],12,FALSE),"zadany neplatny typ transakie"))</f>
        <v>17.89</v>
      </c>
      <c r="J5919">
        <f t="shared" si="92"/>
        <v>71.56</v>
      </c>
      <c r="K5919">
        <f>SUMIF($E$7:E5919,E5919,$H$7:H5919)</f>
        <v>98</v>
      </c>
    </row>
    <row r="5920" spans="4:11" x14ac:dyDescent="0.3">
      <c r="D5920">
        <v>5914</v>
      </c>
      <c r="E5920">
        <v>22</v>
      </c>
      <c r="F5920" s="4">
        <f>DATE(2022,6,5+INT(ROWS($1:384)/4))</f>
        <v>44813</v>
      </c>
      <c r="G5920" s="1" t="s">
        <v>167</v>
      </c>
      <c r="H5920">
        <v>-6</v>
      </c>
      <c r="I5920" s="5">
        <f>IF(G5920="nákup",VLOOKUP(E5920,Tabuľka6[#All],13,FALSE),IF(G5920="predaj",VLOOKUP(E5920,Tabuľka6[#All],12,FALSE),"zadany neplatny typ transakie"))</f>
        <v>22.58</v>
      </c>
      <c r="J5920">
        <f t="shared" si="92"/>
        <v>135.47999999999999</v>
      </c>
      <c r="K5920">
        <f>SUMIF($E$7:E5920,E5920,$H$7:H5920)</f>
        <v>21</v>
      </c>
    </row>
    <row r="5921" spans="4:11" x14ac:dyDescent="0.3">
      <c r="D5921">
        <v>5915</v>
      </c>
      <c r="E5921">
        <v>29</v>
      </c>
      <c r="F5921" s="4">
        <f>DATE(2022,6,5+INT(ROWS($1:385)/4))</f>
        <v>44813</v>
      </c>
      <c r="G5921" s="1" t="s">
        <v>167</v>
      </c>
      <c r="H5921">
        <v>-1</v>
      </c>
      <c r="I5921" s="5">
        <f>IF(G5921="nákup",VLOOKUP(E5921,Tabuľka6[#All],13,FALSE),IF(G5921="predaj",VLOOKUP(E5921,Tabuľka6[#All],12,FALSE),"zadany neplatny typ transakie"))</f>
        <v>24.99</v>
      </c>
      <c r="J5921">
        <f t="shared" si="92"/>
        <v>24.99</v>
      </c>
      <c r="K5921">
        <f>SUMIF($E$7:E5921,E5921,$H$7:H5921)</f>
        <v>92</v>
      </c>
    </row>
    <row r="5922" spans="4:11" x14ac:dyDescent="0.3">
      <c r="D5922">
        <v>5916</v>
      </c>
      <c r="E5922">
        <v>2</v>
      </c>
      <c r="F5922" s="4">
        <f>DATE(2022,6,5+INT(ROWS($1:386)/4))</f>
        <v>44813</v>
      </c>
      <c r="G5922" s="1" t="s">
        <v>167</v>
      </c>
      <c r="H5922">
        <v>-1</v>
      </c>
      <c r="I5922" s="5">
        <f>IF(G5922="nákup",VLOOKUP(E5922,Tabuľka6[#All],13,FALSE),IF(G5922="predaj",VLOOKUP(E5922,Tabuľka6[#All],12,FALSE),"zadany neplatny typ transakie"))</f>
        <v>16.11</v>
      </c>
      <c r="J5922">
        <f t="shared" si="92"/>
        <v>16.11</v>
      </c>
      <c r="K5922">
        <f>SUMIF($E$7:E5922,E5922,$H$7:H5922)</f>
        <v>62</v>
      </c>
    </row>
    <row r="5923" spans="4:11" x14ac:dyDescent="0.3">
      <c r="D5923">
        <v>5917</v>
      </c>
      <c r="E5923">
        <v>14</v>
      </c>
      <c r="F5923" s="4">
        <f>DATE(2022,6,5+INT(ROWS($1:387)/4))</f>
        <v>44813</v>
      </c>
      <c r="G5923" s="1" t="s">
        <v>167</v>
      </c>
      <c r="H5923">
        <v>-8</v>
      </c>
      <c r="I5923" s="5">
        <f>IF(G5923="nákup",VLOOKUP(E5923,Tabuľka6[#All],13,FALSE),IF(G5923="predaj",VLOOKUP(E5923,Tabuľka6[#All],12,FALSE),"zadany neplatny typ transakie"))</f>
        <v>7.8</v>
      </c>
      <c r="J5923">
        <f t="shared" si="92"/>
        <v>62.4</v>
      </c>
      <c r="K5923">
        <f>SUMIF($E$7:E5923,E5923,$H$7:H5923)</f>
        <v>82</v>
      </c>
    </row>
    <row r="5924" spans="4:11" x14ac:dyDescent="0.3">
      <c r="D5924">
        <v>5918</v>
      </c>
      <c r="E5924">
        <v>23</v>
      </c>
      <c r="F5924" s="4">
        <f>DATE(2022,6,5+INT(ROWS($1:388)/4))</f>
        <v>44814</v>
      </c>
      <c r="G5924" s="1" t="s">
        <v>167</v>
      </c>
      <c r="H5924">
        <v>-7</v>
      </c>
      <c r="I5924" s="5">
        <f>IF(G5924="nákup",VLOOKUP(E5924,Tabuľka6[#All],13,FALSE),IF(G5924="predaj",VLOOKUP(E5924,Tabuľka6[#All],12,FALSE),"zadany neplatny typ transakie"))</f>
        <v>22.55</v>
      </c>
      <c r="J5924">
        <f t="shared" si="92"/>
        <v>157.85</v>
      </c>
      <c r="K5924">
        <f>SUMIF($E$7:E5924,E5924,$H$7:H5924)</f>
        <v>89</v>
      </c>
    </row>
    <row r="5925" spans="4:11" x14ac:dyDescent="0.3">
      <c r="D5925">
        <v>5919</v>
      </c>
      <c r="E5925">
        <v>10</v>
      </c>
      <c r="F5925" s="4">
        <f>DATE(2022,6,5+INT(ROWS($1:389)/4))</f>
        <v>44814</v>
      </c>
      <c r="G5925" s="1" t="s">
        <v>167</v>
      </c>
      <c r="H5925">
        <v>-4</v>
      </c>
      <c r="I5925" s="5">
        <f>IF(G5925="nákup",VLOOKUP(E5925,Tabuľka6[#All],13,FALSE),IF(G5925="predaj",VLOOKUP(E5925,Tabuľka6[#All],12,FALSE),"zadany neplatny typ transakie"))</f>
        <v>18.5</v>
      </c>
      <c r="J5925">
        <f t="shared" si="92"/>
        <v>74</v>
      </c>
      <c r="K5925">
        <f>SUMIF($E$7:E5925,E5925,$H$7:H5925)</f>
        <v>138</v>
      </c>
    </row>
    <row r="5926" spans="4:11" x14ac:dyDescent="0.3">
      <c r="D5926">
        <v>5920</v>
      </c>
      <c r="E5926">
        <v>25</v>
      </c>
      <c r="F5926" s="4">
        <f>DATE(2022,6,5+INT(ROWS($1:390)/4))</f>
        <v>44814</v>
      </c>
      <c r="G5926" s="1" t="s">
        <v>167</v>
      </c>
      <c r="H5926">
        <v>-8</v>
      </c>
      <c r="I5926" s="5">
        <f>IF(G5926="nákup",VLOOKUP(E5926,Tabuľka6[#All],13,FALSE),IF(G5926="predaj",VLOOKUP(E5926,Tabuľka6[#All],12,FALSE),"zadany neplatny typ transakie"))</f>
        <v>14.95</v>
      </c>
      <c r="J5926">
        <f t="shared" si="92"/>
        <v>119.6</v>
      </c>
      <c r="K5926">
        <f>SUMIF($E$7:E5926,E5926,$H$7:H5926)</f>
        <v>33</v>
      </c>
    </row>
    <row r="5927" spans="4:11" x14ac:dyDescent="0.3">
      <c r="D5927">
        <v>5921</v>
      </c>
      <c r="E5927">
        <v>5</v>
      </c>
      <c r="F5927" s="4">
        <f>DATE(2022,6,5+INT(ROWS($1:391)/4))</f>
        <v>44814</v>
      </c>
      <c r="G5927" s="1" t="s">
        <v>167</v>
      </c>
      <c r="H5927">
        <v>-8</v>
      </c>
      <c r="I5927" s="5">
        <f>IF(G5927="nákup",VLOOKUP(E5927,Tabuľka6[#All],13,FALSE),IF(G5927="predaj",VLOOKUP(E5927,Tabuľka6[#All],12,FALSE),"zadany neplatny typ transakie"))</f>
        <v>15.56</v>
      </c>
      <c r="J5927">
        <f t="shared" si="92"/>
        <v>124.48</v>
      </c>
      <c r="K5927">
        <f>SUMIF($E$7:E5927,E5927,$H$7:H5927)</f>
        <v>160</v>
      </c>
    </row>
    <row r="5928" spans="4:11" x14ac:dyDescent="0.3">
      <c r="D5928">
        <v>5922</v>
      </c>
      <c r="E5928">
        <v>13</v>
      </c>
      <c r="F5928" s="4">
        <f>DATE(2022,6,5+INT(ROWS($1:392)/4))</f>
        <v>44815</v>
      </c>
      <c r="G5928" s="1" t="s">
        <v>167</v>
      </c>
      <c r="H5928">
        <v>-1</v>
      </c>
      <c r="I5928" s="5">
        <f>IF(G5928="nákup",VLOOKUP(E5928,Tabuľka6[#All],13,FALSE),IF(G5928="predaj",VLOOKUP(E5928,Tabuľka6[#All],12,FALSE),"zadany neplatny typ transakie"))</f>
        <v>14.95</v>
      </c>
      <c r="J5928">
        <f t="shared" si="92"/>
        <v>14.95</v>
      </c>
      <c r="K5928">
        <f>SUMIF($E$7:E5928,E5928,$H$7:H5928)</f>
        <v>111</v>
      </c>
    </row>
    <row r="5929" spans="4:11" x14ac:dyDescent="0.3">
      <c r="D5929">
        <v>5923</v>
      </c>
      <c r="E5929">
        <v>10</v>
      </c>
      <c r="F5929" s="4">
        <f>DATE(2022,6,5+INT(ROWS($1:393)/4))</f>
        <v>44815</v>
      </c>
      <c r="G5929" s="1" t="s">
        <v>167</v>
      </c>
      <c r="H5929">
        <v>-8</v>
      </c>
      <c r="I5929" s="5">
        <f>IF(G5929="nákup",VLOOKUP(E5929,Tabuľka6[#All],13,FALSE),IF(G5929="predaj",VLOOKUP(E5929,Tabuľka6[#All],12,FALSE),"zadany neplatny typ transakie"))</f>
        <v>18.5</v>
      </c>
      <c r="J5929">
        <f t="shared" si="92"/>
        <v>148</v>
      </c>
      <c r="K5929">
        <f>SUMIF($E$7:E5929,E5929,$H$7:H5929)</f>
        <v>130</v>
      </c>
    </row>
    <row r="5930" spans="4:11" x14ac:dyDescent="0.3">
      <c r="D5930">
        <v>5924</v>
      </c>
      <c r="E5930">
        <v>14</v>
      </c>
      <c r="F5930" s="4">
        <f>DATE(2022,6,5+INT(ROWS($1:394)/4))</f>
        <v>44815</v>
      </c>
      <c r="G5930" s="1" t="s">
        <v>167</v>
      </c>
      <c r="H5930">
        <v>-3</v>
      </c>
      <c r="I5930" s="5">
        <f>IF(G5930="nákup",VLOOKUP(E5930,Tabuľka6[#All],13,FALSE),IF(G5930="predaj",VLOOKUP(E5930,Tabuľka6[#All],12,FALSE),"zadany neplatny typ transakie"))</f>
        <v>7.8</v>
      </c>
      <c r="J5930">
        <f t="shared" si="92"/>
        <v>23.4</v>
      </c>
      <c r="K5930">
        <f>SUMIF($E$7:E5930,E5930,$H$7:H5930)</f>
        <v>79</v>
      </c>
    </row>
    <row r="5931" spans="4:11" x14ac:dyDescent="0.3">
      <c r="D5931">
        <v>5925</v>
      </c>
      <c r="E5931">
        <v>28</v>
      </c>
      <c r="F5931" s="4">
        <f>DATE(2022,6,5+INT(ROWS($1:395)/4))</f>
        <v>44815</v>
      </c>
      <c r="G5931" s="1" t="s">
        <v>167</v>
      </c>
      <c r="H5931">
        <v>-10</v>
      </c>
      <c r="I5931" s="5">
        <f>IF(G5931="nákup",VLOOKUP(E5931,Tabuľka6[#All],13,FALSE),IF(G5931="predaj",VLOOKUP(E5931,Tabuľka6[#All],12,FALSE),"zadany neplatny typ transakie"))</f>
        <v>14.38</v>
      </c>
      <c r="J5931">
        <f t="shared" si="92"/>
        <v>143.80000000000001</v>
      </c>
      <c r="K5931">
        <f>SUMIF($E$7:E5931,E5931,$H$7:H5931)</f>
        <v>33</v>
      </c>
    </row>
    <row r="5932" spans="4:11" x14ac:dyDescent="0.3">
      <c r="D5932">
        <v>5926</v>
      </c>
      <c r="E5932">
        <v>3</v>
      </c>
      <c r="F5932" s="4">
        <f>DATE(2022,6,5+INT(ROWS($1:396)/4))</f>
        <v>44816</v>
      </c>
      <c r="G5932" s="1" t="s">
        <v>167</v>
      </c>
      <c r="H5932">
        <v>-1</v>
      </c>
      <c r="I5932" s="5">
        <f>IF(G5932="nákup",VLOOKUP(E5932,Tabuľka6[#All],13,FALSE),IF(G5932="predaj",VLOOKUP(E5932,Tabuľka6[#All],12,FALSE),"zadany neplatny typ transakie"))</f>
        <v>9.64</v>
      </c>
      <c r="J5932">
        <f t="shared" si="92"/>
        <v>9.64</v>
      </c>
      <c r="K5932">
        <f>SUMIF($E$7:E5932,E5932,$H$7:H5932)</f>
        <v>101</v>
      </c>
    </row>
    <row r="5933" spans="4:11" x14ac:dyDescent="0.3">
      <c r="D5933">
        <v>5927</v>
      </c>
      <c r="E5933">
        <v>18</v>
      </c>
      <c r="F5933" s="4">
        <f>DATE(2022,6,5+INT(ROWS($1:397)/4))</f>
        <v>44816</v>
      </c>
      <c r="G5933" s="1" t="s">
        <v>167</v>
      </c>
      <c r="H5933">
        <v>-8</v>
      </c>
      <c r="I5933" s="5">
        <f>IF(G5933="nákup",VLOOKUP(E5933,Tabuľka6[#All],13,FALSE),IF(G5933="predaj",VLOOKUP(E5933,Tabuľka6[#All],12,FALSE),"zadany neplatny typ transakie"))</f>
        <v>13.99</v>
      </c>
      <c r="J5933">
        <f t="shared" si="92"/>
        <v>111.92</v>
      </c>
      <c r="K5933">
        <f>SUMIF($E$7:E5933,E5933,$H$7:H5933)</f>
        <v>104</v>
      </c>
    </row>
    <row r="5934" spans="4:11" x14ac:dyDescent="0.3">
      <c r="D5934">
        <v>5928</v>
      </c>
      <c r="E5934">
        <v>5</v>
      </c>
      <c r="F5934" s="4">
        <f>DATE(2022,6,5+INT(ROWS($1:398)/4))</f>
        <v>44816</v>
      </c>
      <c r="G5934" s="1" t="s">
        <v>167</v>
      </c>
      <c r="H5934">
        <v>-5</v>
      </c>
      <c r="I5934" s="5">
        <f>IF(G5934="nákup",VLOOKUP(E5934,Tabuľka6[#All],13,FALSE),IF(G5934="predaj",VLOOKUP(E5934,Tabuľka6[#All],12,FALSE),"zadany neplatny typ transakie"))</f>
        <v>15.56</v>
      </c>
      <c r="J5934">
        <f t="shared" si="92"/>
        <v>77.8</v>
      </c>
      <c r="K5934">
        <f>SUMIF($E$7:E5934,E5934,$H$7:H5934)</f>
        <v>155</v>
      </c>
    </row>
    <row r="5935" spans="4:11" x14ac:dyDescent="0.3">
      <c r="D5935">
        <v>5929</v>
      </c>
      <c r="E5935">
        <v>12</v>
      </c>
      <c r="F5935" s="4">
        <f>DATE(2022,6,5+INT(ROWS($1:399)/4))</f>
        <v>44816</v>
      </c>
      <c r="G5935" s="1" t="s">
        <v>167</v>
      </c>
      <c r="H5935">
        <v>-5</v>
      </c>
      <c r="I5935" s="5">
        <f>IF(G5935="nákup",VLOOKUP(E5935,Tabuľka6[#All],13,FALSE),IF(G5935="predaj",VLOOKUP(E5935,Tabuľka6[#All],12,FALSE),"zadany neplatny typ transakie"))</f>
        <v>13.25</v>
      </c>
      <c r="J5935">
        <f t="shared" si="92"/>
        <v>66.25</v>
      </c>
      <c r="K5935">
        <f>SUMIF($E$7:E5935,E5935,$H$7:H5935)</f>
        <v>32</v>
      </c>
    </row>
    <row r="5936" spans="4:11" x14ac:dyDescent="0.3">
      <c r="D5936">
        <v>5930</v>
      </c>
      <c r="E5936">
        <v>14</v>
      </c>
      <c r="F5936" s="4">
        <f>DATE(2022,6,5+INT(ROWS($1:400)/4))</f>
        <v>44817</v>
      </c>
      <c r="G5936" s="1" t="s">
        <v>167</v>
      </c>
      <c r="H5936">
        <v>-2</v>
      </c>
      <c r="I5936" s="5">
        <f>IF(G5936="nákup",VLOOKUP(E5936,Tabuľka6[#All],13,FALSE),IF(G5936="predaj",VLOOKUP(E5936,Tabuľka6[#All],12,FALSE),"zadany neplatny typ transakie"))</f>
        <v>7.8</v>
      </c>
      <c r="J5936">
        <f t="shared" si="92"/>
        <v>15.6</v>
      </c>
      <c r="K5936">
        <f>SUMIF($E$7:E5936,E5936,$H$7:H5936)</f>
        <v>77</v>
      </c>
    </row>
    <row r="5937" spans="4:11" x14ac:dyDescent="0.3">
      <c r="D5937">
        <v>5931</v>
      </c>
      <c r="E5937">
        <v>17</v>
      </c>
      <c r="F5937" s="4">
        <f>DATE(2022,6,5+INT(ROWS($1:401)/4))</f>
        <v>44817</v>
      </c>
      <c r="G5937" s="1" t="s">
        <v>167</v>
      </c>
      <c r="H5937">
        <v>-4</v>
      </c>
      <c r="I5937" s="5">
        <f>IF(G5937="nákup",VLOOKUP(E5937,Tabuľka6[#All],13,FALSE),IF(G5937="predaj",VLOOKUP(E5937,Tabuľka6[#All],12,FALSE),"zadany neplatny typ transakie"))</f>
        <v>14.46</v>
      </c>
      <c r="J5937">
        <f t="shared" si="92"/>
        <v>57.84</v>
      </c>
      <c r="K5937">
        <f>SUMIF($E$7:E5937,E5937,$H$7:H5937)</f>
        <v>104</v>
      </c>
    </row>
    <row r="5938" spans="4:11" x14ac:dyDescent="0.3">
      <c r="D5938">
        <v>5932</v>
      </c>
      <c r="E5938">
        <v>6</v>
      </c>
      <c r="F5938" s="4">
        <f>DATE(2022,6,5+INT(ROWS($1:402)/4))</f>
        <v>44817</v>
      </c>
      <c r="G5938" s="1" t="s">
        <v>167</v>
      </c>
      <c r="H5938">
        <v>-9</v>
      </c>
      <c r="I5938" s="5">
        <f>IF(G5938="nákup",VLOOKUP(E5938,Tabuľka6[#All],13,FALSE),IF(G5938="predaj",VLOOKUP(E5938,Tabuľka6[#All],12,FALSE),"zadany neplatny typ transakie"))</f>
        <v>13.24</v>
      </c>
      <c r="J5938">
        <f t="shared" si="92"/>
        <v>119.16</v>
      </c>
      <c r="K5938">
        <f>SUMIF($E$7:E5938,E5938,$H$7:H5938)</f>
        <v>133</v>
      </c>
    </row>
    <row r="5939" spans="4:11" x14ac:dyDescent="0.3">
      <c r="D5939">
        <v>5933</v>
      </c>
      <c r="E5939">
        <v>6</v>
      </c>
      <c r="F5939" s="4">
        <f>DATE(2022,6,5+INT(ROWS($1:403)/4))</f>
        <v>44817</v>
      </c>
      <c r="G5939" s="1" t="s">
        <v>167</v>
      </c>
      <c r="H5939">
        <v>-1</v>
      </c>
      <c r="I5939" s="5">
        <f>IF(G5939="nákup",VLOOKUP(E5939,Tabuľka6[#All],13,FALSE),IF(G5939="predaj",VLOOKUP(E5939,Tabuľka6[#All],12,FALSE),"zadany neplatny typ transakie"))</f>
        <v>13.24</v>
      </c>
      <c r="J5939">
        <f t="shared" si="92"/>
        <v>13.24</v>
      </c>
      <c r="K5939">
        <f>SUMIF($E$7:E5939,E5939,$H$7:H5939)</f>
        <v>132</v>
      </c>
    </row>
    <row r="5940" spans="4:11" x14ac:dyDescent="0.3">
      <c r="D5940">
        <v>5934</v>
      </c>
      <c r="E5940">
        <v>6</v>
      </c>
      <c r="F5940" s="4">
        <f>DATE(2022,6,5+INT(ROWS($1:404)/4))</f>
        <v>44818</v>
      </c>
      <c r="G5940" s="1" t="s">
        <v>167</v>
      </c>
      <c r="H5940">
        <v>-4</v>
      </c>
      <c r="I5940" s="5">
        <f>IF(G5940="nákup",VLOOKUP(E5940,Tabuľka6[#All],13,FALSE),IF(G5940="predaj",VLOOKUP(E5940,Tabuľka6[#All],12,FALSE),"zadany neplatny typ transakie"))</f>
        <v>13.24</v>
      </c>
      <c r="J5940">
        <f t="shared" si="92"/>
        <v>52.96</v>
      </c>
      <c r="K5940">
        <f>SUMIF($E$7:E5940,E5940,$H$7:H5940)</f>
        <v>128</v>
      </c>
    </row>
    <row r="5941" spans="4:11" x14ac:dyDescent="0.3">
      <c r="D5941">
        <v>5935</v>
      </c>
      <c r="E5941">
        <v>15</v>
      </c>
      <c r="F5941" s="4">
        <f>DATE(2022,6,5+INT(ROWS($1:405)/4))</f>
        <v>44818</v>
      </c>
      <c r="G5941" s="1" t="s">
        <v>167</v>
      </c>
      <c r="H5941">
        <v>-1</v>
      </c>
      <c r="I5941" s="5">
        <f>IF(G5941="nákup",VLOOKUP(E5941,Tabuľka6[#All],13,FALSE),IF(G5941="predaj",VLOOKUP(E5941,Tabuľka6[#All],12,FALSE),"zadany neplatny typ transakie"))</f>
        <v>9.65</v>
      </c>
      <c r="J5941">
        <f t="shared" si="92"/>
        <v>9.65</v>
      </c>
      <c r="K5941">
        <f>SUMIF($E$7:E5941,E5941,$H$7:H5941)</f>
        <v>64</v>
      </c>
    </row>
    <row r="5942" spans="4:11" x14ac:dyDescent="0.3">
      <c r="D5942">
        <v>5936</v>
      </c>
      <c r="E5942">
        <v>7</v>
      </c>
      <c r="F5942" s="4">
        <f>DATE(2022,6,5+INT(ROWS($1:406)/4))</f>
        <v>44818</v>
      </c>
      <c r="G5942" s="1" t="s">
        <v>167</v>
      </c>
      <c r="H5942">
        <v>-8</v>
      </c>
      <c r="I5942" s="5">
        <f>IF(G5942="nákup",VLOOKUP(E5942,Tabuľka6[#All],13,FALSE),IF(G5942="predaj",VLOOKUP(E5942,Tabuľka6[#All],12,FALSE),"zadany neplatny typ transakie"))</f>
        <v>14.75</v>
      </c>
      <c r="J5942">
        <f t="shared" si="92"/>
        <v>118</v>
      </c>
      <c r="K5942">
        <f>SUMIF($E$7:E5942,E5942,$H$7:H5942)</f>
        <v>95</v>
      </c>
    </row>
    <row r="5943" spans="4:11" x14ac:dyDescent="0.3">
      <c r="D5943">
        <v>5937</v>
      </c>
      <c r="E5943">
        <v>27</v>
      </c>
      <c r="F5943" s="4">
        <f>DATE(2022,6,5+INT(ROWS($1:407)/4))</f>
        <v>44818</v>
      </c>
      <c r="G5943" s="1" t="s">
        <v>167</v>
      </c>
      <c r="H5943">
        <v>-7</v>
      </c>
      <c r="I5943" s="5">
        <f>IF(G5943="nákup",VLOOKUP(E5943,Tabuľka6[#All],13,FALSE),IF(G5943="predaj",VLOOKUP(E5943,Tabuľka6[#All],12,FALSE),"zadany neplatny typ transakie"))</f>
        <v>16.36</v>
      </c>
      <c r="J5943">
        <f t="shared" si="92"/>
        <v>114.52</v>
      </c>
      <c r="K5943">
        <f>SUMIF($E$7:E5943,E5943,$H$7:H5943)</f>
        <v>95</v>
      </c>
    </row>
    <row r="5944" spans="4:11" x14ac:dyDescent="0.3">
      <c r="D5944">
        <v>5938</v>
      </c>
      <c r="E5944">
        <v>18</v>
      </c>
      <c r="F5944" s="4">
        <f>DATE(2022,6,5+INT(ROWS($1:408)/4))</f>
        <v>44819</v>
      </c>
      <c r="G5944" s="1" t="s">
        <v>167</v>
      </c>
      <c r="H5944">
        <v>-1</v>
      </c>
      <c r="I5944" s="5">
        <f>IF(G5944="nákup",VLOOKUP(E5944,Tabuľka6[#All],13,FALSE),IF(G5944="predaj",VLOOKUP(E5944,Tabuľka6[#All],12,FALSE),"zadany neplatny typ transakie"))</f>
        <v>13.99</v>
      </c>
      <c r="J5944">
        <f t="shared" si="92"/>
        <v>13.99</v>
      </c>
      <c r="K5944">
        <f>SUMIF($E$7:E5944,E5944,$H$7:H5944)</f>
        <v>103</v>
      </c>
    </row>
    <row r="5945" spans="4:11" x14ac:dyDescent="0.3">
      <c r="D5945">
        <v>5939</v>
      </c>
      <c r="E5945">
        <v>23</v>
      </c>
      <c r="F5945" s="4">
        <f>DATE(2022,6,5+INT(ROWS($1:409)/4))</f>
        <v>44819</v>
      </c>
      <c r="G5945" s="1" t="s">
        <v>167</v>
      </c>
      <c r="H5945">
        <v>-2</v>
      </c>
      <c r="I5945" s="5">
        <f>IF(G5945="nákup",VLOOKUP(E5945,Tabuľka6[#All],13,FALSE),IF(G5945="predaj",VLOOKUP(E5945,Tabuľka6[#All],12,FALSE),"zadany neplatny typ transakie"))</f>
        <v>22.55</v>
      </c>
      <c r="J5945">
        <f t="shared" si="92"/>
        <v>45.1</v>
      </c>
      <c r="K5945">
        <f>SUMIF($E$7:E5945,E5945,$H$7:H5945)</f>
        <v>87</v>
      </c>
    </row>
    <row r="5946" spans="4:11" x14ac:dyDescent="0.3">
      <c r="D5946">
        <v>5940</v>
      </c>
      <c r="E5946">
        <v>30</v>
      </c>
      <c r="F5946" s="4">
        <f>DATE(2022,6,5+INT(ROWS($1:410)/4))</f>
        <v>44819</v>
      </c>
      <c r="G5946" s="1" t="s">
        <v>167</v>
      </c>
      <c r="H5946">
        <v>-4</v>
      </c>
      <c r="I5946" s="5">
        <f>IF(G5946="nákup",VLOOKUP(E5946,Tabuľka6[#All],13,FALSE),IF(G5946="predaj",VLOOKUP(E5946,Tabuľka6[#All],12,FALSE),"zadany neplatny typ transakie"))</f>
        <v>11.5</v>
      </c>
      <c r="J5946">
        <f t="shared" si="92"/>
        <v>46</v>
      </c>
      <c r="K5946">
        <f>SUMIF($E$7:E5946,E5946,$H$7:H5946)</f>
        <v>15</v>
      </c>
    </row>
    <row r="5947" spans="4:11" x14ac:dyDescent="0.3">
      <c r="D5947">
        <v>5941</v>
      </c>
      <c r="E5947">
        <v>12</v>
      </c>
      <c r="F5947" s="4">
        <f>DATE(2022,6,5+INT(ROWS($1:411)/4))</f>
        <v>44819</v>
      </c>
      <c r="G5947" s="1" t="s">
        <v>167</v>
      </c>
      <c r="H5947">
        <v>-4</v>
      </c>
      <c r="I5947" s="5">
        <f>IF(G5947="nákup",VLOOKUP(E5947,Tabuľka6[#All],13,FALSE),IF(G5947="predaj",VLOOKUP(E5947,Tabuľka6[#All],12,FALSE),"zadany neplatny typ transakie"))</f>
        <v>13.25</v>
      </c>
      <c r="J5947">
        <f t="shared" si="92"/>
        <v>53</v>
      </c>
      <c r="K5947">
        <f>SUMIF($E$7:E5947,E5947,$H$7:H5947)</f>
        <v>28</v>
      </c>
    </row>
    <row r="5948" spans="4:11" x14ac:dyDescent="0.3">
      <c r="D5948">
        <v>5942</v>
      </c>
      <c r="E5948">
        <v>22</v>
      </c>
      <c r="F5948" s="4">
        <f>DATE(2022,6,5+INT(ROWS($1:412)/4))</f>
        <v>44820</v>
      </c>
      <c r="G5948" s="1" t="s">
        <v>166</v>
      </c>
      <c r="H5948">
        <v>4</v>
      </c>
      <c r="I5948" s="5">
        <f>IF(G5948="nákup",VLOOKUP(E5948,Tabuľka6[#All],13,FALSE),IF(G5948="predaj",VLOOKUP(E5948,Tabuľka6[#All],12,FALSE),"zadany neplatny typ transakie"))</f>
        <v>12.56</v>
      </c>
      <c r="J5948">
        <f t="shared" si="92"/>
        <v>50.24</v>
      </c>
      <c r="K5948">
        <f>SUMIF($E$7:E5948,E5948,$H$7:H5948)</f>
        <v>25</v>
      </c>
    </row>
    <row r="5949" spans="4:11" x14ac:dyDescent="0.3">
      <c r="D5949">
        <v>5943</v>
      </c>
      <c r="E5949">
        <v>2</v>
      </c>
      <c r="F5949" s="4">
        <f>DATE(2022,6,5+INT(ROWS($1:413)/4))</f>
        <v>44820</v>
      </c>
      <c r="G5949" s="1" t="s">
        <v>167</v>
      </c>
      <c r="H5949">
        <v>-7</v>
      </c>
      <c r="I5949" s="5">
        <f>IF(G5949="nákup",VLOOKUP(E5949,Tabuľka6[#All],13,FALSE),IF(G5949="predaj",VLOOKUP(E5949,Tabuľka6[#All],12,FALSE),"zadany neplatny typ transakie"))</f>
        <v>16.11</v>
      </c>
      <c r="J5949">
        <f t="shared" si="92"/>
        <v>112.77</v>
      </c>
      <c r="K5949">
        <f>SUMIF($E$7:E5949,E5949,$H$7:H5949)</f>
        <v>55</v>
      </c>
    </row>
    <row r="5950" spans="4:11" x14ac:dyDescent="0.3">
      <c r="D5950">
        <v>5944</v>
      </c>
      <c r="E5950">
        <v>12</v>
      </c>
      <c r="F5950" s="4">
        <f>DATE(2022,6,5+INT(ROWS($1:414)/4))</f>
        <v>44820</v>
      </c>
      <c r="G5950" s="1" t="s">
        <v>166</v>
      </c>
      <c r="H5950">
        <v>20</v>
      </c>
      <c r="I5950" s="5">
        <f>IF(G5950="nákup",VLOOKUP(E5950,Tabuľka6[#All],13,FALSE),IF(G5950="predaj",VLOOKUP(E5950,Tabuľka6[#All],12,FALSE),"zadany neplatny typ transakie"))</f>
        <v>7.69</v>
      </c>
      <c r="J5950">
        <f t="shared" si="92"/>
        <v>153.80000000000001</v>
      </c>
      <c r="K5950">
        <f>SUMIF($E$7:E5950,E5950,$H$7:H5950)</f>
        <v>48</v>
      </c>
    </row>
    <row r="5951" spans="4:11" x14ac:dyDescent="0.3">
      <c r="D5951">
        <v>5945</v>
      </c>
      <c r="E5951">
        <v>12</v>
      </c>
      <c r="F5951" s="4">
        <f>DATE(2022,6,5+INT(ROWS($1:415)/4))</f>
        <v>44820</v>
      </c>
      <c r="G5951" s="1" t="s">
        <v>167</v>
      </c>
      <c r="H5951">
        <v>-2</v>
      </c>
      <c r="I5951" s="5">
        <f>IF(G5951="nákup",VLOOKUP(E5951,Tabuľka6[#All],13,FALSE),IF(G5951="predaj",VLOOKUP(E5951,Tabuľka6[#All],12,FALSE),"zadany neplatny typ transakie"))</f>
        <v>13.25</v>
      </c>
      <c r="J5951">
        <f t="shared" si="92"/>
        <v>26.5</v>
      </c>
      <c r="K5951">
        <f>SUMIF($E$7:E5951,E5951,$H$7:H5951)</f>
        <v>46</v>
      </c>
    </row>
    <row r="5952" spans="4:11" x14ac:dyDescent="0.3">
      <c r="D5952">
        <v>5946</v>
      </c>
      <c r="E5952">
        <v>30</v>
      </c>
      <c r="F5952" s="4">
        <f>DATE(2022,6,5+INT(ROWS($1:416)/4))</f>
        <v>44821</v>
      </c>
      <c r="G5952" s="1" t="s">
        <v>166</v>
      </c>
      <c r="H5952">
        <v>20</v>
      </c>
      <c r="I5952" s="5" t="str">
        <f>IF(G5952="nákup",VLOOKUP(E5952,Tabuľka6[#All],13,FALSE),IF(G5952="predaj",VLOOKUP(E5952,Tabuľka6[#All],12,FALSE),"zadany neplatny typ transakie"))</f>
        <v>4,36</v>
      </c>
      <c r="J5952">
        <f t="shared" si="92"/>
        <v>87.2</v>
      </c>
      <c r="K5952">
        <f>SUMIF($E$7:E5952,E5952,$H$7:H5952)</f>
        <v>35</v>
      </c>
    </row>
    <row r="5953" spans="4:11" x14ac:dyDescent="0.3">
      <c r="D5953">
        <v>5947</v>
      </c>
      <c r="E5953">
        <v>27</v>
      </c>
      <c r="F5953" s="4">
        <f>DATE(2022,6,5+INT(ROWS($1:417)/4))</f>
        <v>44821</v>
      </c>
      <c r="G5953" s="1" t="s">
        <v>167</v>
      </c>
      <c r="H5953">
        <v>-9</v>
      </c>
      <c r="I5953" s="5">
        <f>IF(G5953="nákup",VLOOKUP(E5953,Tabuľka6[#All],13,FALSE),IF(G5953="predaj",VLOOKUP(E5953,Tabuľka6[#All],12,FALSE),"zadany neplatny typ transakie"))</f>
        <v>16.36</v>
      </c>
      <c r="J5953">
        <f t="shared" si="92"/>
        <v>147.24</v>
      </c>
      <c r="K5953">
        <f>SUMIF($E$7:E5953,E5953,$H$7:H5953)</f>
        <v>86</v>
      </c>
    </row>
    <row r="5954" spans="4:11" x14ac:dyDescent="0.3">
      <c r="D5954">
        <v>5948</v>
      </c>
      <c r="E5954">
        <v>12</v>
      </c>
      <c r="F5954" s="4">
        <f>DATE(2022,6,5+INT(ROWS($1:418)/4))</f>
        <v>44821</v>
      </c>
      <c r="G5954" s="1" t="s">
        <v>167</v>
      </c>
      <c r="H5954">
        <v>-2</v>
      </c>
      <c r="I5954" s="5">
        <f>IF(G5954="nákup",VLOOKUP(E5954,Tabuľka6[#All],13,FALSE),IF(G5954="predaj",VLOOKUP(E5954,Tabuľka6[#All],12,FALSE),"zadany neplatny typ transakie"))</f>
        <v>13.25</v>
      </c>
      <c r="J5954">
        <f t="shared" si="92"/>
        <v>26.5</v>
      </c>
      <c r="K5954">
        <f>SUMIF($E$7:E5954,E5954,$H$7:H5954)</f>
        <v>44</v>
      </c>
    </row>
    <row r="5955" spans="4:11" x14ac:dyDescent="0.3">
      <c r="D5955">
        <v>5949</v>
      </c>
      <c r="E5955">
        <v>10</v>
      </c>
      <c r="F5955" s="4">
        <f>DATE(2022,6,5+INT(ROWS($1:419)/4))</f>
        <v>44821</v>
      </c>
      <c r="G5955" s="1" t="s">
        <v>167</v>
      </c>
      <c r="H5955">
        <v>-3</v>
      </c>
      <c r="I5955" s="5">
        <f>IF(G5955="nákup",VLOOKUP(E5955,Tabuľka6[#All],13,FALSE),IF(G5955="predaj",VLOOKUP(E5955,Tabuľka6[#All],12,FALSE),"zadany neplatny typ transakie"))</f>
        <v>18.5</v>
      </c>
      <c r="J5955">
        <f t="shared" si="92"/>
        <v>55.5</v>
      </c>
      <c r="K5955">
        <f>SUMIF($E$7:E5955,E5955,$H$7:H5955)</f>
        <v>127</v>
      </c>
    </row>
    <row r="5956" spans="4:11" x14ac:dyDescent="0.3">
      <c r="D5956">
        <v>5950</v>
      </c>
      <c r="E5956">
        <v>20</v>
      </c>
      <c r="F5956" s="4">
        <f>DATE(2022,6,5+INT(ROWS($1:420)/4))</f>
        <v>44822</v>
      </c>
      <c r="G5956" s="1" t="s">
        <v>167</v>
      </c>
      <c r="H5956">
        <v>-3</v>
      </c>
      <c r="I5956" s="5">
        <f>IF(G5956="nákup",VLOOKUP(E5956,Tabuľka6[#All],13,FALSE),IF(G5956="predaj",VLOOKUP(E5956,Tabuľka6[#All],12,FALSE),"zadany neplatny typ transakie"))</f>
        <v>10.050000000000001</v>
      </c>
      <c r="J5956">
        <f t="shared" si="92"/>
        <v>30.150000000000002</v>
      </c>
      <c r="K5956">
        <f>SUMIF($E$7:E5956,E5956,$H$7:H5956)</f>
        <v>101</v>
      </c>
    </row>
    <row r="5957" spans="4:11" x14ac:dyDescent="0.3">
      <c r="D5957">
        <v>5951</v>
      </c>
      <c r="E5957">
        <v>14</v>
      </c>
      <c r="F5957" s="4">
        <f>DATE(2022,6,5+INT(ROWS($1:421)/4))</f>
        <v>44822</v>
      </c>
      <c r="G5957" s="1" t="s">
        <v>167</v>
      </c>
      <c r="H5957">
        <v>-2</v>
      </c>
      <c r="I5957" s="5">
        <f>IF(G5957="nákup",VLOOKUP(E5957,Tabuľka6[#All],13,FALSE),IF(G5957="predaj",VLOOKUP(E5957,Tabuľka6[#All],12,FALSE),"zadany neplatny typ transakie"))</f>
        <v>7.8</v>
      </c>
      <c r="J5957">
        <f t="shared" si="92"/>
        <v>15.6</v>
      </c>
      <c r="K5957">
        <f>SUMIF($E$7:E5957,E5957,$H$7:H5957)</f>
        <v>75</v>
      </c>
    </row>
    <row r="5958" spans="4:11" x14ac:dyDescent="0.3">
      <c r="D5958">
        <v>5952</v>
      </c>
      <c r="E5958">
        <v>29</v>
      </c>
      <c r="F5958" s="4">
        <f>DATE(2022,6,5+INT(ROWS($1:422)/4))</f>
        <v>44822</v>
      </c>
      <c r="G5958" s="1" t="s">
        <v>167</v>
      </c>
      <c r="H5958">
        <v>-9</v>
      </c>
      <c r="I5958" s="5">
        <f>IF(G5958="nákup",VLOOKUP(E5958,Tabuľka6[#All],13,FALSE),IF(G5958="predaj",VLOOKUP(E5958,Tabuľka6[#All],12,FALSE),"zadany neplatny typ transakie"))</f>
        <v>24.99</v>
      </c>
      <c r="J5958">
        <f t="shared" si="92"/>
        <v>224.91</v>
      </c>
      <c r="K5958">
        <f>SUMIF($E$7:E5958,E5958,$H$7:H5958)</f>
        <v>83</v>
      </c>
    </row>
    <row r="5959" spans="4:11" x14ac:dyDescent="0.3">
      <c r="D5959">
        <v>5953</v>
      </c>
      <c r="E5959">
        <v>18</v>
      </c>
      <c r="F5959" s="4">
        <f>DATE(2022,6,5+INT(ROWS($1:423)/4))</f>
        <v>44822</v>
      </c>
      <c r="G5959" s="1" t="s">
        <v>167</v>
      </c>
      <c r="H5959">
        <v>-9</v>
      </c>
      <c r="I5959" s="5">
        <f>IF(G5959="nákup",VLOOKUP(E5959,Tabuľka6[#All],13,FALSE),IF(G5959="predaj",VLOOKUP(E5959,Tabuľka6[#All],12,FALSE),"zadany neplatny typ transakie"))</f>
        <v>13.99</v>
      </c>
      <c r="J5959">
        <f t="shared" si="92"/>
        <v>125.91</v>
      </c>
      <c r="K5959">
        <f>SUMIF($E$7:E5959,E5959,$H$7:H5959)</f>
        <v>94</v>
      </c>
    </row>
    <row r="5960" spans="4:11" x14ac:dyDescent="0.3">
      <c r="D5960">
        <v>5954</v>
      </c>
      <c r="E5960">
        <v>2</v>
      </c>
      <c r="F5960" s="4">
        <f>DATE(2022,6,5+INT(ROWS($1:424)/4))</f>
        <v>44823</v>
      </c>
      <c r="G5960" s="1" t="s">
        <v>167</v>
      </c>
      <c r="H5960">
        <v>-9</v>
      </c>
      <c r="I5960" s="5">
        <f>IF(G5960="nákup",VLOOKUP(E5960,Tabuľka6[#All],13,FALSE),IF(G5960="predaj",VLOOKUP(E5960,Tabuľka6[#All],12,FALSE),"zadany neplatny typ transakie"))</f>
        <v>16.11</v>
      </c>
      <c r="J5960">
        <f t="shared" ref="J5960:J6023" si="93">ABS(H5960*I5960)</f>
        <v>144.99</v>
      </c>
      <c r="K5960">
        <f>SUMIF($E$7:E5960,E5960,$H$7:H5960)</f>
        <v>46</v>
      </c>
    </row>
    <row r="5961" spans="4:11" x14ac:dyDescent="0.3">
      <c r="D5961">
        <v>5955</v>
      </c>
      <c r="E5961">
        <v>22</v>
      </c>
      <c r="F5961" s="4">
        <f>DATE(2022,6,5+INT(ROWS($1:425)/4))</f>
        <v>44823</v>
      </c>
      <c r="G5961" s="1" t="s">
        <v>166</v>
      </c>
      <c r="H5961">
        <v>10</v>
      </c>
      <c r="I5961" s="5">
        <f>IF(G5961="nákup",VLOOKUP(E5961,Tabuľka6[#All],13,FALSE),IF(G5961="predaj",VLOOKUP(E5961,Tabuľka6[#All],12,FALSE),"zadany neplatny typ transakie"))</f>
        <v>12.56</v>
      </c>
      <c r="J5961">
        <f t="shared" si="93"/>
        <v>125.60000000000001</v>
      </c>
      <c r="K5961">
        <f>SUMIF($E$7:E5961,E5961,$H$7:H5961)</f>
        <v>35</v>
      </c>
    </row>
    <row r="5962" spans="4:11" x14ac:dyDescent="0.3">
      <c r="D5962">
        <v>5956</v>
      </c>
      <c r="E5962">
        <v>12</v>
      </c>
      <c r="F5962" s="4">
        <f>DATE(2022,9,19+INT(ROWS($1:1)/8))</f>
        <v>44823</v>
      </c>
      <c r="G5962" s="1" t="s">
        <v>167</v>
      </c>
      <c r="H5962">
        <v>-10</v>
      </c>
      <c r="I5962" s="5">
        <f>IF(G5962="nákup",VLOOKUP(E5962,Tabuľka6[#All],13,FALSE),IF(G5962="predaj",VLOOKUP(E5962,Tabuľka6[#All],12,FALSE),"zadany neplatny typ transakie"))</f>
        <v>13.25</v>
      </c>
      <c r="J5962">
        <f t="shared" si="93"/>
        <v>132.5</v>
      </c>
      <c r="K5962">
        <f>SUMIF($E$7:E5962,E5962,$H$7:H5962)</f>
        <v>34</v>
      </c>
    </row>
    <row r="5963" spans="4:11" x14ac:dyDescent="0.3">
      <c r="D5963">
        <v>5957</v>
      </c>
      <c r="E5963">
        <v>22</v>
      </c>
      <c r="F5963" s="4">
        <f>DATE(2022,9,19+INT(ROWS($1:2)/8))</f>
        <v>44823</v>
      </c>
      <c r="G5963" s="1" t="s">
        <v>167</v>
      </c>
      <c r="H5963">
        <v>-9</v>
      </c>
      <c r="I5963" s="5">
        <f>IF(G5963="nákup",VLOOKUP(E5963,Tabuľka6[#All],13,FALSE),IF(G5963="predaj",VLOOKUP(E5963,Tabuľka6[#All],12,FALSE),"zadany neplatny typ transakie"))</f>
        <v>22.58</v>
      </c>
      <c r="J5963">
        <f t="shared" si="93"/>
        <v>203.21999999999997</v>
      </c>
      <c r="K5963">
        <f>SUMIF($E$7:E5963,E5963,$H$7:H5963)</f>
        <v>26</v>
      </c>
    </row>
    <row r="5964" spans="4:11" x14ac:dyDescent="0.3">
      <c r="D5964">
        <v>5958</v>
      </c>
      <c r="E5964">
        <v>5</v>
      </c>
      <c r="F5964" s="4">
        <f>DATE(2022,9,19+INT(ROWS($1:3)/8))</f>
        <v>44823</v>
      </c>
      <c r="G5964" s="1" t="s">
        <v>167</v>
      </c>
      <c r="H5964">
        <v>-1</v>
      </c>
      <c r="I5964" s="5">
        <f>IF(G5964="nákup",VLOOKUP(E5964,Tabuľka6[#All],13,FALSE),IF(G5964="predaj",VLOOKUP(E5964,Tabuľka6[#All],12,FALSE),"zadany neplatny typ transakie"))</f>
        <v>15.56</v>
      </c>
      <c r="J5964">
        <f t="shared" si="93"/>
        <v>15.56</v>
      </c>
      <c r="K5964">
        <f>SUMIF($E$7:E5964,E5964,$H$7:H5964)</f>
        <v>154</v>
      </c>
    </row>
    <row r="5965" spans="4:11" x14ac:dyDescent="0.3">
      <c r="D5965">
        <v>5959</v>
      </c>
      <c r="E5965">
        <v>4</v>
      </c>
      <c r="F5965" s="4">
        <f>DATE(2022,9,19+INT(ROWS($1:4)/8))</f>
        <v>44823</v>
      </c>
      <c r="G5965" s="1" t="s">
        <v>167</v>
      </c>
      <c r="H5965">
        <v>-9</v>
      </c>
      <c r="I5965" s="5">
        <f>IF(G5965="nákup",VLOOKUP(E5965,Tabuľka6[#All],13,FALSE),IF(G5965="predaj",VLOOKUP(E5965,Tabuľka6[#All],12,FALSE),"zadany neplatny typ transakie"))</f>
        <v>16</v>
      </c>
      <c r="J5965">
        <f t="shared" si="93"/>
        <v>144</v>
      </c>
      <c r="K5965">
        <f>SUMIF($E$7:E5965,E5965,$H$7:H5965)</f>
        <v>110</v>
      </c>
    </row>
    <row r="5966" spans="4:11" x14ac:dyDescent="0.3">
      <c r="D5966">
        <v>5960</v>
      </c>
      <c r="E5966">
        <v>15</v>
      </c>
      <c r="F5966" s="4">
        <f>DATE(2022,9,19+INT(ROWS($1:5)/8))</f>
        <v>44823</v>
      </c>
      <c r="G5966" s="1" t="s">
        <v>167</v>
      </c>
      <c r="H5966">
        <v>-8</v>
      </c>
      <c r="I5966" s="5">
        <f>IF(G5966="nákup",VLOOKUP(E5966,Tabuľka6[#All],13,FALSE),IF(G5966="predaj",VLOOKUP(E5966,Tabuľka6[#All],12,FALSE),"zadany neplatny typ transakie"))</f>
        <v>9.65</v>
      </c>
      <c r="J5966">
        <f t="shared" si="93"/>
        <v>77.2</v>
      </c>
      <c r="K5966">
        <f>SUMIF($E$7:E5966,E5966,$H$7:H5966)</f>
        <v>56</v>
      </c>
    </row>
    <row r="5967" spans="4:11" x14ac:dyDescent="0.3">
      <c r="D5967">
        <v>5961</v>
      </c>
      <c r="E5967">
        <v>28</v>
      </c>
      <c r="F5967" s="4">
        <f>DATE(2022,9,19+INT(ROWS($1:6)/8))</f>
        <v>44823</v>
      </c>
      <c r="G5967" s="1" t="s">
        <v>167</v>
      </c>
      <c r="H5967">
        <v>-2</v>
      </c>
      <c r="I5967" s="5">
        <f>IF(G5967="nákup",VLOOKUP(E5967,Tabuľka6[#All],13,FALSE),IF(G5967="predaj",VLOOKUP(E5967,Tabuľka6[#All],12,FALSE),"zadany neplatny typ transakie"))</f>
        <v>14.38</v>
      </c>
      <c r="J5967">
        <f t="shared" si="93"/>
        <v>28.76</v>
      </c>
      <c r="K5967">
        <f>SUMIF($E$7:E5967,E5967,$H$7:H5967)</f>
        <v>31</v>
      </c>
    </row>
    <row r="5968" spans="4:11" x14ac:dyDescent="0.3">
      <c r="D5968">
        <v>5962</v>
      </c>
      <c r="E5968">
        <v>12</v>
      </c>
      <c r="F5968" s="4">
        <f>DATE(2022,9,19+INT(ROWS($1:7)/8))</f>
        <v>44823</v>
      </c>
      <c r="G5968" s="1" t="s">
        <v>167</v>
      </c>
      <c r="H5968">
        <v>-1</v>
      </c>
      <c r="I5968" s="5">
        <f>IF(G5968="nákup",VLOOKUP(E5968,Tabuľka6[#All],13,FALSE),IF(G5968="predaj",VLOOKUP(E5968,Tabuľka6[#All],12,FALSE),"zadany neplatny typ transakie"))</f>
        <v>13.25</v>
      </c>
      <c r="J5968">
        <f t="shared" si="93"/>
        <v>13.25</v>
      </c>
      <c r="K5968">
        <f>SUMIF($E$7:E5968,E5968,$H$7:H5968)</f>
        <v>33</v>
      </c>
    </row>
    <row r="5969" spans="4:11" x14ac:dyDescent="0.3">
      <c r="D5969">
        <v>5963</v>
      </c>
      <c r="E5969">
        <v>28</v>
      </c>
      <c r="F5969" s="4">
        <f>DATE(2022,9,19+INT(ROWS($1:8)/8))</f>
        <v>44824</v>
      </c>
      <c r="G5969" s="1" t="s">
        <v>167</v>
      </c>
      <c r="H5969">
        <v>-7</v>
      </c>
      <c r="I5969" s="5">
        <f>IF(G5969="nákup",VLOOKUP(E5969,Tabuľka6[#All],13,FALSE),IF(G5969="predaj",VLOOKUP(E5969,Tabuľka6[#All],12,FALSE),"zadany neplatny typ transakie"))</f>
        <v>14.38</v>
      </c>
      <c r="J5969">
        <f t="shared" si="93"/>
        <v>100.66000000000001</v>
      </c>
      <c r="K5969">
        <f>SUMIF($E$7:E5969,E5969,$H$7:H5969)</f>
        <v>24</v>
      </c>
    </row>
    <row r="5970" spans="4:11" x14ac:dyDescent="0.3">
      <c r="D5970">
        <v>5964</v>
      </c>
      <c r="E5970">
        <v>10</v>
      </c>
      <c r="F5970" s="4">
        <f>DATE(2022,9,19+INT(ROWS($1:9)/8))</f>
        <v>44824</v>
      </c>
      <c r="G5970" s="1" t="s">
        <v>167</v>
      </c>
      <c r="H5970">
        <v>-8</v>
      </c>
      <c r="I5970" s="5">
        <f>IF(G5970="nákup",VLOOKUP(E5970,Tabuľka6[#All],13,FALSE),IF(G5970="predaj",VLOOKUP(E5970,Tabuľka6[#All],12,FALSE),"zadany neplatny typ transakie"))</f>
        <v>18.5</v>
      </c>
      <c r="J5970">
        <f t="shared" si="93"/>
        <v>148</v>
      </c>
      <c r="K5970">
        <f>SUMIF($E$7:E5970,E5970,$H$7:H5970)</f>
        <v>119</v>
      </c>
    </row>
    <row r="5971" spans="4:11" x14ac:dyDescent="0.3">
      <c r="D5971">
        <v>5965</v>
      </c>
      <c r="E5971">
        <v>25</v>
      </c>
      <c r="F5971" s="4">
        <f>DATE(2022,9,19+INT(ROWS($1:10)/8))</f>
        <v>44824</v>
      </c>
      <c r="G5971" s="1" t="s">
        <v>167</v>
      </c>
      <c r="H5971">
        <v>-3</v>
      </c>
      <c r="I5971" s="5">
        <f>IF(G5971="nákup",VLOOKUP(E5971,Tabuľka6[#All],13,FALSE),IF(G5971="predaj",VLOOKUP(E5971,Tabuľka6[#All],12,FALSE),"zadany neplatny typ transakie"))</f>
        <v>14.95</v>
      </c>
      <c r="J5971">
        <f t="shared" si="93"/>
        <v>44.849999999999994</v>
      </c>
      <c r="K5971">
        <f>SUMIF($E$7:E5971,E5971,$H$7:H5971)</f>
        <v>30</v>
      </c>
    </row>
    <row r="5972" spans="4:11" x14ac:dyDescent="0.3">
      <c r="D5972">
        <v>5966</v>
      </c>
      <c r="E5972">
        <v>24</v>
      </c>
      <c r="F5972" s="4">
        <f>DATE(2022,9,19+INT(ROWS($1:11)/8))</f>
        <v>44824</v>
      </c>
      <c r="G5972" s="1" t="s">
        <v>167</v>
      </c>
      <c r="H5972">
        <v>-6</v>
      </c>
      <c r="I5972" s="5">
        <f>IF(G5972="nákup",VLOOKUP(E5972,Tabuľka6[#All],13,FALSE),IF(G5972="predaj",VLOOKUP(E5972,Tabuľka6[#All],12,FALSE),"zadany neplatny typ transakie"))</f>
        <v>18.98</v>
      </c>
      <c r="J5972">
        <f t="shared" si="93"/>
        <v>113.88</v>
      </c>
      <c r="K5972">
        <f>SUMIF($E$7:E5972,E5972,$H$7:H5972)</f>
        <v>55</v>
      </c>
    </row>
    <row r="5973" spans="4:11" x14ac:dyDescent="0.3">
      <c r="D5973">
        <v>5967</v>
      </c>
      <c r="E5973">
        <v>16</v>
      </c>
      <c r="F5973" s="4">
        <f>DATE(2022,9,19+INT(ROWS($1:12)/8))</f>
        <v>44824</v>
      </c>
      <c r="G5973" s="1" t="s">
        <v>167</v>
      </c>
      <c r="H5973">
        <v>-1</v>
      </c>
      <c r="I5973" s="5">
        <f>IF(G5973="nákup",VLOOKUP(E5973,Tabuľka6[#All],13,FALSE),IF(G5973="predaj",VLOOKUP(E5973,Tabuľka6[#All],12,FALSE),"zadany neplatny typ transakie"))</f>
        <v>14.49</v>
      </c>
      <c r="J5973">
        <f t="shared" si="93"/>
        <v>14.49</v>
      </c>
      <c r="K5973">
        <f>SUMIF($E$7:E5973,E5973,$H$7:H5973)</f>
        <v>55</v>
      </c>
    </row>
    <row r="5974" spans="4:11" x14ac:dyDescent="0.3">
      <c r="D5974">
        <v>5968</v>
      </c>
      <c r="E5974">
        <v>30</v>
      </c>
      <c r="F5974" s="4">
        <f>DATE(2022,9,19+INT(ROWS($1:13)/8))</f>
        <v>44824</v>
      </c>
      <c r="G5974" s="1" t="s">
        <v>167</v>
      </c>
      <c r="H5974">
        <v>-7</v>
      </c>
      <c r="I5974" s="5">
        <f>IF(G5974="nákup",VLOOKUP(E5974,Tabuľka6[#All],13,FALSE),IF(G5974="predaj",VLOOKUP(E5974,Tabuľka6[#All],12,FALSE),"zadany neplatny typ transakie"))</f>
        <v>11.5</v>
      </c>
      <c r="J5974">
        <f t="shared" si="93"/>
        <v>80.5</v>
      </c>
      <c r="K5974">
        <f>SUMIF($E$7:E5974,E5974,$H$7:H5974)</f>
        <v>28</v>
      </c>
    </row>
    <row r="5975" spans="4:11" x14ac:dyDescent="0.3">
      <c r="D5975">
        <v>5969</v>
      </c>
      <c r="E5975">
        <v>24</v>
      </c>
      <c r="F5975" s="4">
        <f>DATE(2022,9,19+INT(ROWS($1:14)/8))</f>
        <v>44824</v>
      </c>
      <c r="G5975" s="1" t="s">
        <v>167</v>
      </c>
      <c r="H5975">
        <v>-5</v>
      </c>
      <c r="I5975" s="5">
        <f>IF(G5975="nákup",VLOOKUP(E5975,Tabuľka6[#All],13,FALSE),IF(G5975="predaj",VLOOKUP(E5975,Tabuľka6[#All],12,FALSE),"zadany neplatny typ transakie"))</f>
        <v>18.98</v>
      </c>
      <c r="J5975">
        <f t="shared" si="93"/>
        <v>94.9</v>
      </c>
      <c r="K5975">
        <f>SUMIF($E$7:E5975,E5975,$H$7:H5975)</f>
        <v>50</v>
      </c>
    </row>
    <row r="5976" spans="4:11" x14ac:dyDescent="0.3">
      <c r="D5976">
        <v>5970</v>
      </c>
      <c r="E5976">
        <v>9</v>
      </c>
      <c r="F5976" s="4">
        <f>DATE(2022,9,19+INT(ROWS($1:15)/8))</f>
        <v>44824</v>
      </c>
      <c r="G5976" s="1" t="s">
        <v>167</v>
      </c>
      <c r="H5976">
        <v>-10</v>
      </c>
      <c r="I5976" s="5">
        <f>IF(G5976="nákup",VLOOKUP(E5976,Tabuľka6[#All],13,FALSE),IF(G5976="predaj",VLOOKUP(E5976,Tabuľka6[#All],12,FALSE),"zadany neplatny typ transakie"))</f>
        <v>41</v>
      </c>
      <c r="J5976">
        <f t="shared" si="93"/>
        <v>410</v>
      </c>
      <c r="K5976">
        <f>SUMIF($E$7:E5976,E5976,$H$7:H5976)</f>
        <v>162</v>
      </c>
    </row>
    <row r="5977" spans="4:11" x14ac:dyDescent="0.3">
      <c r="D5977">
        <v>5971</v>
      </c>
      <c r="E5977">
        <v>6</v>
      </c>
      <c r="F5977" s="4">
        <f>DATE(2022,9,19+INT(ROWS($1:16)/8))</f>
        <v>44825</v>
      </c>
      <c r="G5977" s="1" t="s">
        <v>167</v>
      </c>
      <c r="H5977">
        <v>-5</v>
      </c>
      <c r="I5977" s="5">
        <f>IF(G5977="nákup",VLOOKUP(E5977,Tabuľka6[#All],13,FALSE),IF(G5977="predaj",VLOOKUP(E5977,Tabuľka6[#All],12,FALSE),"zadany neplatny typ transakie"))</f>
        <v>13.24</v>
      </c>
      <c r="J5977">
        <f t="shared" si="93"/>
        <v>66.2</v>
      </c>
      <c r="K5977">
        <f>SUMIF($E$7:E5977,E5977,$H$7:H5977)</f>
        <v>123</v>
      </c>
    </row>
    <row r="5978" spans="4:11" x14ac:dyDescent="0.3">
      <c r="D5978">
        <v>5972</v>
      </c>
      <c r="E5978">
        <v>8</v>
      </c>
      <c r="F5978" s="4">
        <f>DATE(2022,9,19+INT(ROWS($1:17)/8))</f>
        <v>44825</v>
      </c>
      <c r="G5978" s="1" t="s">
        <v>167</v>
      </c>
      <c r="H5978">
        <v>-3</v>
      </c>
      <c r="I5978" s="5">
        <f>IF(G5978="nákup",VLOOKUP(E5978,Tabuľka6[#All],13,FALSE),IF(G5978="predaj",VLOOKUP(E5978,Tabuľka6[#All],12,FALSE),"zadany neplatny typ transakie"))</f>
        <v>17.89</v>
      </c>
      <c r="J5978">
        <f t="shared" si="93"/>
        <v>53.67</v>
      </c>
      <c r="K5978">
        <f>SUMIF($E$7:E5978,E5978,$H$7:H5978)</f>
        <v>95</v>
      </c>
    </row>
    <row r="5979" spans="4:11" x14ac:dyDescent="0.3">
      <c r="D5979">
        <v>5973</v>
      </c>
      <c r="E5979">
        <v>11</v>
      </c>
      <c r="F5979" s="4">
        <f>DATE(2022,9,19+INT(ROWS($1:18)/8))</f>
        <v>44825</v>
      </c>
      <c r="G5979" s="1" t="s">
        <v>167</v>
      </c>
      <c r="H5979">
        <v>-10</v>
      </c>
      <c r="I5979" s="5">
        <f>IF(G5979="nákup",VLOOKUP(E5979,Tabuľka6[#All],13,FALSE),IF(G5979="predaj",VLOOKUP(E5979,Tabuľka6[#All],12,FALSE),"zadany neplatny typ transakie"))</f>
        <v>5</v>
      </c>
      <c r="J5979">
        <f t="shared" si="93"/>
        <v>50</v>
      </c>
      <c r="K5979">
        <f>SUMIF($E$7:E5979,E5979,$H$7:H5979)</f>
        <v>123</v>
      </c>
    </row>
    <row r="5980" spans="4:11" x14ac:dyDescent="0.3">
      <c r="D5980">
        <v>5974</v>
      </c>
      <c r="E5980">
        <v>25</v>
      </c>
      <c r="F5980" s="4">
        <f>DATE(2022,9,19+INT(ROWS($1:19)/8))</f>
        <v>44825</v>
      </c>
      <c r="G5980" s="1" t="s">
        <v>167</v>
      </c>
      <c r="H5980">
        <v>-8</v>
      </c>
      <c r="I5980" s="5">
        <f>IF(G5980="nákup",VLOOKUP(E5980,Tabuľka6[#All],13,FALSE),IF(G5980="predaj",VLOOKUP(E5980,Tabuľka6[#All],12,FALSE),"zadany neplatny typ transakie"))</f>
        <v>14.95</v>
      </c>
      <c r="J5980">
        <f t="shared" si="93"/>
        <v>119.6</v>
      </c>
      <c r="K5980">
        <f>SUMIF($E$7:E5980,E5980,$H$7:H5980)</f>
        <v>22</v>
      </c>
    </row>
    <row r="5981" spans="4:11" x14ac:dyDescent="0.3">
      <c r="D5981">
        <v>5975</v>
      </c>
      <c r="E5981">
        <v>22</v>
      </c>
      <c r="F5981" s="4">
        <f>DATE(2022,9,19+INT(ROWS($1:20)/8))</f>
        <v>44825</v>
      </c>
      <c r="G5981" s="1" t="s">
        <v>167</v>
      </c>
      <c r="H5981">
        <v>-5</v>
      </c>
      <c r="I5981" s="5">
        <f>IF(G5981="nákup",VLOOKUP(E5981,Tabuľka6[#All],13,FALSE),IF(G5981="predaj",VLOOKUP(E5981,Tabuľka6[#All],12,FALSE),"zadany neplatny typ transakie"))</f>
        <v>22.58</v>
      </c>
      <c r="J5981">
        <f t="shared" si="93"/>
        <v>112.89999999999999</v>
      </c>
      <c r="K5981">
        <f>SUMIF($E$7:E5981,E5981,$H$7:H5981)</f>
        <v>21</v>
      </c>
    </row>
    <row r="5982" spans="4:11" x14ac:dyDescent="0.3">
      <c r="D5982">
        <v>5976</v>
      </c>
      <c r="E5982">
        <v>25</v>
      </c>
      <c r="F5982" s="4">
        <f>DATE(2022,9,19+INT(ROWS($1:21)/8))</f>
        <v>44825</v>
      </c>
      <c r="G5982" s="1" t="s">
        <v>167</v>
      </c>
      <c r="H5982">
        <v>-7</v>
      </c>
      <c r="I5982" s="5">
        <f>IF(G5982="nákup",VLOOKUP(E5982,Tabuľka6[#All],13,FALSE),IF(G5982="predaj",VLOOKUP(E5982,Tabuľka6[#All],12,FALSE),"zadany neplatny typ transakie"))</f>
        <v>14.95</v>
      </c>
      <c r="J5982">
        <f t="shared" si="93"/>
        <v>104.64999999999999</v>
      </c>
      <c r="K5982">
        <f>SUMIF($E$7:E5982,E5982,$H$7:H5982)</f>
        <v>15</v>
      </c>
    </row>
    <row r="5983" spans="4:11" x14ac:dyDescent="0.3">
      <c r="D5983">
        <v>5977</v>
      </c>
      <c r="E5983">
        <v>21</v>
      </c>
      <c r="F5983" s="4">
        <f>DATE(2022,9,19+INT(ROWS($1:22)/8))</f>
        <v>44825</v>
      </c>
      <c r="G5983" s="1" t="s">
        <v>167</v>
      </c>
      <c r="H5983">
        <v>-9</v>
      </c>
      <c r="I5983" s="5">
        <f>IF(G5983="nákup",VLOOKUP(E5983,Tabuľka6[#All],13,FALSE),IF(G5983="predaj",VLOOKUP(E5983,Tabuľka6[#All],12,FALSE),"zadany neplatny typ transakie"))</f>
        <v>22.5</v>
      </c>
      <c r="J5983">
        <f t="shared" si="93"/>
        <v>202.5</v>
      </c>
      <c r="K5983">
        <f>SUMIF($E$7:E5983,E5983,$H$7:H5983)</f>
        <v>187</v>
      </c>
    </row>
    <row r="5984" spans="4:11" x14ac:dyDescent="0.3">
      <c r="D5984">
        <v>5978</v>
      </c>
      <c r="E5984">
        <v>29</v>
      </c>
      <c r="F5984" s="4">
        <f>DATE(2022,9,19+INT(ROWS($1:23)/8))</f>
        <v>44825</v>
      </c>
      <c r="G5984" s="1" t="s">
        <v>167</v>
      </c>
      <c r="H5984">
        <v>-4</v>
      </c>
      <c r="I5984" s="5">
        <f>IF(G5984="nákup",VLOOKUP(E5984,Tabuľka6[#All],13,FALSE),IF(G5984="predaj",VLOOKUP(E5984,Tabuľka6[#All],12,FALSE),"zadany neplatny typ transakie"))</f>
        <v>24.99</v>
      </c>
      <c r="J5984">
        <f t="shared" si="93"/>
        <v>99.96</v>
      </c>
      <c r="K5984">
        <f>SUMIF($E$7:E5984,E5984,$H$7:H5984)</f>
        <v>79</v>
      </c>
    </row>
    <row r="5985" spans="4:11" x14ac:dyDescent="0.3">
      <c r="D5985">
        <v>5979</v>
      </c>
      <c r="E5985">
        <v>12</v>
      </c>
      <c r="F5985" s="4">
        <f>DATE(2022,9,19+INT(ROWS($1:24)/8))</f>
        <v>44826</v>
      </c>
      <c r="G5985" s="1" t="s">
        <v>167</v>
      </c>
      <c r="H5985">
        <v>-1</v>
      </c>
      <c r="I5985" s="5">
        <f>IF(G5985="nákup",VLOOKUP(E5985,Tabuľka6[#All],13,FALSE),IF(G5985="predaj",VLOOKUP(E5985,Tabuľka6[#All],12,FALSE),"zadany neplatny typ transakie"))</f>
        <v>13.25</v>
      </c>
      <c r="J5985">
        <f t="shared" si="93"/>
        <v>13.25</v>
      </c>
      <c r="K5985">
        <f>SUMIF($E$7:E5985,E5985,$H$7:H5985)</f>
        <v>32</v>
      </c>
    </row>
    <row r="5986" spans="4:11" x14ac:dyDescent="0.3">
      <c r="D5986">
        <v>5980</v>
      </c>
      <c r="E5986">
        <v>13</v>
      </c>
      <c r="F5986" s="4">
        <f>DATE(2022,9,19+INT(ROWS($1:25)/8))</f>
        <v>44826</v>
      </c>
      <c r="G5986" s="1" t="s">
        <v>167</v>
      </c>
      <c r="H5986">
        <v>-2</v>
      </c>
      <c r="I5986" s="5">
        <f>IF(G5986="nákup",VLOOKUP(E5986,Tabuľka6[#All],13,FALSE),IF(G5986="predaj",VLOOKUP(E5986,Tabuľka6[#All],12,FALSE),"zadany neplatny typ transakie"))</f>
        <v>14.95</v>
      </c>
      <c r="J5986">
        <f t="shared" si="93"/>
        <v>29.9</v>
      </c>
      <c r="K5986">
        <f>SUMIF($E$7:E5986,E5986,$H$7:H5986)</f>
        <v>109</v>
      </c>
    </row>
    <row r="5987" spans="4:11" x14ac:dyDescent="0.3">
      <c r="D5987">
        <v>5981</v>
      </c>
      <c r="E5987">
        <v>8</v>
      </c>
      <c r="F5987" s="4">
        <f>DATE(2022,9,19+INT(ROWS($1:26)/8))</f>
        <v>44826</v>
      </c>
      <c r="G5987" s="1" t="s">
        <v>167</v>
      </c>
      <c r="H5987">
        <v>-2</v>
      </c>
      <c r="I5987" s="5">
        <f>IF(G5987="nákup",VLOOKUP(E5987,Tabuľka6[#All],13,FALSE),IF(G5987="predaj",VLOOKUP(E5987,Tabuľka6[#All],12,FALSE),"zadany neplatny typ transakie"))</f>
        <v>17.89</v>
      </c>
      <c r="J5987">
        <f t="shared" si="93"/>
        <v>35.78</v>
      </c>
      <c r="K5987">
        <f>SUMIF($E$7:E5987,E5987,$H$7:H5987)</f>
        <v>93</v>
      </c>
    </row>
    <row r="5988" spans="4:11" x14ac:dyDescent="0.3">
      <c r="D5988">
        <v>5982</v>
      </c>
      <c r="E5988">
        <v>16</v>
      </c>
      <c r="F5988" s="4">
        <f>DATE(2022,9,19+INT(ROWS($1:27)/8))</f>
        <v>44826</v>
      </c>
      <c r="G5988" s="1" t="s">
        <v>167</v>
      </c>
      <c r="H5988">
        <v>-6</v>
      </c>
      <c r="I5988" s="5">
        <f>IF(G5988="nákup",VLOOKUP(E5988,Tabuľka6[#All],13,FALSE),IF(G5988="predaj",VLOOKUP(E5988,Tabuľka6[#All],12,FALSE),"zadany neplatny typ transakie"))</f>
        <v>14.49</v>
      </c>
      <c r="J5988">
        <f t="shared" si="93"/>
        <v>86.94</v>
      </c>
      <c r="K5988">
        <f>SUMIF($E$7:E5988,E5988,$H$7:H5988)</f>
        <v>49</v>
      </c>
    </row>
    <row r="5989" spans="4:11" x14ac:dyDescent="0.3">
      <c r="D5989">
        <v>5983</v>
      </c>
      <c r="E5989">
        <v>15</v>
      </c>
      <c r="F5989" s="4">
        <f>DATE(2022,9,19+INT(ROWS($1:28)/8))</f>
        <v>44826</v>
      </c>
      <c r="G5989" s="1" t="s">
        <v>167</v>
      </c>
      <c r="H5989">
        <v>-6</v>
      </c>
      <c r="I5989" s="5">
        <f>IF(G5989="nákup",VLOOKUP(E5989,Tabuľka6[#All],13,FALSE),IF(G5989="predaj",VLOOKUP(E5989,Tabuľka6[#All],12,FALSE),"zadany neplatny typ transakie"))</f>
        <v>9.65</v>
      </c>
      <c r="J5989">
        <f t="shared" si="93"/>
        <v>57.900000000000006</v>
      </c>
      <c r="K5989">
        <f>SUMIF($E$7:E5989,E5989,$H$7:H5989)</f>
        <v>50</v>
      </c>
    </row>
    <row r="5990" spans="4:11" x14ac:dyDescent="0.3">
      <c r="D5990">
        <v>5984</v>
      </c>
      <c r="E5990">
        <v>1</v>
      </c>
      <c r="F5990" s="4">
        <f>DATE(2022,9,19+INT(ROWS($1:29)/8))</f>
        <v>44826</v>
      </c>
      <c r="G5990" s="1" t="s">
        <v>167</v>
      </c>
      <c r="H5990">
        <v>-6</v>
      </c>
      <c r="I5990" s="5">
        <f>IF(G5990="nákup",VLOOKUP(E5990,Tabuľka6[#All],13,FALSE),IF(G5990="predaj",VLOOKUP(E5990,Tabuľka6[#All],12,FALSE),"zadany neplatny typ transakie"))</f>
        <v>11.9</v>
      </c>
      <c r="J5990">
        <f t="shared" si="93"/>
        <v>71.400000000000006</v>
      </c>
      <c r="K5990">
        <f>SUMIF($E$7:E5990,E5990,$H$7:H5990)</f>
        <v>54</v>
      </c>
    </row>
    <row r="5991" spans="4:11" x14ac:dyDescent="0.3">
      <c r="D5991">
        <v>5985</v>
      </c>
      <c r="E5991">
        <v>2</v>
      </c>
      <c r="F5991" s="4">
        <f>DATE(2022,9,19+INT(ROWS($1:30)/8))</f>
        <v>44826</v>
      </c>
      <c r="G5991" s="1" t="s">
        <v>167</v>
      </c>
      <c r="H5991">
        <v>-3</v>
      </c>
      <c r="I5991" s="5">
        <f>IF(G5991="nákup",VLOOKUP(E5991,Tabuľka6[#All],13,FALSE),IF(G5991="predaj",VLOOKUP(E5991,Tabuľka6[#All],12,FALSE),"zadany neplatny typ transakie"))</f>
        <v>16.11</v>
      </c>
      <c r="J5991">
        <f t="shared" si="93"/>
        <v>48.33</v>
      </c>
      <c r="K5991">
        <f>SUMIF($E$7:E5991,E5991,$H$7:H5991)</f>
        <v>43</v>
      </c>
    </row>
    <row r="5992" spans="4:11" x14ac:dyDescent="0.3">
      <c r="D5992">
        <v>5986</v>
      </c>
      <c r="E5992">
        <v>14</v>
      </c>
      <c r="F5992" s="4">
        <f>DATE(2022,9,19+INT(ROWS($1:31)/8))</f>
        <v>44826</v>
      </c>
      <c r="G5992" s="1" t="s">
        <v>167</v>
      </c>
      <c r="H5992">
        <v>-6</v>
      </c>
      <c r="I5992" s="5">
        <f>IF(G5992="nákup",VLOOKUP(E5992,Tabuľka6[#All],13,FALSE),IF(G5992="predaj",VLOOKUP(E5992,Tabuľka6[#All],12,FALSE),"zadany neplatny typ transakie"))</f>
        <v>7.8</v>
      </c>
      <c r="J5992">
        <f t="shared" si="93"/>
        <v>46.8</v>
      </c>
      <c r="K5992">
        <f>SUMIF($E$7:E5992,E5992,$H$7:H5992)</f>
        <v>69</v>
      </c>
    </row>
    <row r="5993" spans="4:11" x14ac:dyDescent="0.3">
      <c r="D5993">
        <v>5987</v>
      </c>
      <c r="E5993">
        <v>17</v>
      </c>
      <c r="F5993" s="4">
        <f>DATE(2022,9,19+INT(ROWS($1:32)/8))</f>
        <v>44827</v>
      </c>
      <c r="G5993" s="1" t="s">
        <v>167</v>
      </c>
      <c r="H5993">
        <v>-6</v>
      </c>
      <c r="I5993" s="5">
        <f>IF(G5993="nákup",VLOOKUP(E5993,Tabuľka6[#All],13,FALSE),IF(G5993="predaj",VLOOKUP(E5993,Tabuľka6[#All],12,FALSE),"zadany neplatny typ transakie"))</f>
        <v>14.46</v>
      </c>
      <c r="J5993">
        <f t="shared" si="93"/>
        <v>86.76</v>
      </c>
      <c r="K5993">
        <f>SUMIF($E$7:E5993,E5993,$H$7:H5993)</f>
        <v>98</v>
      </c>
    </row>
    <row r="5994" spans="4:11" x14ac:dyDescent="0.3">
      <c r="D5994">
        <v>5988</v>
      </c>
      <c r="E5994">
        <v>20</v>
      </c>
      <c r="F5994" s="4">
        <f>DATE(2022,9,19+INT(ROWS($1:33)/8))</f>
        <v>44827</v>
      </c>
      <c r="G5994" s="1" t="s">
        <v>167</v>
      </c>
      <c r="H5994">
        <v>-4</v>
      </c>
      <c r="I5994" s="5">
        <f>IF(G5994="nákup",VLOOKUP(E5994,Tabuľka6[#All],13,FALSE),IF(G5994="predaj",VLOOKUP(E5994,Tabuľka6[#All],12,FALSE),"zadany neplatny typ transakie"))</f>
        <v>10.050000000000001</v>
      </c>
      <c r="J5994">
        <f t="shared" si="93"/>
        <v>40.200000000000003</v>
      </c>
      <c r="K5994">
        <f>SUMIF($E$7:E5994,E5994,$H$7:H5994)</f>
        <v>97</v>
      </c>
    </row>
    <row r="5995" spans="4:11" x14ac:dyDescent="0.3">
      <c r="D5995">
        <v>5989</v>
      </c>
      <c r="E5995">
        <v>18</v>
      </c>
      <c r="F5995" s="4">
        <f>DATE(2022,9,19+INT(ROWS($1:34)/8))</f>
        <v>44827</v>
      </c>
      <c r="G5995" s="1" t="s">
        <v>167</v>
      </c>
      <c r="H5995">
        <v>-2</v>
      </c>
      <c r="I5995" s="5">
        <f>IF(G5995="nákup",VLOOKUP(E5995,Tabuľka6[#All],13,FALSE),IF(G5995="predaj",VLOOKUP(E5995,Tabuľka6[#All],12,FALSE),"zadany neplatny typ transakie"))</f>
        <v>13.99</v>
      </c>
      <c r="J5995">
        <f t="shared" si="93"/>
        <v>27.98</v>
      </c>
      <c r="K5995">
        <f>SUMIF($E$7:E5995,E5995,$H$7:H5995)</f>
        <v>92</v>
      </c>
    </row>
    <row r="5996" spans="4:11" x14ac:dyDescent="0.3">
      <c r="D5996">
        <v>5990</v>
      </c>
      <c r="E5996">
        <v>22</v>
      </c>
      <c r="F5996" s="4">
        <f>DATE(2022,9,19+INT(ROWS($1:35)/8))</f>
        <v>44827</v>
      </c>
      <c r="G5996" s="1" t="s">
        <v>166</v>
      </c>
      <c r="H5996">
        <v>9</v>
      </c>
      <c r="I5996" s="5">
        <f>IF(G5996="nákup",VLOOKUP(E5996,Tabuľka6[#All],13,FALSE),IF(G5996="predaj",VLOOKUP(E5996,Tabuľka6[#All],12,FALSE),"zadany neplatny typ transakie"))</f>
        <v>12.56</v>
      </c>
      <c r="J5996">
        <f t="shared" si="93"/>
        <v>113.04</v>
      </c>
      <c r="K5996">
        <f>SUMIF($E$7:E5996,E5996,$H$7:H5996)</f>
        <v>30</v>
      </c>
    </row>
    <row r="5997" spans="4:11" x14ac:dyDescent="0.3">
      <c r="D5997">
        <v>5991</v>
      </c>
      <c r="E5997">
        <v>14</v>
      </c>
      <c r="F5997" s="4">
        <f>DATE(2022,9,19+INT(ROWS($1:36)/8))</f>
        <v>44827</v>
      </c>
      <c r="G5997" s="1" t="s">
        <v>167</v>
      </c>
      <c r="H5997">
        <v>-9</v>
      </c>
      <c r="I5997" s="5">
        <f>IF(G5997="nákup",VLOOKUP(E5997,Tabuľka6[#All],13,FALSE),IF(G5997="predaj",VLOOKUP(E5997,Tabuľka6[#All],12,FALSE),"zadany neplatny typ transakie"))</f>
        <v>7.8</v>
      </c>
      <c r="J5997">
        <f t="shared" si="93"/>
        <v>70.2</v>
      </c>
      <c r="K5997">
        <f>SUMIF($E$7:E5997,E5997,$H$7:H5997)</f>
        <v>60</v>
      </c>
    </row>
    <row r="5998" spans="4:11" x14ac:dyDescent="0.3">
      <c r="D5998">
        <v>5992</v>
      </c>
      <c r="E5998">
        <v>7</v>
      </c>
      <c r="F5998" s="4">
        <f>DATE(2022,9,19+INT(ROWS($1:37)/8))</f>
        <v>44827</v>
      </c>
      <c r="G5998" s="1" t="s">
        <v>167</v>
      </c>
      <c r="H5998">
        <v>-5</v>
      </c>
      <c r="I5998" s="5">
        <f>IF(G5998="nákup",VLOOKUP(E5998,Tabuľka6[#All],13,FALSE),IF(G5998="predaj",VLOOKUP(E5998,Tabuľka6[#All],12,FALSE),"zadany neplatny typ transakie"))</f>
        <v>14.75</v>
      </c>
      <c r="J5998">
        <f t="shared" si="93"/>
        <v>73.75</v>
      </c>
      <c r="K5998">
        <f>SUMIF($E$7:E5998,E5998,$H$7:H5998)</f>
        <v>90</v>
      </c>
    </row>
    <row r="5999" spans="4:11" x14ac:dyDescent="0.3">
      <c r="D5999">
        <v>5993</v>
      </c>
      <c r="E5999">
        <v>17</v>
      </c>
      <c r="F5999" s="4">
        <f>DATE(2022,9,19+INT(ROWS($1:38)/8))</f>
        <v>44827</v>
      </c>
      <c r="G5999" s="1" t="s">
        <v>167</v>
      </c>
      <c r="H5999">
        <v>-4</v>
      </c>
      <c r="I5999" s="5">
        <f>IF(G5999="nákup",VLOOKUP(E5999,Tabuľka6[#All],13,FALSE),IF(G5999="predaj",VLOOKUP(E5999,Tabuľka6[#All],12,FALSE),"zadany neplatny typ transakie"))</f>
        <v>14.46</v>
      </c>
      <c r="J5999">
        <f t="shared" si="93"/>
        <v>57.84</v>
      </c>
      <c r="K5999">
        <f>SUMIF($E$7:E5999,E5999,$H$7:H5999)</f>
        <v>94</v>
      </c>
    </row>
    <row r="6000" spans="4:11" x14ac:dyDescent="0.3">
      <c r="D6000">
        <v>5994</v>
      </c>
      <c r="E6000">
        <v>17</v>
      </c>
      <c r="F6000" s="4">
        <f>DATE(2022,9,19+INT(ROWS($1:39)/8))</f>
        <v>44827</v>
      </c>
      <c r="G6000" s="1" t="s">
        <v>167</v>
      </c>
      <c r="H6000">
        <v>-4</v>
      </c>
      <c r="I6000" s="5">
        <f>IF(G6000="nákup",VLOOKUP(E6000,Tabuľka6[#All],13,FALSE),IF(G6000="predaj",VLOOKUP(E6000,Tabuľka6[#All],12,FALSE),"zadany neplatny typ transakie"))</f>
        <v>14.46</v>
      </c>
      <c r="J6000">
        <f t="shared" si="93"/>
        <v>57.84</v>
      </c>
      <c r="K6000">
        <f>SUMIF($E$7:E6000,E6000,$H$7:H6000)</f>
        <v>90</v>
      </c>
    </row>
    <row r="6001" spans="4:11" x14ac:dyDescent="0.3">
      <c r="D6001">
        <v>5995</v>
      </c>
      <c r="E6001">
        <v>18</v>
      </c>
      <c r="F6001" s="4">
        <f>DATE(2022,9,19+INT(ROWS($1:40)/8))</f>
        <v>44828</v>
      </c>
      <c r="G6001" s="1" t="s">
        <v>167</v>
      </c>
      <c r="H6001">
        <v>-4</v>
      </c>
      <c r="I6001" s="5">
        <f>IF(G6001="nákup",VLOOKUP(E6001,Tabuľka6[#All],13,FALSE),IF(G6001="predaj",VLOOKUP(E6001,Tabuľka6[#All],12,FALSE),"zadany neplatny typ transakie"))</f>
        <v>13.99</v>
      </c>
      <c r="J6001">
        <f t="shared" si="93"/>
        <v>55.96</v>
      </c>
      <c r="K6001">
        <f>SUMIF($E$7:E6001,E6001,$H$7:H6001)</f>
        <v>88</v>
      </c>
    </row>
    <row r="6002" spans="4:11" x14ac:dyDescent="0.3">
      <c r="D6002">
        <v>5996</v>
      </c>
      <c r="E6002">
        <v>7</v>
      </c>
      <c r="F6002" s="4">
        <f>DATE(2022,9,19+INT(ROWS($1:41)/8))</f>
        <v>44828</v>
      </c>
      <c r="G6002" s="1" t="s">
        <v>167</v>
      </c>
      <c r="H6002">
        <v>-4</v>
      </c>
      <c r="I6002" s="5">
        <f>IF(G6002="nákup",VLOOKUP(E6002,Tabuľka6[#All],13,FALSE),IF(G6002="predaj",VLOOKUP(E6002,Tabuľka6[#All],12,FALSE),"zadany neplatny typ transakie"))</f>
        <v>14.75</v>
      </c>
      <c r="J6002">
        <f t="shared" si="93"/>
        <v>59</v>
      </c>
      <c r="K6002">
        <f>SUMIF($E$7:E6002,E6002,$H$7:H6002)</f>
        <v>86</v>
      </c>
    </row>
    <row r="6003" spans="4:11" x14ac:dyDescent="0.3">
      <c r="D6003">
        <v>5997</v>
      </c>
      <c r="E6003">
        <v>23</v>
      </c>
      <c r="F6003" s="4">
        <f>DATE(2022,9,19+INT(ROWS($1:42)/8))</f>
        <v>44828</v>
      </c>
      <c r="G6003" s="1" t="s">
        <v>167</v>
      </c>
      <c r="H6003">
        <v>-2</v>
      </c>
      <c r="I6003" s="5">
        <f>IF(G6003="nákup",VLOOKUP(E6003,Tabuľka6[#All],13,FALSE),IF(G6003="predaj",VLOOKUP(E6003,Tabuľka6[#All],12,FALSE),"zadany neplatny typ transakie"))</f>
        <v>22.55</v>
      </c>
      <c r="J6003">
        <f t="shared" si="93"/>
        <v>45.1</v>
      </c>
      <c r="K6003">
        <f>SUMIF($E$7:E6003,E6003,$H$7:H6003)</f>
        <v>85</v>
      </c>
    </row>
    <row r="6004" spans="4:11" x14ac:dyDescent="0.3">
      <c r="D6004">
        <v>5998</v>
      </c>
      <c r="E6004">
        <v>29</v>
      </c>
      <c r="F6004" s="4">
        <f>DATE(2022,9,19+INT(ROWS($1:43)/8))</f>
        <v>44828</v>
      </c>
      <c r="G6004" s="1" t="s">
        <v>167</v>
      </c>
      <c r="H6004">
        <v>-8</v>
      </c>
      <c r="I6004" s="5">
        <f>IF(G6004="nákup",VLOOKUP(E6004,Tabuľka6[#All],13,FALSE),IF(G6004="predaj",VLOOKUP(E6004,Tabuľka6[#All],12,FALSE),"zadany neplatny typ transakie"))</f>
        <v>24.99</v>
      </c>
      <c r="J6004">
        <f t="shared" si="93"/>
        <v>199.92</v>
      </c>
      <c r="K6004">
        <f>SUMIF($E$7:E6004,E6004,$H$7:H6004)</f>
        <v>71</v>
      </c>
    </row>
    <row r="6005" spans="4:11" x14ac:dyDescent="0.3">
      <c r="D6005">
        <v>5999</v>
      </c>
      <c r="E6005">
        <v>20</v>
      </c>
      <c r="F6005" s="4">
        <f>DATE(2022,9,19+INT(ROWS($1:44)/8))</f>
        <v>44828</v>
      </c>
      <c r="G6005" s="1" t="s">
        <v>167</v>
      </c>
      <c r="H6005">
        <v>-1</v>
      </c>
      <c r="I6005" s="5">
        <f>IF(G6005="nákup",VLOOKUP(E6005,Tabuľka6[#All],13,FALSE),IF(G6005="predaj",VLOOKUP(E6005,Tabuľka6[#All],12,FALSE),"zadany neplatny typ transakie"))</f>
        <v>10.050000000000001</v>
      </c>
      <c r="J6005">
        <f t="shared" si="93"/>
        <v>10.050000000000001</v>
      </c>
      <c r="K6005">
        <f>SUMIF($E$7:E6005,E6005,$H$7:H6005)</f>
        <v>96</v>
      </c>
    </row>
    <row r="6006" spans="4:11" x14ac:dyDescent="0.3">
      <c r="D6006">
        <v>6000</v>
      </c>
      <c r="E6006">
        <v>18</v>
      </c>
      <c r="F6006" s="4">
        <f>DATE(2022,9,19+INT(ROWS($1:45)/8))</f>
        <v>44828</v>
      </c>
      <c r="G6006" s="1" t="s">
        <v>167</v>
      </c>
      <c r="H6006">
        <v>-3</v>
      </c>
      <c r="I6006" s="5">
        <f>IF(G6006="nákup",VLOOKUP(E6006,Tabuľka6[#All],13,FALSE),IF(G6006="predaj",VLOOKUP(E6006,Tabuľka6[#All],12,FALSE),"zadany neplatny typ transakie"))</f>
        <v>13.99</v>
      </c>
      <c r="J6006">
        <f t="shared" si="93"/>
        <v>41.97</v>
      </c>
      <c r="K6006">
        <f>SUMIF($E$7:E6006,E6006,$H$7:H6006)</f>
        <v>85</v>
      </c>
    </row>
    <row r="6007" spans="4:11" x14ac:dyDescent="0.3">
      <c r="D6007">
        <v>6001</v>
      </c>
      <c r="E6007">
        <v>10</v>
      </c>
      <c r="F6007" s="4">
        <f>DATE(2022,9,19+INT(ROWS($1:46)/8))</f>
        <v>44828</v>
      </c>
      <c r="G6007" s="1" t="s">
        <v>167</v>
      </c>
      <c r="H6007">
        <v>-7</v>
      </c>
      <c r="I6007" s="5">
        <f>IF(G6007="nákup",VLOOKUP(E6007,Tabuľka6[#All],13,FALSE),IF(G6007="predaj",VLOOKUP(E6007,Tabuľka6[#All],12,FALSE),"zadany neplatny typ transakie"))</f>
        <v>18.5</v>
      </c>
      <c r="J6007">
        <f t="shared" si="93"/>
        <v>129.5</v>
      </c>
      <c r="K6007">
        <f>SUMIF($E$7:E6007,E6007,$H$7:H6007)</f>
        <v>112</v>
      </c>
    </row>
    <row r="6008" spans="4:11" x14ac:dyDescent="0.3">
      <c r="D6008">
        <v>6002</v>
      </c>
      <c r="E6008">
        <v>4</v>
      </c>
      <c r="F6008" s="4">
        <f>DATE(2022,9,19+INT(ROWS($1:47)/8))</f>
        <v>44828</v>
      </c>
      <c r="G6008" s="1" t="s">
        <v>167</v>
      </c>
      <c r="H6008">
        <v>-9</v>
      </c>
      <c r="I6008" s="5">
        <f>IF(G6008="nákup",VLOOKUP(E6008,Tabuľka6[#All],13,FALSE),IF(G6008="predaj",VLOOKUP(E6008,Tabuľka6[#All],12,FALSE),"zadany neplatny typ transakie"))</f>
        <v>16</v>
      </c>
      <c r="J6008">
        <f t="shared" si="93"/>
        <v>144</v>
      </c>
      <c r="K6008">
        <f>SUMIF($E$7:E6008,E6008,$H$7:H6008)</f>
        <v>101</v>
      </c>
    </row>
    <row r="6009" spans="4:11" x14ac:dyDescent="0.3">
      <c r="D6009">
        <v>6003</v>
      </c>
      <c r="E6009">
        <v>15</v>
      </c>
      <c r="F6009" s="4">
        <f>DATE(2022,9,19+INT(ROWS($1:48)/8))</f>
        <v>44829</v>
      </c>
      <c r="G6009" s="1" t="s">
        <v>167</v>
      </c>
      <c r="H6009">
        <v>-2</v>
      </c>
      <c r="I6009" s="5">
        <f>IF(G6009="nákup",VLOOKUP(E6009,Tabuľka6[#All],13,FALSE),IF(G6009="predaj",VLOOKUP(E6009,Tabuľka6[#All],12,FALSE),"zadany neplatny typ transakie"))</f>
        <v>9.65</v>
      </c>
      <c r="J6009">
        <f t="shared" si="93"/>
        <v>19.3</v>
      </c>
      <c r="K6009">
        <f>SUMIF($E$7:E6009,E6009,$H$7:H6009)</f>
        <v>48</v>
      </c>
    </row>
    <row r="6010" spans="4:11" x14ac:dyDescent="0.3">
      <c r="D6010">
        <v>6004</v>
      </c>
      <c r="E6010">
        <v>26</v>
      </c>
      <c r="F6010" s="4">
        <f>DATE(2022,9,19+INT(ROWS($1:49)/8))</f>
        <v>44829</v>
      </c>
      <c r="G6010" s="1" t="s">
        <v>167</v>
      </c>
      <c r="H6010">
        <v>-4</v>
      </c>
      <c r="I6010" s="5">
        <f>IF(G6010="nákup",VLOOKUP(E6010,Tabuľka6[#All],13,FALSE),IF(G6010="predaj",VLOOKUP(E6010,Tabuľka6[#All],12,FALSE),"zadany neplatny typ transakie"))</f>
        <v>12.85</v>
      </c>
      <c r="J6010">
        <f t="shared" si="93"/>
        <v>51.4</v>
      </c>
      <c r="K6010">
        <f>SUMIF($E$7:E6010,E6010,$H$7:H6010)</f>
        <v>6</v>
      </c>
    </row>
    <row r="6011" spans="4:11" x14ac:dyDescent="0.3">
      <c r="D6011">
        <v>6005</v>
      </c>
      <c r="E6011">
        <v>4</v>
      </c>
      <c r="F6011" s="4">
        <f>DATE(2022,9,19+INT(ROWS($1:50)/8))</f>
        <v>44829</v>
      </c>
      <c r="G6011" s="1" t="s">
        <v>167</v>
      </c>
      <c r="H6011">
        <v>-4</v>
      </c>
      <c r="I6011" s="5">
        <f>IF(G6011="nákup",VLOOKUP(E6011,Tabuľka6[#All],13,FALSE),IF(G6011="predaj",VLOOKUP(E6011,Tabuľka6[#All],12,FALSE),"zadany neplatny typ transakie"))</f>
        <v>16</v>
      </c>
      <c r="J6011">
        <f t="shared" si="93"/>
        <v>64</v>
      </c>
      <c r="K6011">
        <f>SUMIF($E$7:E6011,E6011,$H$7:H6011)</f>
        <v>97</v>
      </c>
    </row>
    <row r="6012" spans="4:11" x14ac:dyDescent="0.3">
      <c r="D6012">
        <v>6006</v>
      </c>
      <c r="E6012">
        <v>19</v>
      </c>
      <c r="F6012" s="4">
        <f>DATE(2022,9,19+INT(ROWS($1:51)/8))</f>
        <v>44829</v>
      </c>
      <c r="G6012" s="1" t="s">
        <v>166</v>
      </c>
      <c r="H6012">
        <v>34</v>
      </c>
      <c r="I6012" s="5">
        <f>IF(G6012="nákup",VLOOKUP(E6012,Tabuľka6[#All],13,FALSE),IF(G6012="predaj",VLOOKUP(E6012,Tabuľka6[#All],12,FALSE),"zadany neplatny typ transakie"))</f>
        <v>9.16</v>
      </c>
      <c r="J6012">
        <f t="shared" si="93"/>
        <v>311.44</v>
      </c>
      <c r="K6012">
        <f>SUMIF($E$7:E6012,E6012,$H$7:H6012)</f>
        <v>274</v>
      </c>
    </row>
    <row r="6013" spans="4:11" x14ac:dyDescent="0.3">
      <c r="D6013">
        <v>6007</v>
      </c>
      <c r="E6013">
        <v>12</v>
      </c>
      <c r="F6013" s="4">
        <f>DATE(2022,9,19+INT(ROWS($1:52)/8))</f>
        <v>44829</v>
      </c>
      <c r="G6013" s="1" t="s">
        <v>166</v>
      </c>
      <c r="H6013">
        <v>30</v>
      </c>
      <c r="I6013" s="5">
        <f>IF(G6013="nákup",VLOOKUP(E6013,Tabuľka6[#All],13,FALSE),IF(G6013="predaj",VLOOKUP(E6013,Tabuľka6[#All],12,FALSE),"zadany neplatny typ transakie"))</f>
        <v>7.69</v>
      </c>
      <c r="J6013">
        <f t="shared" si="93"/>
        <v>230.70000000000002</v>
      </c>
      <c r="K6013">
        <f>SUMIF($E$7:E6013,E6013,$H$7:H6013)</f>
        <v>62</v>
      </c>
    </row>
    <row r="6014" spans="4:11" x14ac:dyDescent="0.3">
      <c r="D6014">
        <v>6008</v>
      </c>
      <c r="E6014">
        <v>22</v>
      </c>
      <c r="F6014" s="4">
        <f>DATE(2022,9,19+INT(ROWS($1:53)/8))</f>
        <v>44829</v>
      </c>
      <c r="G6014" s="1" t="s">
        <v>166</v>
      </c>
      <c r="H6014">
        <v>49</v>
      </c>
      <c r="I6014" s="5">
        <f>IF(G6014="nákup",VLOOKUP(E6014,Tabuľka6[#All],13,FALSE),IF(G6014="predaj",VLOOKUP(E6014,Tabuľka6[#All],12,FALSE),"zadany neplatny typ transakie"))</f>
        <v>12.56</v>
      </c>
      <c r="J6014">
        <f t="shared" si="93"/>
        <v>615.44000000000005</v>
      </c>
      <c r="K6014">
        <f>SUMIF($E$7:E6014,E6014,$H$7:H6014)</f>
        <v>79</v>
      </c>
    </row>
    <row r="6015" spans="4:11" x14ac:dyDescent="0.3">
      <c r="D6015">
        <v>6009</v>
      </c>
      <c r="E6015">
        <v>9</v>
      </c>
      <c r="F6015" s="4">
        <f>DATE(2022,9,19+INT(ROWS($1:54)/8))</f>
        <v>44829</v>
      </c>
      <c r="G6015" s="1" t="s">
        <v>166</v>
      </c>
      <c r="H6015">
        <v>44</v>
      </c>
      <c r="I6015" s="5">
        <f>IF(G6015="nákup",VLOOKUP(E6015,Tabuľka6[#All],13,FALSE),IF(G6015="predaj",VLOOKUP(E6015,Tabuľka6[#All],12,FALSE),"zadany neplatny typ transakie"))</f>
        <v>25.99</v>
      </c>
      <c r="J6015">
        <f t="shared" si="93"/>
        <v>1143.56</v>
      </c>
      <c r="K6015">
        <f>SUMIF($E$7:E6015,E6015,$H$7:H6015)</f>
        <v>206</v>
      </c>
    </row>
    <row r="6016" spans="4:11" x14ac:dyDescent="0.3">
      <c r="D6016">
        <v>6010</v>
      </c>
      <c r="E6016">
        <v>29</v>
      </c>
      <c r="F6016" s="4">
        <f>DATE(2022,9,19+INT(ROWS($1:55)/8))</f>
        <v>44829</v>
      </c>
      <c r="G6016" s="1" t="s">
        <v>166</v>
      </c>
      <c r="H6016">
        <v>46</v>
      </c>
      <c r="I6016" s="5" t="str">
        <f>IF(G6016="nákup",VLOOKUP(E6016,Tabuľka6[#All],13,FALSE),IF(G6016="predaj",VLOOKUP(E6016,Tabuľka6[#All],12,FALSE),"zadany neplatny typ transakie"))</f>
        <v>14,98</v>
      </c>
      <c r="J6016">
        <f t="shared" si="93"/>
        <v>689.08</v>
      </c>
      <c r="K6016">
        <f>SUMIF($E$7:E6016,E6016,$H$7:H6016)</f>
        <v>117</v>
      </c>
    </row>
    <row r="6017" spans="4:11" x14ac:dyDescent="0.3">
      <c r="D6017">
        <v>6011</v>
      </c>
      <c r="E6017">
        <v>9</v>
      </c>
      <c r="F6017" s="4">
        <f>DATE(2022,9,19+INT(ROWS($1:56)/8))</f>
        <v>44830</v>
      </c>
      <c r="G6017" s="1" t="s">
        <v>166</v>
      </c>
      <c r="H6017">
        <v>34</v>
      </c>
      <c r="I6017" s="5">
        <f>IF(G6017="nákup",VLOOKUP(E6017,Tabuľka6[#All],13,FALSE),IF(G6017="predaj",VLOOKUP(E6017,Tabuľka6[#All],12,FALSE),"zadany neplatny typ transakie"))</f>
        <v>25.99</v>
      </c>
      <c r="J6017">
        <f t="shared" si="93"/>
        <v>883.66</v>
      </c>
      <c r="K6017">
        <f>SUMIF($E$7:E6017,E6017,$H$7:H6017)</f>
        <v>240</v>
      </c>
    </row>
    <row r="6018" spans="4:11" x14ac:dyDescent="0.3">
      <c r="D6018">
        <v>6012</v>
      </c>
      <c r="E6018">
        <v>15</v>
      </c>
      <c r="F6018" s="4">
        <f>DATE(2022,9,19+INT(ROWS($1:57)/8))</f>
        <v>44830</v>
      </c>
      <c r="G6018" s="1" t="s">
        <v>166</v>
      </c>
      <c r="H6018">
        <v>43</v>
      </c>
      <c r="I6018" s="5">
        <f>IF(G6018="nákup",VLOOKUP(E6018,Tabuľka6[#All],13,FALSE),IF(G6018="predaj",VLOOKUP(E6018,Tabuľka6[#All],12,FALSE),"zadany neplatny typ transakie"))</f>
        <v>4.5</v>
      </c>
      <c r="J6018">
        <f t="shared" si="93"/>
        <v>193.5</v>
      </c>
      <c r="K6018">
        <f>SUMIF($E$7:E6018,E6018,$H$7:H6018)</f>
        <v>91</v>
      </c>
    </row>
    <row r="6019" spans="4:11" x14ac:dyDescent="0.3">
      <c r="D6019">
        <v>6013</v>
      </c>
      <c r="E6019">
        <v>12</v>
      </c>
      <c r="F6019" s="4">
        <f>DATE(2022,9,19+INT(ROWS($1:58)/8))</f>
        <v>44830</v>
      </c>
      <c r="G6019" s="1" t="s">
        <v>166</v>
      </c>
      <c r="H6019">
        <v>36</v>
      </c>
      <c r="I6019" s="5">
        <f>IF(G6019="nákup",VLOOKUP(E6019,Tabuľka6[#All],13,FALSE),IF(G6019="predaj",VLOOKUP(E6019,Tabuľka6[#All],12,FALSE),"zadany neplatny typ transakie"))</f>
        <v>7.69</v>
      </c>
      <c r="J6019">
        <f t="shared" si="93"/>
        <v>276.84000000000003</v>
      </c>
      <c r="K6019">
        <f>SUMIF($E$7:E6019,E6019,$H$7:H6019)</f>
        <v>98</v>
      </c>
    </row>
    <row r="6020" spans="4:11" x14ac:dyDescent="0.3">
      <c r="D6020">
        <v>6014</v>
      </c>
      <c r="E6020">
        <v>18</v>
      </c>
      <c r="F6020" s="4">
        <f>DATE(2022,9,19+INT(ROWS($1:59)/8))</f>
        <v>44830</v>
      </c>
      <c r="G6020" s="1" t="s">
        <v>166</v>
      </c>
      <c r="H6020">
        <v>43</v>
      </c>
      <c r="I6020" s="5">
        <f>IF(G6020="nákup",VLOOKUP(E6020,Tabuľka6[#All],13,FALSE),IF(G6020="predaj",VLOOKUP(E6020,Tabuľka6[#All],12,FALSE),"zadany neplatny typ transakie"))</f>
        <v>6.89</v>
      </c>
      <c r="J6020">
        <f t="shared" si="93"/>
        <v>296.27</v>
      </c>
      <c r="K6020">
        <f>SUMIF($E$7:E6020,E6020,$H$7:H6020)</f>
        <v>128</v>
      </c>
    </row>
    <row r="6021" spans="4:11" x14ac:dyDescent="0.3">
      <c r="D6021">
        <v>6015</v>
      </c>
      <c r="E6021">
        <v>24</v>
      </c>
      <c r="F6021" s="4">
        <f>DATE(2022,9,19+INT(ROWS($1:60)/8))</f>
        <v>44830</v>
      </c>
      <c r="G6021" s="1" t="s">
        <v>166</v>
      </c>
      <c r="H6021">
        <v>38</v>
      </c>
      <c r="I6021" s="5" t="str">
        <f>IF(G6021="nákup",VLOOKUP(E6021,Tabuľka6[#All],13,FALSE),IF(G6021="predaj",VLOOKUP(E6021,Tabuľka6[#All],12,FALSE),"zadany neplatny typ transakie"))</f>
        <v>8,78</v>
      </c>
      <c r="J6021">
        <f t="shared" si="93"/>
        <v>333.64</v>
      </c>
      <c r="K6021">
        <f>SUMIF($E$7:E6021,E6021,$H$7:H6021)</f>
        <v>88</v>
      </c>
    </row>
    <row r="6022" spans="4:11" x14ac:dyDescent="0.3">
      <c r="D6022">
        <v>6016</v>
      </c>
      <c r="E6022">
        <v>3</v>
      </c>
      <c r="F6022" s="4">
        <f>DATE(2022,9,19+INT(ROWS($1:61)/8))</f>
        <v>44830</v>
      </c>
      <c r="G6022" s="1" t="s">
        <v>166</v>
      </c>
      <c r="H6022">
        <v>37</v>
      </c>
      <c r="I6022" s="5">
        <f>IF(G6022="nákup",VLOOKUP(E6022,Tabuľka6[#All],13,FALSE),IF(G6022="predaj",VLOOKUP(E6022,Tabuľka6[#All],12,FALSE),"zadany neplatny typ transakie"))</f>
        <v>6.24</v>
      </c>
      <c r="J6022">
        <f t="shared" si="93"/>
        <v>230.88</v>
      </c>
      <c r="K6022">
        <f>SUMIF($E$7:E6022,E6022,$H$7:H6022)</f>
        <v>138</v>
      </c>
    </row>
    <row r="6023" spans="4:11" x14ac:dyDescent="0.3">
      <c r="D6023">
        <v>6017</v>
      </c>
      <c r="E6023">
        <v>16</v>
      </c>
      <c r="F6023" s="4">
        <f>DATE(2022,9,19+INT(ROWS($1:62)/8))</f>
        <v>44830</v>
      </c>
      <c r="G6023" s="1" t="s">
        <v>167</v>
      </c>
      <c r="H6023">
        <v>-10</v>
      </c>
      <c r="I6023" s="5">
        <f>IF(G6023="nákup",VLOOKUP(E6023,Tabuľka6[#All],13,FALSE),IF(G6023="predaj",VLOOKUP(E6023,Tabuľka6[#All],12,FALSE),"zadany neplatny typ transakie"))</f>
        <v>14.49</v>
      </c>
      <c r="J6023">
        <f t="shared" si="93"/>
        <v>144.9</v>
      </c>
      <c r="K6023">
        <f>SUMIF($E$7:E6023,E6023,$H$7:H6023)</f>
        <v>39</v>
      </c>
    </row>
    <row r="6024" spans="4:11" x14ac:dyDescent="0.3">
      <c r="D6024">
        <v>6018</v>
      </c>
      <c r="E6024">
        <v>13</v>
      </c>
      <c r="F6024" s="4">
        <f>DATE(2022,9,19+INT(ROWS($1:63)/8))</f>
        <v>44830</v>
      </c>
      <c r="G6024" s="1" t="s">
        <v>167</v>
      </c>
      <c r="H6024">
        <v>-2</v>
      </c>
      <c r="I6024" s="5">
        <f>IF(G6024="nákup",VLOOKUP(E6024,Tabuľka6[#All],13,FALSE),IF(G6024="predaj",VLOOKUP(E6024,Tabuľka6[#All],12,FALSE),"zadany neplatny typ transakie"))</f>
        <v>14.95</v>
      </c>
      <c r="J6024">
        <f t="shared" ref="J6024:J6087" si="94">ABS(H6024*I6024)</f>
        <v>29.9</v>
      </c>
      <c r="K6024">
        <f>SUMIF($E$7:E6024,E6024,$H$7:H6024)</f>
        <v>107</v>
      </c>
    </row>
    <row r="6025" spans="4:11" x14ac:dyDescent="0.3">
      <c r="D6025">
        <v>6019</v>
      </c>
      <c r="E6025">
        <v>29</v>
      </c>
      <c r="F6025" s="4">
        <f>DATE(2022,9,19+INT(ROWS($1:64)/8))</f>
        <v>44831</v>
      </c>
      <c r="G6025" s="1" t="s">
        <v>167</v>
      </c>
      <c r="H6025">
        <v>-9</v>
      </c>
      <c r="I6025" s="5">
        <f>IF(G6025="nákup",VLOOKUP(E6025,Tabuľka6[#All],13,FALSE),IF(G6025="predaj",VLOOKUP(E6025,Tabuľka6[#All],12,FALSE),"zadany neplatny typ transakie"))</f>
        <v>24.99</v>
      </c>
      <c r="J6025">
        <f t="shared" si="94"/>
        <v>224.91</v>
      </c>
      <c r="K6025">
        <f>SUMIF($E$7:E6025,E6025,$H$7:H6025)</f>
        <v>108</v>
      </c>
    </row>
    <row r="6026" spans="4:11" x14ac:dyDescent="0.3">
      <c r="D6026">
        <v>6020</v>
      </c>
      <c r="E6026">
        <v>15</v>
      </c>
      <c r="F6026" s="4">
        <f>DATE(2022,9,19+INT(ROWS($1:65)/8))</f>
        <v>44831</v>
      </c>
      <c r="G6026" s="1" t="s">
        <v>167</v>
      </c>
      <c r="H6026">
        <v>-4</v>
      </c>
      <c r="I6026" s="5">
        <f>IF(G6026="nákup",VLOOKUP(E6026,Tabuľka6[#All],13,FALSE),IF(G6026="predaj",VLOOKUP(E6026,Tabuľka6[#All],12,FALSE),"zadany neplatny typ transakie"))</f>
        <v>9.65</v>
      </c>
      <c r="J6026">
        <f t="shared" si="94"/>
        <v>38.6</v>
      </c>
      <c r="K6026">
        <f>SUMIF($E$7:E6026,E6026,$H$7:H6026)</f>
        <v>87</v>
      </c>
    </row>
    <row r="6027" spans="4:11" x14ac:dyDescent="0.3">
      <c r="D6027">
        <v>6021</v>
      </c>
      <c r="E6027">
        <v>22</v>
      </c>
      <c r="F6027" s="4">
        <f>DATE(2022,9,19+INT(ROWS($1:66)/8))</f>
        <v>44831</v>
      </c>
      <c r="G6027" s="1" t="s">
        <v>167</v>
      </c>
      <c r="H6027">
        <v>-10</v>
      </c>
      <c r="I6027" s="5">
        <f>IF(G6027="nákup",VLOOKUP(E6027,Tabuľka6[#All],13,FALSE),IF(G6027="predaj",VLOOKUP(E6027,Tabuľka6[#All],12,FALSE),"zadany neplatny typ transakie"))</f>
        <v>22.58</v>
      </c>
      <c r="J6027">
        <f t="shared" si="94"/>
        <v>225.79999999999998</v>
      </c>
      <c r="K6027">
        <f>SUMIF($E$7:E6027,E6027,$H$7:H6027)</f>
        <v>69</v>
      </c>
    </row>
    <row r="6028" spans="4:11" x14ac:dyDescent="0.3">
      <c r="D6028">
        <v>6022</v>
      </c>
      <c r="E6028">
        <v>7</v>
      </c>
      <c r="F6028" s="4">
        <f>DATE(2022,9,19+INT(ROWS($1:67)/8))</f>
        <v>44831</v>
      </c>
      <c r="G6028" s="1" t="s">
        <v>167</v>
      </c>
      <c r="H6028">
        <v>-6</v>
      </c>
      <c r="I6028" s="5">
        <f>IF(G6028="nákup",VLOOKUP(E6028,Tabuľka6[#All],13,FALSE),IF(G6028="predaj",VLOOKUP(E6028,Tabuľka6[#All],12,FALSE),"zadany neplatny typ transakie"))</f>
        <v>14.75</v>
      </c>
      <c r="J6028">
        <f t="shared" si="94"/>
        <v>88.5</v>
      </c>
      <c r="K6028">
        <f>SUMIF($E$7:E6028,E6028,$H$7:H6028)</f>
        <v>80</v>
      </c>
    </row>
    <row r="6029" spans="4:11" x14ac:dyDescent="0.3">
      <c r="D6029">
        <v>6023</v>
      </c>
      <c r="E6029">
        <v>8</v>
      </c>
      <c r="F6029" s="4">
        <f>DATE(2022,9,19+INT(ROWS($1:68)/8))</f>
        <v>44831</v>
      </c>
      <c r="G6029" s="1" t="s">
        <v>167</v>
      </c>
      <c r="H6029">
        <v>-8</v>
      </c>
      <c r="I6029" s="5">
        <f>IF(G6029="nákup",VLOOKUP(E6029,Tabuľka6[#All],13,FALSE),IF(G6029="predaj",VLOOKUP(E6029,Tabuľka6[#All],12,FALSE),"zadany neplatny typ transakie"))</f>
        <v>17.89</v>
      </c>
      <c r="J6029">
        <f t="shared" si="94"/>
        <v>143.12</v>
      </c>
      <c r="K6029">
        <f>SUMIF($E$7:E6029,E6029,$H$7:H6029)</f>
        <v>85</v>
      </c>
    </row>
    <row r="6030" spans="4:11" x14ac:dyDescent="0.3">
      <c r="D6030">
        <v>6024</v>
      </c>
      <c r="E6030">
        <v>3</v>
      </c>
      <c r="F6030" s="4">
        <f>DATE(2022,9,19+INT(ROWS($1:69)/8))</f>
        <v>44831</v>
      </c>
      <c r="G6030" s="1" t="s">
        <v>167</v>
      </c>
      <c r="H6030">
        <v>-4</v>
      </c>
      <c r="I6030" s="5">
        <f>IF(G6030="nákup",VLOOKUP(E6030,Tabuľka6[#All],13,FALSE),IF(G6030="predaj",VLOOKUP(E6030,Tabuľka6[#All],12,FALSE),"zadany neplatny typ transakie"))</f>
        <v>9.64</v>
      </c>
      <c r="J6030">
        <f t="shared" si="94"/>
        <v>38.56</v>
      </c>
      <c r="K6030">
        <f>SUMIF($E$7:E6030,E6030,$H$7:H6030)</f>
        <v>134</v>
      </c>
    </row>
    <row r="6031" spans="4:11" x14ac:dyDescent="0.3">
      <c r="D6031">
        <v>6025</v>
      </c>
      <c r="E6031">
        <v>7</v>
      </c>
      <c r="F6031" s="4">
        <f>DATE(2022,9,19+INT(ROWS($1:70)/8))</f>
        <v>44831</v>
      </c>
      <c r="G6031" s="1" t="s">
        <v>167</v>
      </c>
      <c r="H6031">
        <v>-7</v>
      </c>
      <c r="I6031" s="5">
        <f>IF(G6031="nákup",VLOOKUP(E6031,Tabuľka6[#All],13,FALSE),IF(G6031="predaj",VLOOKUP(E6031,Tabuľka6[#All],12,FALSE),"zadany neplatny typ transakie"))</f>
        <v>14.75</v>
      </c>
      <c r="J6031">
        <f t="shared" si="94"/>
        <v>103.25</v>
      </c>
      <c r="K6031">
        <f>SUMIF($E$7:E6031,E6031,$H$7:H6031)</f>
        <v>73</v>
      </c>
    </row>
    <row r="6032" spans="4:11" x14ac:dyDescent="0.3">
      <c r="D6032">
        <v>6026</v>
      </c>
      <c r="E6032">
        <v>17</v>
      </c>
      <c r="F6032" s="4">
        <f>DATE(2022,9,19+INT(ROWS($1:71)/8))</f>
        <v>44831</v>
      </c>
      <c r="G6032" s="1" t="s">
        <v>167</v>
      </c>
      <c r="H6032">
        <v>-1</v>
      </c>
      <c r="I6032" s="5">
        <f>IF(G6032="nákup",VLOOKUP(E6032,Tabuľka6[#All],13,FALSE),IF(G6032="predaj",VLOOKUP(E6032,Tabuľka6[#All],12,FALSE),"zadany neplatny typ transakie"))</f>
        <v>14.46</v>
      </c>
      <c r="J6032">
        <f t="shared" si="94"/>
        <v>14.46</v>
      </c>
      <c r="K6032">
        <f>SUMIF($E$7:E6032,E6032,$H$7:H6032)</f>
        <v>89</v>
      </c>
    </row>
    <row r="6033" spans="4:11" x14ac:dyDescent="0.3">
      <c r="D6033">
        <v>6027</v>
      </c>
      <c r="E6033">
        <v>16</v>
      </c>
      <c r="F6033" s="4">
        <f>DATE(2022,9,19+INT(ROWS($1:72)/8))</f>
        <v>44832</v>
      </c>
      <c r="G6033" s="1" t="s">
        <v>167</v>
      </c>
      <c r="H6033">
        <v>-5</v>
      </c>
      <c r="I6033" s="5">
        <f>IF(G6033="nákup",VLOOKUP(E6033,Tabuľka6[#All],13,FALSE),IF(G6033="predaj",VLOOKUP(E6033,Tabuľka6[#All],12,FALSE),"zadany neplatny typ transakie"))</f>
        <v>14.49</v>
      </c>
      <c r="J6033">
        <f t="shared" si="94"/>
        <v>72.45</v>
      </c>
      <c r="K6033">
        <f>SUMIF($E$7:E6033,E6033,$H$7:H6033)</f>
        <v>34</v>
      </c>
    </row>
    <row r="6034" spans="4:11" x14ac:dyDescent="0.3">
      <c r="D6034">
        <v>6028</v>
      </c>
      <c r="E6034">
        <v>12</v>
      </c>
      <c r="F6034" s="4">
        <f>DATE(2022,9,19+INT(ROWS($1:73)/8))</f>
        <v>44832</v>
      </c>
      <c r="G6034" s="1" t="s">
        <v>167</v>
      </c>
      <c r="H6034">
        <v>-9</v>
      </c>
      <c r="I6034" s="5">
        <f>IF(G6034="nákup",VLOOKUP(E6034,Tabuľka6[#All],13,FALSE),IF(G6034="predaj",VLOOKUP(E6034,Tabuľka6[#All],12,FALSE),"zadany neplatny typ transakie"))</f>
        <v>13.25</v>
      </c>
      <c r="J6034">
        <f t="shared" si="94"/>
        <v>119.25</v>
      </c>
      <c r="K6034">
        <f>SUMIF($E$7:E6034,E6034,$H$7:H6034)</f>
        <v>89</v>
      </c>
    </row>
    <row r="6035" spans="4:11" x14ac:dyDescent="0.3">
      <c r="D6035">
        <v>6029</v>
      </c>
      <c r="E6035">
        <v>17</v>
      </c>
      <c r="F6035" s="4">
        <f>DATE(2022,9,19+INT(ROWS($1:74)/8))</f>
        <v>44832</v>
      </c>
      <c r="G6035" s="1" t="s">
        <v>167</v>
      </c>
      <c r="H6035">
        <v>-10</v>
      </c>
      <c r="I6035" s="5">
        <f>IF(G6035="nákup",VLOOKUP(E6035,Tabuľka6[#All],13,FALSE),IF(G6035="predaj",VLOOKUP(E6035,Tabuľka6[#All],12,FALSE),"zadany neplatny typ transakie"))</f>
        <v>14.46</v>
      </c>
      <c r="J6035">
        <f t="shared" si="94"/>
        <v>144.60000000000002</v>
      </c>
      <c r="K6035">
        <f>SUMIF($E$7:E6035,E6035,$H$7:H6035)</f>
        <v>79</v>
      </c>
    </row>
    <row r="6036" spans="4:11" x14ac:dyDescent="0.3">
      <c r="D6036">
        <v>6030</v>
      </c>
      <c r="E6036">
        <v>29</v>
      </c>
      <c r="F6036" s="4">
        <f>DATE(2022,9,19+INT(ROWS($1:75)/8))</f>
        <v>44832</v>
      </c>
      <c r="G6036" s="1" t="s">
        <v>167</v>
      </c>
      <c r="H6036">
        <v>-5</v>
      </c>
      <c r="I6036" s="5">
        <f>IF(G6036="nákup",VLOOKUP(E6036,Tabuľka6[#All],13,FALSE),IF(G6036="predaj",VLOOKUP(E6036,Tabuľka6[#All],12,FALSE),"zadany neplatny typ transakie"))</f>
        <v>24.99</v>
      </c>
      <c r="J6036">
        <f t="shared" si="94"/>
        <v>124.94999999999999</v>
      </c>
      <c r="K6036">
        <f>SUMIF($E$7:E6036,E6036,$H$7:H6036)</f>
        <v>103</v>
      </c>
    </row>
    <row r="6037" spans="4:11" x14ac:dyDescent="0.3">
      <c r="D6037">
        <v>6031</v>
      </c>
      <c r="E6037">
        <v>8</v>
      </c>
      <c r="F6037" s="4">
        <f>DATE(2022,9,19+INT(ROWS($1:76)/8))</f>
        <v>44832</v>
      </c>
      <c r="G6037" s="1" t="s">
        <v>167</v>
      </c>
      <c r="H6037">
        <v>-3</v>
      </c>
      <c r="I6037" s="5">
        <f>IF(G6037="nákup",VLOOKUP(E6037,Tabuľka6[#All],13,FALSE),IF(G6037="predaj",VLOOKUP(E6037,Tabuľka6[#All],12,FALSE),"zadany neplatny typ transakie"))</f>
        <v>17.89</v>
      </c>
      <c r="J6037">
        <f t="shared" si="94"/>
        <v>53.67</v>
      </c>
      <c r="K6037">
        <f>SUMIF($E$7:E6037,E6037,$H$7:H6037)</f>
        <v>82</v>
      </c>
    </row>
    <row r="6038" spans="4:11" x14ac:dyDescent="0.3">
      <c r="D6038">
        <v>6032</v>
      </c>
      <c r="E6038">
        <v>24</v>
      </c>
      <c r="F6038" s="4">
        <f>DATE(2022,9,19+INT(ROWS($1:77)/8))</f>
        <v>44832</v>
      </c>
      <c r="G6038" s="1" t="s">
        <v>167</v>
      </c>
      <c r="H6038">
        <v>-4</v>
      </c>
      <c r="I6038" s="5">
        <f>IF(G6038="nákup",VLOOKUP(E6038,Tabuľka6[#All],13,FALSE),IF(G6038="predaj",VLOOKUP(E6038,Tabuľka6[#All],12,FALSE),"zadany neplatny typ transakie"))</f>
        <v>18.98</v>
      </c>
      <c r="J6038">
        <f t="shared" si="94"/>
        <v>75.92</v>
      </c>
      <c r="K6038">
        <f>SUMIF($E$7:E6038,E6038,$H$7:H6038)</f>
        <v>84</v>
      </c>
    </row>
    <row r="6039" spans="4:11" x14ac:dyDescent="0.3">
      <c r="D6039">
        <v>6033</v>
      </c>
      <c r="E6039">
        <v>6</v>
      </c>
      <c r="F6039" s="4">
        <f>DATE(2022,9,19+INT(ROWS($1:78)/8))</f>
        <v>44832</v>
      </c>
      <c r="G6039" s="1" t="s">
        <v>167</v>
      </c>
      <c r="H6039">
        <v>-9</v>
      </c>
      <c r="I6039" s="5">
        <f>IF(G6039="nákup",VLOOKUP(E6039,Tabuľka6[#All],13,FALSE),IF(G6039="predaj",VLOOKUP(E6039,Tabuľka6[#All],12,FALSE),"zadany neplatny typ transakie"))</f>
        <v>13.24</v>
      </c>
      <c r="J6039">
        <f t="shared" si="94"/>
        <v>119.16</v>
      </c>
      <c r="K6039">
        <f>SUMIF($E$7:E6039,E6039,$H$7:H6039)</f>
        <v>114</v>
      </c>
    </row>
    <row r="6040" spans="4:11" x14ac:dyDescent="0.3">
      <c r="D6040">
        <v>6034</v>
      </c>
      <c r="E6040">
        <v>14</v>
      </c>
      <c r="F6040" s="4">
        <f>DATE(2022,9,19+INT(ROWS($1:79)/8))</f>
        <v>44832</v>
      </c>
      <c r="G6040" s="1" t="s">
        <v>167</v>
      </c>
      <c r="H6040">
        <v>-2</v>
      </c>
      <c r="I6040" s="5">
        <f>IF(G6040="nákup",VLOOKUP(E6040,Tabuľka6[#All],13,FALSE),IF(G6040="predaj",VLOOKUP(E6040,Tabuľka6[#All],12,FALSE),"zadany neplatny typ transakie"))</f>
        <v>7.8</v>
      </c>
      <c r="J6040">
        <f t="shared" si="94"/>
        <v>15.6</v>
      </c>
      <c r="K6040">
        <f>SUMIF($E$7:E6040,E6040,$H$7:H6040)</f>
        <v>58</v>
      </c>
    </row>
    <row r="6041" spans="4:11" x14ac:dyDescent="0.3">
      <c r="D6041">
        <v>6035</v>
      </c>
      <c r="E6041">
        <v>12</v>
      </c>
      <c r="F6041" s="4">
        <f>DATE(2022,9,19+INT(ROWS($1:80)/8))</f>
        <v>44833</v>
      </c>
      <c r="G6041" s="1" t="s">
        <v>167</v>
      </c>
      <c r="H6041">
        <v>-10</v>
      </c>
      <c r="I6041" s="5">
        <f>IF(G6041="nákup",VLOOKUP(E6041,Tabuľka6[#All],13,FALSE),IF(G6041="predaj",VLOOKUP(E6041,Tabuľka6[#All],12,FALSE),"zadany neplatny typ transakie"))</f>
        <v>13.25</v>
      </c>
      <c r="J6041">
        <f t="shared" si="94"/>
        <v>132.5</v>
      </c>
      <c r="K6041">
        <f>SUMIF($E$7:E6041,E6041,$H$7:H6041)</f>
        <v>79</v>
      </c>
    </row>
    <row r="6042" spans="4:11" x14ac:dyDescent="0.3">
      <c r="D6042">
        <v>6036</v>
      </c>
      <c r="E6042">
        <v>3</v>
      </c>
      <c r="F6042" s="4">
        <f>DATE(2022,9,19+INT(ROWS($1:81)/8))</f>
        <v>44833</v>
      </c>
      <c r="G6042" s="1" t="s">
        <v>167</v>
      </c>
      <c r="H6042">
        <v>-7</v>
      </c>
      <c r="I6042" s="5">
        <f>IF(G6042="nákup",VLOOKUP(E6042,Tabuľka6[#All],13,FALSE),IF(G6042="predaj",VLOOKUP(E6042,Tabuľka6[#All],12,FALSE),"zadany neplatny typ transakie"))</f>
        <v>9.64</v>
      </c>
      <c r="J6042">
        <f t="shared" si="94"/>
        <v>67.48</v>
      </c>
      <c r="K6042">
        <f>SUMIF($E$7:E6042,E6042,$H$7:H6042)</f>
        <v>127</v>
      </c>
    </row>
    <row r="6043" spans="4:11" x14ac:dyDescent="0.3">
      <c r="D6043">
        <v>6037</v>
      </c>
      <c r="E6043">
        <v>10</v>
      </c>
      <c r="F6043" s="4">
        <f>DATE(2022,9,19+INT(ROWS($1:82)/8))</f>
        <v>44833</v>
      </c>
      <c r="G6043" s="1" t="s">
        <v>167</v>
      </c>
      <c r="H6043">
        <v>-6</v>
      </c>
      <c r="I6043" s="5">
        <f>IF(G6043="nákup",VLOOKUP(E6043,Tabuľka6[#All],13,FALSE),IF(G6043="predaj",VLOOKUP(E6043,Tabuľka6[#All],12,FALSE),"zadany neplatny typ transakie"))</f>
        <v>18.5</v>
      </c>
      <c r="J6043">
        <f t="shared" si="94"/>
        <v>111</v>
      </c>
      <c r="K6043">
        <f>SUMIF($E$7:E6043,E6043,$H$7:H6043)</f>
        <v>106</v>
      </c>
    </row>
    <row r="6044" spans="4:11" x14ac:dyDescent="0.3">
      <c r="D6044">
        <v>6038</v>
      </c>
      <c r="E6044">
        <v>1</v>
      </c>
      <c r="F6044" s="4">
        <f>DATE(2022,9,19+INT(ROWS($1:83)/8))</f>
        <v>44833</v>
      </c>
      <c r="G6044" s="1" t="s">
        <v>167</v>
      </c>
      <c r="H6044">
        <v>-1</v>
      </c>
      <c r="I6044" s="5">
        <f>IF(G6044="nákup",VLOOKUP(E6044,Tabuľka6[#All],13,FALSE),IF(G6044="predaj",VLOOKUP(E6044,Tabuľka6[#All],12,FALSE),"zadany neplatny typ transakie"))</f>
        <v>11.9</v>
      </c>
      <c r="J6044">
        <f t="shared" si="94"/>
        <v>11.9</v>
      </c>
      <c r="K6044">
        <f>SUMIF($E$7:E6044,E6044,$H$7:H6044)</f>
        <v>53</v>
      </c>
    </row>
    <row r="6045" spans="4:11" x14ac:dyDescent="0.3">
      <c r="D6045">
        <v>6039</v>
      </c>
      <c r="E6045">
        <v>19</v>
      </c>
      <c r="F6045" s="4">
        <f>DATE(2022,9,19+INT(ROWS($1:84)/8))</f>
        <v>44833</v>
      </c>
      <c r="G6045" s="1" t="s">
        <v>167</v>
      </c>
      <c r="H6045">
        <v>-4</v>
      </c>
      <c r="I6045" s="5">
        <f>IF(G6045="nákup",VLOOKUP(E6045,Tabuľka6[#All],13,FALSE),IF(G6045="predaj",VLOOKUP(E6045,Tabuľka6[#All],12,FALSE),"zadany neplatny typ transakie"))</f>
        <v>14.17</v>
      </c>
      <c r="J6045">
        <f t="shared" si="94"/>
        <v>56.68</v>
      </c>
      <c r="K6045">
        <f>SUMIF($E$7:E6045,E6045,$H$7:H6045)</f>
        <v>270</v>
      </c>
    </row>
    <row r="6046" spans="4:11" x14ac:dyDescent="0.3">
      <c r="D6046">
        <v>6040</v>
      </c>
      <c r="E6046">
        <v>22</v>
      </c>
      <c r="F6046" s="4">
        <f>DATE(2022,9,19+INT(ROWS($1:85)/8))</f>
        <v>44833</v>
      </c>
      <c r="G6046" s="1" t="s">
        <v>167</v>
      </c>
      <c r="H6046">
        <v>-2</v>
      </c>
      <c r="I6046" s="5">
        <f>IF(G6046="nákup",VLOOKUP(E6046,Tabuľka6[#All],13,FALSE),IF(G6046="predaj",VLOOKUP(E6046,Tabuľka6[#All],12,FALSE),"zadany neplatny typ transakie"))</f>
        <v>22.58</v>
      </c>
      <c r="J6046">
        <f t="shared" si="94"/>
        <v>45.16</v>
      </c>
      <c r="K6046">
        <f>SUMIF($E$7:E6046,E6046,$H$7:H6046)</f>
        <v>67</v>
      </c>
    </row>
    <row r="6047" spans="4:11" x14ac:dyDescent="0.3">
      <c r="D6047">
        <v>6041</v>
      </c>
      <c r="E6047">
        <v>2</v>
      </c>
      <c r="F6047" s="4">
        <f>DATE(2022,9,19+INT(ROWS($1:86)/8))</f>
        <v>44833</v>
      </c>
      <c r="G6047" s="1" t="s">
        <v>167</v>
      </c>
      <c r="H6047">
        <v>-8</v>
      </c>
      <c r="I6047" s="5">
        <f>IF(G6047="nákup",VLOOKUP(E6047,Tabuľka6[#All],13,FALSE),IF(G6047="predaj",VLOOKUP(E6047,Tabuľka6[#All],12,FALSE),"zadany neplatny typ transakie"))</f>
        <v>16.11</v>
      </c>
      <c r="J6047">
        <f t="shared" si="94"/>
        <v>128.88</v>
      </c>
      <c r="K6047">
        <f>SUMIF($E$7:E6047,E6047,$H$7:H6047)</f>
        <v>35</v>
      </c>
    </row>
    <row r="6048" spans="4:11" x14ac:dyDescent="0.3">
      <c r="D6048">
        <v>6042</v>
      </c>
      <c r="E6048">
        <v>11</v>
      </c>
      <c r="F6048" s="4">
        <f>DATE(2022,9,19+INT(ROWS($1:87)/8))</f>
        <v>44833</v>
      </c>
      <c r="G6048" s="1" t="s">
        <v>167</v>
      </c>
      <c r="H6048">
        <v>-8</v>
      </c>
      <c r="I6048" s="5">
        <f>IF(G6048="nákup",VLOOKUP(E6048,Tabuľka6[#All],13,FALSE),IF(G6048="predaj",VLOOKUP(E6048,Tabuľka6[#All],12,FALSE),"zadany neplatny typ transakie"))</f>
        <v>5</v>
      </c>
      <c r="J6048">
        <f t="shared" si="94"/>
        <v>40</v>
      </c>
      <c r="K6048">
        <f>SUMIF($E$7:E6048,E6048,$H$7:H6048)</f>
        <v>115</v>
      </c>
    </row>
    <row r="6049" spans="4:11" x14ac:dyDescent="0.3">
      <c r="D6049">
        <v>6043</v>
      </c>
      <c r="E6049">
        <v>30</v>
      </c>
      <c r="F6049" s="4">
        <f>DATE(2022,9,19+INT(ROWS($1:88)/8))</f>
        <v>44834</v>
      </c>
      <c r="G6049" s="1" t="s">
        <v>167</v>
      </c>
      <c r="H6049">
        <v>-9</v>
      </c>
      <c r="I6049" s="5">
        <f>IF(G6049="nákup",VLOOKUP(E6049,Tabuľka6[#All],13,FALSE),IF(G6049="predaj",VLOOKUP(E6049,Tabuľka6[#All],12,FALSE),"zadany neplatny typ transakie"))</f>
        <v>11.5</v>
      </c>
      <c r="J6049">
        <f t="shared" si="94"/>
        <v>103.5</v>
      </c>
      <c r="K6049">
        <f>SUMIF($E$7:E6049,E6049,$H$7:H6049)</f>
        <v>19</v>
      </c>
    </row>
    <row r="6050" spans="4:11" x14ac:dyDescent="0.3">
      <c r="D6050">
        <v>6044</v>
      </c>
      <c r="E6050">
        <v>4</v>
      </c>
      <c r="F6050" s="4">
        <f>DATE(2022,9,19+INT(ROWS($1:89)/8))</f>
        <v>44834</v>
      </c>
      <c r="G6050" s="1" t="s">
        <v>167</v>
      </c>
      <c r="H6050">
        <v>-6</v>
      </c>
      <c r="I6050" s="5">
        <f>IF(G6050="nákup",VLOOKUP(E6050,Tabuľka6[#All],13,FALSE),IF(G6050="predaj",VLOOKUP(E6050,Tabuľka6[#All],12,FALSE),"zadany neplatny typ transakie"))</f>
        <v>16</v>
      </c>
      <c r="J6050">
        <f t="shared" si="94"/>
        <v>96</v>
      </c>
      <c r="K6050">
        <f>SUMIF($E$7:E6050,E6050,$H$7:H6050)</f>
        <v>91</v>
      </c>
    </row>
    <row r="6051" spans="4:11" x14ac:dyDescent="0.3">
      <c r="D6051">
        <v>6045</v>
      </c>
      <c r="E6051">
        <v>28</v>
      </c>
      <c r="F6051" s="4">
        <f>DATE(2022,9,19+INT(ROWS($1:90)/8))</f>
        <v>44834</v>
      </c>
      <c r="G6051" s="1" t="s">
        <v>167</v>
      </c>
      <c r="H6051">
        <v>-8</v>
      </c>
      <c r="I6051" s="5">
        <f>IF(G6051="nákup",VLOOKUP(E6051,Tabuľka6[#All],13,FALSE),IF(G6051="predaj",VLOOKUP(E6051,Tabuľka6[#All],12,FALSE),"zadany neplatny typ transakie"))</f>
        <v>14.38</v>
      </c>
      <c r="J6051">
        <f t="shared" si="94"/>
        <v>115.04</v>
      </c>
      <c r="K6051">
        <f>SUMIF($E$7:E6051,E6051,$H$7:H6051)</f>
        <v>16</v>
      </c>
    </row>
    <row r="6052" spans="4:11" x14ac:dyDescent="0.3">
      <c r="D6052">
        <v>6046</v>
      </c>
      <c r="E6052">
        <v>18</v>
      </c>
      <c r="F6052" s="4">
        <f>DATE(2022,9,19+INT(ROWS($1:91)/8))</f>
        <v>44834</v>
      </c>
      <c r="G6052" s="1" t="s">
        <v>167</v>
      </c>
      <c r="H6052">
        <v>-10</v>
      </c>
      <c r="I6052" s="5">
        <f>IF(G6052="nákup",VLOOKUP(E6052,Tabuľka6[#All],13,FALSE),IF(G6052="predaj",VLOOKUP(E6052,Tabuľka6[#All],12,FALSE),"zadany neplatny typ transakie"))</f>
        <v>13.99</v>
      </c>
      <c r="J6052">
        <f t="shared" si="94"/>
        <v>139.9</v>
      </c>
      <c r="K6052">
        <f>SUMIF($E$7:E6052,E6052,$H$7:H6052)</f>
        <v>118</v>
      </c>
    </row>
    <row r="6053" spans="4:11" x14ac:dyDescent="0.3">
      <c r="D6053">
        <v>6047</v>
      </c>
      <c r="E6053">
        <v>23</v>
      </c>
      <c r="F6053" s="4">
        <f>DATE(2022,9,19+INT(ROWS($1:92)/8))</f>
        <v>44834</v>
      </c>
      <c r="G6053" s="1" t="s">
        <v>167</v>
      </c>
      <c r="H6053">
        <v>-2</v>
      </c>
      <c r="I6053" s="5">
        <f>IF(G6053="nákup",VLOOKUP(E6053,Tabuľka6[#All],13,FALSE),IF(G6053="predaj",VLOOKUP(E6053,Tabuľka6[#All],12,FALSE),"zadany neplatny typ transakie"))</f>
        <v>22.55</v>
      </c>
      <c r="J6053">
        <f t="shared" si="94"/>
        <v>45.1</v>
      </c>
      <c r="K6053">
        <f>SUMIF($E$7:E6053,E6053,$H$7:H6053)</f>
        <v>83</v>
      </c>
    </row>
    <row r="6054" spans="4:11" x14ac:dyDescent="0.3">
      <c r="D6054">
        <v>6048</v>
      </c>
      <c r="E6054">
        <v>7</v>
      </c>
      <c r="F6054" s="4">
        <f>DATE(2022,9,19+INT(ROWS($1:93)/8))</f>
        <v>44834</v>
      </c>
      <c r="G6054" s="1" t="s">
        <v>167</v>
      </c>
      <c r="H6054">
        <v>-1</v>
      </c>
      <c r="I6054" s="5">
        <f>IF(G6054="nákup",VLOOKUP(E6054,Tabuľka6[#All],13,FALSE),IF(G6054="predaj",VLOOKUP(E6054,Tabuľka6[#All],12,FALSE),"zadany neplatny typ transakie"))</f>
        <v>14.75</v>
      </c>
      <c r="J6054">
        <f t="shared" si="94"/>
        <v>14.75</v>
      </c>
      <c r="K6054">
        <f>SUMIF($E$7:E6054,E6054,$H$7:H6054)</f>
        <v>72</v>
      </c>
    </row>
    <row r="6055" spans="4:11" x14ac:dyDescent="0.3">
      <c r="D6055">
        <v>6049</v>
      </c>
      <c r="E6055">
        <v>29</v>
      </c>
      <c r="F6055" s="4">
        <f>DATE(2022,9,19+INT(ROWS($1:94)/8))</f>
        <v>44834</v>
      </c>
      <c r="G6055" s="1" t="s">
        <v>167</v>
      </c>
      <c r="H6055">
        <v>-4</v>
      </c>
      <c r="I6055" s="5">
        <f>IF(G6055="nákup",VLOOKUP(E6055,Tabuľka6[#All],13,FALSE),IF(G6055="predaj",VLOOKUP(E6055,Tabuľka6[#All],12,FALSE),"zadany neplatny typ transakie"))</f>
        <v>24.99</v>
      </c>
      <c r="J6055">
        <f t="shared" si="94"/>
        <v>99.96</v>
      </c>
      <c r="K6055">
        <f>SUMIF($E$7:E6055,E6055,$H$7:H6055)</f>
        <v>99</v>
      </c>
    </row>
    <row r="6056" spans="4:11" x14ac:dyDescent="0.3">
      <c r="D6056">
        <v>6050</v>
      </c>
      <c r="E6056">
        <v>28</v>
      </c>
      <c r="F6056" s="4">
        <f>DATE(2022,9,19+INT(ROWS($1:95)/8))</f>
        <v>44834</v>
      </c>
      <c r="G6056" s="1" t="s">
        <v>167</v>
      </c>
      <c r="H6056">
        <v>-8</v>
      </c>
      <c r="I6056" s="5">
        <f>IF(G6056="nákup",VLOOKUP(E6056,Tabuľka6[#All],13,FALSE),IF(G6056="predaj",VLOOKUP(E6056,Tabuľka6[#All],12,FALSE),"zadany neplatny typ transakie"))</f>
        <v>14.38</v>
      </c>
      <c r="J6056">
        <f t="shared" si="94"/>
        <v>115.04</v>
      </c>
      <c r="K6056">
        <f>SUMIF($E$7:E6056,E6056,$H$7:H6056)</f>
        <v>8</v>
      </c>
    </row>
    <row r="6057" spans="4:11" x14ac:dyDescent="0.3">
      <c r="D6057">
        <v>6051</v>
      </c>
      <c r="E6057">
        <v>11</v>
      </c>
      <c r="F6057" s="4">
        <f>DATE(2022,9,19+INT(ROWS($1:96)/8))</f>
        <v>44835</v>
      </c>
      <c r="G6057" s="1" t="s">
        <v>167</v>
      </c>
      <c r="H6057">
        <v>-4</v>
      </c>
      <c r="I6057" s="5">
        <f>IF(G6057="nákup",VLOOKUP(E6057,Tabuľka6[#All],13,FALSE),IF(G6057="predaj",VLOOKUP(E6057,Tabuľka6[#All],12,FALSE),"zadany neplatny typ transakie"))</f>
        <v>5</v>
      </c>
      <c r="J6057">
        <f t="shared" si="94"/>
        <v>20</v>
      </c>
      <c r="K6057">
        <f>SUMIF($E$7:E6057,E6057,$H$7:H6057)</f>
        <v>111</v>
      </c>
    </row>
    <row r="6058" spans="4:11" x14ac:dyDescent="0.3">
      <c r="D6058">
        <v>6052</v>
      </c>
      <c r="E6058">
        <v>21</v>
      </c>
      <c r="F6058" s="4">
        <f>DATE(2022,9,19+INT(ROWS($1:97)/8))</f>
        <v>44835</v>
      </c>
      <c r="G6058" s="1" t="s">
        <v>167</v>
      </c>
      <c r="H6058">
        <v>-4</v>
      </c>
      <c r="I6058" s="5">
        <f>IF(G6058="nákup",VLOOKUP(E6058,Tabuľka6[#All],13,FALSE),IF(G6058="predaj",VLOOKUP(E6058,Tabuľka6[#All],12,FALSE),"zadany neplatny typ transakie"))</f>
        <v>22.5</v>
      </c>
      <c r="J6058">
        <f t="shared" si="94"/>
        <v>90</v>
      </c>
      <c r="K6058">
        <f>SUMIF($E$7:E6058,E6058,$H$7:H6058)</f>
        <v>183</v>
      </c>
    </row>
    <row r="6059" spans="4:11" x14ac:dyDescent="0.3">
      <c r="D6059">
        <v>6053</v>
      </c>
      <c r="E6059">
        <v>23</v>
      </c>
      <c r="F6059" s="4">
        <f>DATE(2022,9,19+INT(ROWS($1:98)/8))</f>
        <v>44835</v>
      </c>
      <c r="G6059" s="1" t="s">
        <v>167</v>
      </c>
      <c r="H6059">
        <v>-2</v>
      </c>
      <c r="I6059" s="5">
        <f>IF(G6059="nákup",VLOOKUP(E6059,Tabuľka6[#All],13,FALSE),IF(G6059="predaj",VLOOKUP(E6059,Tabuľka6[#All],12,FALSE),"zadany neplatny typ transakie"))</f>
        <v>22.55</v>
      </c>
      <c r="J6059">
        <f t="shared" si="94"/>
        <v>45.1</v>
      </c>
      <c r="K6059">
        <f>SUMIF($E$7:E6059,E6059,$H$7:H6059)</f>
        <v>81</v>
      </c>
    </row>
    <row r="6060" spans="4:11" x14ac:dyDescent="0.3">
      <c r="D6060">
        <v>6054</v>
      </c>
      <c r="E6060">
        <v>14</v>
      </c>
      <c r="F6060" s="4">
        <f>DATE(2022,9,19+INT(ROWS($1:99)/8))</f>
        <v>44835</v>
      </c>
      <c r="G6060" s="1" t="s">
        <v>167</v>
      </c>
      <c r="H6060">
        <v>-5</v>
      </c>
      <c r="I6060" s="5">
        <f>IF(G6060="nákup",VLOOKUP(E6060,Tabuľka6[#All],13,FALSE),IF(G6060="predaj",VLOOKUP(E6060,Tabuľka6[#All],12,FALSE),"zadany neplatny typ transakie"))</f>
        <v>7.8</v>
      </c>
      <c r="J6060">
        <f t="shared" si="94"/>
        <v>39</v>
      </c>
      <c r="K6060">
        <f>SUMIF($E$7:E6060,E6060,$H$7:H6060)</f>
        <v>53</v>
      </c>
    </row>
    <row r="6061" spans="4:11" x14ac:dyDescent="0.3">
      <c r="D6061">
        <v>6055</v>
      </c>
      <c r="E6061">
        <v>4</v>
      </c>
      <c r="F6061" s="4">
        <f>DATE(2022,9,19+INT(ROWS($1:100)/8))</f>
        <v>44835</v>
      </c>
      <c r="G6061" s="1" t="s">
        <v>167</v>
      </c>
      <c r="H6061">
        <v>-2</v>
      </c>
      <c r="I6061" s="5">
        <f>IF(G6061="nákup",VLOOKUP(E6061,Tabuľka6[#All],13,FALSE),IF(G6061="predaj",VLOOKUP(E6061,Tabuľka6[#All],12,FALSE),"zadany neplatny typ transakie"))</f>
        <v>16</v>
      </c>
      <c r="J6061">
        <f t="shared" si="94"/>
        <v>32</v>
      </c>
      <c r="K6061">
        <f>SUMIF($E$7:E6061,E6061,$H$7:H6061)</f>
        <v>89</v>
      </c>
    </row>
    <row r="6062" spans="4:11" x14ac:dyDescent="0.3">
      <c r="D6062">
        <v>6056</v>
      </c>
      <c r="E6062">
        <v>29</v>
      </c>
      <c r="F6062" s="4">
        <f>DATE(2022,9,19+INT(ROWS($1:101)/8))</f>
        <v>44835</v>
      </c>
      <c r="G6062" s="1" t="s">
        <v>167</v>
      </c>
      <c r="H6062">
        <v>-10</v>
      </c>
      <c r="I6062" s="5">
        <f>IF(G6062="nákup",VLOOKUP(E6062,Tabuľka6[#All],13,FALSE),IF(G6062="predaj",VLOOKUP(E6062,Tabuľka6[#All],12,FALSE),"zadany neplatny typ transakie"))</f>
        <v>24.99</v>
      </c>
      <c r="J6062">
        <f t="shared" si="94"/>
        <v>249.89999999999998</v>
      </c>
      <c r="K6062">
        <f>SUMIF($E$7:E6062,E6062,$H$7:H6062)</f>
        <v>89</v>
      </c>
    </row>
    <row r="6063" spans="4:11" x14ac:dyDescent="0.3">
      <c r="D6063">
        <v>6057</v>
      </c>
      <c r="E6063">
        <v>9</v>
      </c>
      <c r="F6063" s="4">
        <f>DATE(2022,9,19+INT(ROWS($1:102)/8))</f>
        <v>44835</v>
      </c>
      <c r="G6063" s="1" t="s">
        <v>167</v>
      </c>
      <c r="H6063">
        <v>-2</v>
      </c>
      <c r="I6063" s="5">
        <f>IF(G6063="nákup",VLOOKUP(E6063,Tabuľka6[#All],13,FALSE),IF(G6063="predaj",VLOOKUP(E6063,Tabuľka6[#All],12,FALSE),"zadany neplatny typ transakie"))</f>
        <v>41</v>
      </c>
      <c r="J6063">
        <f t="shared" si="94"/>
        <v>82</v>
      </c>
      <c r="K6063">
        <f>SUMIF($E$7:E6063,E6063,$H$7:H6063)</f>
        <v>238</v>
      </c>
    </row>
    <row r="6064" spans="4:11" x14ac:dyDescent="0.3">
      <c r="D6064">
        <v>6058</v>
      </c>
      <c r="E6064">
        <v>14</v>
      </c>
      <c r="F6064" s="4">
        <f>DATE(2022,9,19+INT(ROWS($1:103)/8))</f>
        <v>44835</v>
      </c>
      <c r="G6064" s="1" t="s">
        <v>167</v>
      </c>
      <c r="H6064">
        <v>-2</v>
      </c>
      <c r="I6064" s="5">
        <f>IF(G6064="nákup",VLOOKUP(E6064,Tabuľka6[#All],13,FALSE),IF(G6064="predaj",VLOOKUP(E6064,Tabuľka6[#All],12,FALSE),"zadany neplatny typ transakie"))</f>
        <v>7.8</v>
      </c>
      <c r="J6064">
        <f t="shared" si="94"/>
        <v>15.6</v>
      </c>
      <c r="K6064">
        <f>SUMIF($E$7:E6064,E6064,$H$7:H6064)</f>
        <v>51</v>
      </c>
    </row>
    <row r="6065" spans="4:11" x14ac:dyDescent="0.3">
      <c r="D6065">
        <v>6059</v>
      </c>
      <c r="E6065">
        <v>2</v>
      </c>
      <c r="F6065" s="4">
        <f>DATE(2022,9,19+INT(ROWS($1:104)/8))</f>
        <v>44836</v>
      </c>
      <c r="G6065" s="1" t="s">
        <v>167</v>
      </c>
      <c r="H6065">
        <v>-5</v>
      </c>
      <c r="I6065" s="5">
        <f>IF(G6065="nákup",VLOOKUP(E6065,Tabuľka6[#All],13,FALSE),IF(G6065="predaj",VLOOKUP(E6065,Tabuľka6[#All],12,FALSE),"zadany neplatny typ transakie"))</f>
        <v>16.11</v>
      </c>
      <c r="J6065">
        <f t="shared" si="94"/>
        <v>80.55</v>
      </c>
      <c r="K6065">
        <f>SUMIF($E$7:E6065,E6065,$H$7:H6065)</f>
        <v>30</v>
      </c>
    </row>
    <row r="6066" spans="4:11" x14ac:dyDescent="0.3">
      <c r="D6066">
        <v>6060</v>
      </c>
      <c r="E6066">
        <v>22</v>
      </c>
      <c r="F6066" s="4">
        <f>DATE(2022,9,19+INT(ROWS($1:105)/8))</f>
        <v>44836</v>
      </c>
      <c r="G6066" s="1" t="s">
        <v>167</v>
      </c>
      <c r="H6066">
        <v>-9</v>
      </c>
      <c r="I6066" s="5">
        <f>IF(G6066="nákup",VLOOKUP(E6066,Tabuľka6[#All],13,FALSE),IF(G6066="predaj",VLOOKUP(E6066,Tabuľka6[#All],12,FALSE),"zadany neplatny typ transakie"))</f>
        <v>22.58</v>
      </c>
      <c r="J6066">
        <f t="shared" si="94"/>
        <v>203.21999999999997</v>
      </c>
      <c r="K6066">
        <f>SUMIF($E$7:E6066,E6066,$H$7:H6066)</f>
        <v>58</v>
      </c>
    </row>
    <row r="6067" spans="4:11" x14ac:dyDescent="0.3">
      <c r="D6067">
        <v>6061</v>
      </c>
      <c r="E6067">
        <v>5</v>
      </c>
      <c r="F6067" s="4">
        <f>DATE(2022,9,19+INT(ROWS($1:106)/8))</f>
        <v>44836</v>
      </c>
      <c r="G6067" s="1" t="s">
        <v>167</v>
      </c>
      <c r="H6067">
        <v>-2</v>
      </c>
      <c r="I6067" s="5">
        <f>IF(G6067="nákup",VLOOKUP(E6067,Tabuľka6[#All],13,FALSE),IF(G6067="predaj",VLOOKUP(E6067,Tabuľka6[#All],12,FALSE),"zadany neplatny typ transakie"))</f>
        <v>15.56</v>
      </c>
      <c r="J6067">
        <f t="shared" si="94"/>
        <v>31.12</v>
      </c>
      <c r="K6067">
        <f>SUMIF($E$7:E6067,E6067,$H$7:H6067)</f>
        <v>152</v>
      </c>
    </row>
    <row r="6068" spans="4:11" x14ac:dyDescent="0.3">
      <c r="D6068">
        <v>6062</v>
      </c>
      <c r="E6068">
        <v>21</v>
      </c>
      <c r="F6068" s="4">
        <f>DATE(2022,9,19+INT(ROWS($1:107)/8))</f>
        <v>44836</v>
      </c>
      <c r="G6068" s="1" t="s">
        <v>167</v>
      </c>
      <c r="H6068">
        <v>-4</v>
      </c>
      <c r="I6068" s="5">
        <f>IF(G6068="nákup",VLOOKUP(E6068,Tabuľka6[#All],13,FALSE),IF(G6068="predaj",VLOOKUP(E6068,Tabuľka6[#All],12,FALSE),"zadany neplatny typ transakie"))</f>
        <v>22.5</v>
      </c>
      <c r="J6068">
        <f t="shared" si="94"/>
        <v>90</v>
      </c>
      <c r="K6068">
        <f>SUMIF($E$7:E6068,E6068,$H$7:H6068)</f>
        <v>179</v>
      </c>
    </row>
    <row r="6069" spans="4:11" x14ac:dyDescent="0.3">
      <c r="D6069">
        <v>6063</v>
      </c>
      <c r="E6069">
        <v>20</v>
      </c>
      <c r="F6069" s="4">
        <f>DATE(2022,9,19+INT(ROWS($1:108)/8))</f>
        <v>44836</v>
      </c>
      <c r="G6069" s="1" t="s">
        <v>167</v>
      </c>
      <c r="H6069">
        <v>-9</v>
      </c>
      <c r="I6069" s="5">
        <f>IF(G6069="nákup",VLOOKUP(E6069,Tabuľka6[#All],13,FALSE),IF(G6069="predaj",VLOOKUP(E6069,Tabuľka6[#All],12,FALSE),"zadany neplatny typ transakie"))</f>
        <v>10.050000000000001</v>
      </c>
      <c r="J6069">
        <f t="shared" si="94"/>
        <v>90.45</v>
      </c>
      <c r="K6069">
        <f>SUMIF($E$7:E6069,E6069,$H$7:H6069)</f>
        <v>87</v>
      </c>
    </row>
    <row r="6070" spans="4:11" x14ac:dyDescent="0.3">
      <c r="D6070">
        <v>6064</v>
      </c>
      <c r="E6070">
        <v>17</v>
      </c>
      <c r="F6070" s="4">
        <f>DATE(2022,9,19+INT(ROWS($1:109)/8))</f>
        <v>44836</v>
      </c>
      <c r="G6070" s="1" t="s">
        <v>167</v>
      </c>
      <c r="H6070">
        <v>-2</v>
      </c>
      <c r="I6070" s="5">
        <f>IF(G6070="nákup",VLOOKUP(E6070,Tabuľka6[#All],13,FALSE),IF(G6070="predaj",VLOOKUP(E6070,Tabuľka6[#All],12,FALSE),"zadany neplatny typ transakie"))</f>
        <v>14.46</v>
      </c>
      <c r="J6070">
        <f t="shared" si="94"/>
        <v>28.92</v>
      </c>
      <c r="K6070">
        <f>SUMIF($E$7:E6070,E6070,$H$7:H6070)</f>
        <v>77</v>
      </c>
    </row>
    <row r="6071" spans="4:11" x14ac:dyDescent="0.3">
      <c r="D6071">
        <v>6065</v>
      </c>
      <c r="E6071">
        <v>4</v>
      </c>
      <c r="F6071" s="4">
        <f>DATE(2022,9,19+INT(ROWS($1:110)/8))</f>
        <v>44836</v>
      </c>
      <c r="G6071" s="1" t="s">
        <v>167</v>
      </c>
      <c r="H6071">
        <v>-8</v>
      </c>
      <c r="I6071" s="5">
        <f>IF(G6071="nákup",VLOOKUP(E6071,Tabuľka6[#All],13,FALSE),IF(G6071="predaj",VLOOKUP(E6071,Tabuľka6[#All],12,FALSE),"zadany neplatny typ transakie"))</f>
        <v>16</v>
      </c>
      <c r="J6071">
        <f t="shared" si="94"/>
        <v>128</v>
      </c>
      <c r="K6071">
        <f>SUMIF($E$7:E6071,E6071,$H$7:H6071)</f>
        <v>81</v>
      </c>
    </row>
    <row r="6072" spans="4:11" x14ac:dyDescent="0.3">
      <c r="D6072">
        <v>6066</v>
      </c>
      <c r="E6072">
        <v>12</v>
      </c>
      <c r="F6072" s="4">
        <f>DATE(2022,9,19+INT(ROWS($1:111)/8))</f>
        <v>44836</v>
      </c>
      <c r="G6072" s="1" t="s">
        <v>167</v>
      </c>
      <c r="H6072">
        <v>-8</v>
      </c>
      <c r="I6072" s="5">
        <f>IF(G6072="nákup",VLOOKUP(E6072,Tabuľka6[#All],13,FALSE),IF(G6072="predaj",VLOOKUP(E6072,Tabuľka6[#All],12,FALSE),"zadany neplatny typ transakie"))</f>
        <v>13.25</v>
      </c>
      <c r="J6072">
        <f t="shared" si="94"/>
        <v>106</v>
      </c>
      <c r="K6072">
        <f>SUMIF($E$7:E6072,E6072,$H$7:H6072)</f>
        <v>71</v>
      </c>
    </row>
    <row r="6073" spans="4:11" x14ac:dyDescent="0.3">
      <c r="D6073">
        <v>6067</v>
      </c>
      <c r="E6073">
        <v>18</v>
      </c>
      <c r="F6073" s="4">
        <f>DATE(2022,9,19+INT(ROWS($1:112)/8))</f>
        <v>44837</v>
      </c>
      <c r="G6073" s="1" t="s">
        <v>167</v>
      </c>
      <c r="H6073">
        <v>-5</v>
      </c>
      <c r="I6073" s="5">
        <f>IF(G6073="nákup",VLOOKUP(E6073,Tabuľka6[#All],13,FALSE),IF(G6073="predaj",VLOOKUP(E6073,Tabuľka6[#All],12,FALSE),"zadany neplatny typ transakie"))</f>
        <v>13.99</v>
      </c>
      <c r="J6073">
        <f t="shared" si="94"/>
        <v>69.95</v>
      </c>
      <c r="K6073">
        <f>SUMIF($E$7:E6073,E6073,$H$7:H6073)</f>
        <v>113</v>
      </c>
    </row>
    <row r="6074" spans="4:11" x14ac:dyDescent="0.3">
      <c r="D6074">
        <v>6068</v>
      </c>
      <c r="E6074">
        <v>13</v>
      </c>
      <c r="F6074" s="4">
        <f>DATE(2022,9,19+INT(ROWS($1:113)/8))</f>
        <v>44837</v>
      </c>
      <c r="G6074" s="1" t="s">
        <v>167</v>
      </c>
      <c r="H6074">
        <v>-2</v>
      </c>
      <c r="I6074" s="5">
        <f>IF(G6074="nákup",VLOOKUP(E6074,Tabuľka6[#All],13,FALSE),IF(G6074="predaj",VLOOKUP(E6074,Tabuľka6[#All],12,FALSE),"zadany neplatny typ transakie"))</f>
        <v>14.95</v>
      </c>
      <c r="J6074">
        <f t="shared" si="94"/>
        <v>29.9</v>
      </c>
      <c r="K6074">
        <f>SUMIF($E$7:E6074,E6074,$H$7:H6074)</f>
        <v>105</v>
      </c>
    </row>
    <row r="6075" spans="4:11" x14ac:dyDescent="0.3">
      <c r="D6075">
        <v>6069</v>
      </c>
      <c r="E6075">
        <v>25</v>
      </c>
      <c r="F6075" s="4">
        <f>DATE(2022,9,19+INT(ROWS($1:114)/8))</f>
        <v>44837</v>
      </c>
      <c r="G6075" s="1" t="s">
        <v>167</v>
      </c>
      <c r="H6075">
        <v>-4</v>
      </c>
      <c r="I6075" s="5">
        <f>IF(G6075="nákup",VLOOKUP(E6075,Tabuľka6[#All],13,FALSE),IF(G6075="predaj",VLOOKUP(E6075,Tabuľka6[#All],12,FALSE),"zadany neplatny typ transakie"))</f>
        <v>14.95</v>
      </c>
      <c r="J6075">
        <f t="shared" si="94"/>
        <v>59.8</v>
      </c>
      <c r="K6075">
        <f>SUMIF($E$7:E6075,E6075,$H$7:H6075)</f>
        <v>11</v>
      </c>
    </row>
    <row r="6076" spans="4:11" x14ac:dyDescent="0.3">
      <c r="D6076">
        <v>6070</v>
      </c>
      <c r="E6076">
        <v>15</v>
      </c>
      <c r="F6076" s="4">
        <f>DATE(2022,9,19+INT(ROWS($1:115)/8))</f>
        <v>44837</v>
      </c>
      <c r="G6076" s="1" t="s">
        <v>167</v>
      </c>
      <c r="H6076">
        <v>-8</v>
      </c>
      <c r="I6076" s="5">
        <f>IF(G6076="nákup",VLOOKUP(E6076,Tabuľka6[#All],13,FALSE),IF(G6076="predaj",VLOOKUP(E6076,Tabuľka6[#All],12,FALSE),"zadany neplatny typ transakie"))</f>
        <v>9.65</v>
      </c>
      <c r="J6076">
        <f t="shared" si="94"/>
        <v>77.2</v>
      </c>
      <c r="K6076">
        <f>SUMIF($E$7:E6076,E6076,$H$7:H6076)</f>
        <v>79</v>
      </c>
    </row>
    <row r="6077" spans="4:11" x14ac:dyDescent="0.3">
      <c r="D6077">
        <v>6071</v>
      </c>
      <c r="E6077">
        <v>4</v>
      </c>
      <c r="F6077" s="4">
        <f>DATE(2022,9,19+INT(ROWS($1:116)/8))</f>
        <v>44837</v>
      </c>
      <c r="G6077" s="1" t="s">
        <v>167</v>
      </c>
      <c r="H6077">
        <v>-10</v>
      </c>
      <c r="I6077" s="5">
        <f>IF(G6077="nákup",VLOOKUP(E6077,Tabuľka6[#All],13,FALSE),IF(G6077="predaj",VLOOKUP(E6077,Tabuľka6[#All],12,FALSE),"zadany neplatny typ transakie"))</f>
        <v>16</v>
      </c>
      <c r="J6077">
        <f t="shared" si="94"/>
        <v>160</v>
      </c>
      <c r="K6077">
        <f>SUMIF($E$7:E6077,E6077,$H$7:H6077)</f>
        <v>71</v>
      </c>
    </row>
    <row r="6078" spans="4:11" x14ac:dyDescent="0.3">
      <c r="D6078">
        <v>6072</v>
      </c>
      <c r="E6078">
        <v>8</v>
      </c>
      <c r="F6078" s="4">
        <f>DATE(2022,9,19+INT(ROWS($1:117)/8))</f>
        <v>44837</v>
      </c>
      <c r="G6078" s="1" t="s">
        <v>167</v>
      </c>
      <c r="H6078">
        <v>-8</v>
      </c>
      <c r="I6078" s="5">
        <f>IF(G6078="nákup",VLOOKUP(E6078,Tabuľka6[#All],13,FALSE),IF(G6078="predaj",VLOOKUP(E6078,Tabuľka6[#All],12,FALSE),"zadany neplatny typ transakie"))</f>
        <v>17.89</v>
      </c>
      <c r="J6078">
        <f t="shared" si="94"/>
        <v>143.12</v>
      </c>
      <c r="K6078">
        <f>SUMIF($E$7:E6078,E6078,$H$7:H6078)</f>
        <v>74</v>
      </c>
    </row>
    <row r="6079" spans="4:11" x14ac:dyDescent="0.3">
      <c r="D6079">
        <v>6073</v>
      </c>
      <c r="E6079">
        <v>6</v>
      </c>
      <c r="F6079" s="4">
        <f>DATE(2022,9,19+INT(ROWS($1:118)/8))</f>
        <v>44837</v>
      </c>
      <c r="G6079" s="1" t="s">
        <v>167</v>
      </c>
      <c r="H6079">
        <v>-4</v>
      </c>
      <c r="I6079" s="5">
        <f>IF(G6079="nákup",VLOOKUP(E6079,Tabuľka6[#All],13,FALSE),IF(G6079="predaj",VLOOKUP(E6079,Tabuľka6[#All],12,FALSE),"zadany neplatny typ transakie"))</f>
        <v>13.24</v>
      </c>
      <c r="J6079">
        <f t="shared" si="94"/>
        <v>52.96</v>
      </c>
      <c r="K6079">
        <f>SUMIF($E$7:E6079,E6079,$H$7:H6079)</f>
        <v>110</v>
      </c>
    </row>
    <row r="6080" spans="4:11" x14ac:dyDescent="0.3">
      <c r="D6080">
        <v>6074</v>
      </c>
      <c r="E6080">
        <v>5</v>
      </c>
      <c r="F6080" s="4">
        <f>DATE(2022,9,19+INT(ROWS($1:119)/8))</f>
        <v>44837</v>
      </c>
      <c r="G6080" s="1" t="s">
        <v>167</v>
      </c>
      <c r="H6080">
        <v>-5</v>
      </c>
      <c r="I6080" s="5">
        <f>IF(G6080="nákup",VLOOKUP(E6080,Tabuľka6[#All],13,FALSE),IF(G6080="predaj",VLOOKUP(E6080,Tabuľka6[#All],12,FALSE),"zadany neplatny typ transakie"))</f>
        <v>15.56</v>
      </c>
      <c r="J6080">
        <f t="shared" si="94"/>
        <v>77.8</v>
      </c>
      <c r="K6080">
        <f>SUMIF($E$7:E6080,E6080,$H$7:H6080)</f>
        <v>147</v>
      </c>
    </row>
    <row r="6081" spans="4:11" x14ac:dyDescent="0.3">
      <c r="D6081">
        <v>6075</v>
      </c>
      <c r="E6081">
        <v>21</v>
      </c>
      <c r="F6081" s="4">
        <f>DATE(2022,9,19+INT(ROWS($1:120)/8))</f>
        <v>44838</v>
      </c>
      <c r="G6081" s="1" t="s">
        <v>167</v>
      </c>
      <c r="H6081">
        <v>-7</v>
      </c>
      <c r="I6081" s="5">
        <f>IF(G6081="nákup",VLOOKUP(E6081,Tabuľka6[#All],13,FALSE),IF(G6081="predaj",VLOOKUP(E6081,Tabuľka6[#All],12,FALSE),"zadany neplatny typ transakie"))</f>
        <v>22.5</v>
      </c>
      <c r="J6081">
        <f t="shared" si="94"/>
        <v>157.5</v>
      </c>
      <c r="K6081">
        <f>SUMIF($E$7:E6081,E6081,$H$7:H6081)</f>
        <v>172</v>
      </c>
    </row>
    <row r="6082" spans="4:11" x14ac:dyDescent="0.3">
      <c r="D6082">
        <v>6076</v>
      </c>
      <c r="E6082">
        <v>23</v>
      </c>
      <c r="F6082" s="4">
        <f>DATE(2022,9,19+INT(ROWS($1:121)/8))</f>
        <v>44838</v>
      </c>
      <c r="G6082" s="1" t="s">
        <v>167</v>
      </c>
      <c r="H6082">
        <v>-10</v>
      </c>
      <c r="I6082" s="5">
        <f>IF(G6082="nákup",VLOOKUP(E6082,Tabuľka6[#All],13,FALSE),IF(G6082="predaj",VLOOKUP(E6082,Tabuľka6[#All],12,FALSE),"zadany neplatny typ transakie"))</f>
        <v>22.55</v>
      </c>
      <c r="J6082">
        <f t="shared" si="94"/>
        <v>225.5</v>
      </c>
      <c r="K6082">
        <f>SUMIF($E$7:E6082,E6082,$H$7:H6082)</f>
        <v>71</v>
      </c>
    </row>
    <row r="6083" spans="4:11" x14ac:dyDescent="0.3">
      <c r="D6083">
        <v>6077</v>
      </c>
      <c r="E6083">
        <v>16</v>
      </c>
      <c r="F6083" s="4">
        <f>DATE(2022,9,19+INT(ROWS($1:122)/8))</f>
        <v>44838</v>
      </c>
      <c r="G6083" s="1" t="s">
        <v>167</v>
      </c>
      <c r="H6083">
        <v>-6</v>
      </c>
      <c r="I6083" s="5">
        <f>IF(G6083="nákup",VLOOKUP(E6083,Tabuľka6[#All],13,FALSE),IF(G6083="predaj",VLOOKUP(E6083,Tabuľka6[#All],12,FALSE),"zadany neplatny typ transakie"))</f>
        <v>14.49</v>
      </c>
      <c r="J6083">
        <f t="shared" si="94"/>
        <v>86.94</v>
      </c>
      <c r="K6083">
        <f>SUMIF($E$7:E6083,E6083,$H$7:H6083)</f>
        <v>28</v>
      </c>
    </row>
    <row r="6084" spans="4:11" x14ac:dyDescent="0.3">
      <c r="D6084">
        <v>6078</v>
      </c>
      <c r="E6084">
        <v>14</v>
      </c>
      <c r="F6084" s="4">
        <f>DATE(2022,9,19+INT(ROWS($1:123)/8))</f>
        <v>44838</v>
      </c>
      <c r="G6084" s="1" t="s">
        <v>167</v>
      </c>
      <c r="H6084">
        <v>-9</v>
      </c>
      <c r="I6084" s="5">
        <f>IF(G6084="nákup",VLOOKUP(E6084,Tabuľka6[#All],13,FALSE),IF(G6084="predaj",VLOOKUP(E6084,Tabuľka6[#All],12,FALSE),"zadany neplatny typ transakie"))</f>
        <v>7.8</v>
      </c>
      <c r="J6084">
        <f t="shared" si="94"/>
        <v>70.2</v>
      </c>
      <c r="K6084">
        <f>SUMIF($E$7:E6084,E6084,$H$7:H6084)</f>
        <v>42</v>
      </c>
    </row>
    <row r="6085" spans="4:11" x14ac:dyDescent="0.3">
      <c r="D6085">
        <v>6079</v>
      </c>
      <c r="E6085">
        <v>24</v>
      </c>
      <c r="F6085" s="4">
        <f>DATE(2022,9,19+INT(ROWS($1:124)/8))</f>
        <v>44838</v>
      </c>
      <c r="G6085" s="1" t="s">
        <v>167</v>
      </c>
      <c r="H6085">
        <v>-10</v>
      </c>
      <c r="I6085" s="5">
        <f>IF(G6085="nákup",VLOOKUP(E6085,Tabuľka6[#All],13,FALSE),IF(G6085="predaj",VLOOKUP(E6085,Tabuľka6[#All],12,FALSE),"zadany neplatny typ transakie"))</f>
        <v>18.98</v>
      </c>
      <c r="J6085">
        <f t="shared" si="94"/>
        <v>189.8</v>
      </c>
      <c r="K6085">
        <f>SUMIF($E$7:E6085,E6085,$H$7:H6085)</f>
        <v>74</v>
      </c>
    </row>
    <row r="6086" spans="4:11" x14ac:dyDescent="0.3">
      <c r="D6086">
        <v>6080</v>
      </c>
      <c r="E6086">
        <v>8</v>
      </c>
      <c r="F6086" s="4">
        <f>DATE(2022,9,19+INT(ROWS($1:125)/8))</f>
        <v>44838</v>
      </c>
      <c r="G6086" s="1" t="s">
        <v>167</v>
      </c>
      <c r="H6086">
        <v>-6</v>
      </c>
      <c r="I6086" s="5">
        <f>IF(G6086="nákup",VLOOKUP(E6086,Tabuľka6[#All],13,FALSE),IF(G6086="predaj",VLOOKUP(E6086,Tabuľka6[#All],12,FALSE),"zadany neplatny typ transakie"))</f>
        <v>17.89</v>
      </c>
      <c r="J6086">
        <f t="shared" si="94"/>
        <v>107.34</v>
      </c>
      <c r="K6086">
        <f>SUMIF($E$7:E6086,E6086,$H$7:H6086)</f>
        <v>68</v>
      </c>
    </row>
    <row r="6087" spans="4:11" x14ac:dyDescent="0.3">
      <c r="D6087">
        <v>6081</v>
      </c>
      <c r="E6087">
        <v>15</v>
      </c>
      <c r="F6087" s="4">
        <f>DATE(2022,9,19+INT(ROWS($1:126)/8))</f>
        <v>44838</v>
      </c>
      <c r="G6087" s="1" t="s">
        <v>167</v>
      </c>
      <c r="H6087">
        <v>-2</v>
      </c>
      <c r="I6087" s="5">
        <f>IF(G6087="nákup",VLOOKUP(E6087,Tabuľka6[#All],13,FALSE),IF(G6087="predaj",VLOOKUP(E6087,Tabuľka6[#All],12,FALSE),"zadany neplatny typ transakie"))</f>
        <v>9.65</v>
      </c>
      <c r="J6087">
        <f t="shared" si="94"/>
        <v>19.3</v>
      </c>
      <c r="K6087">
        <f>SUMIF($E$7:E6087,E6087,$H$7:H6087)</f>
        <v>77</v>
      </c>
    </row>
    <row r="6088" spans="4:11" x14ac:dyDescent="0.3">
      <c r="D6088">
        <v>6082</v>
      </c>
      <c r="E6088">
        <v>22</v>
      </c>
      <c r="F6088" s="4">
        <f>DATE(2022,9,19+INT(ROWS($1:127)/8))</f>
        <v>44838</v>
      </c>
      <c r="G6088" s="1" t="s">
        <v>167</v>
      </c>
      <c r="H6088">
        <v>-3</v>
      </c>
      <c r="I6088" s="5">
        <f>IF(G6088="nákup",VLOOKUP(E6088,Tabuľka6[#All],13,FALSE),IF(G6088="predaj",VLOOKUP(E6088,Tabuľka6[#All],12,FALSE),"zadany neplatny typ transakie"))</f>
        <v>22.58</v>
      </c>
      <c r="J6088">
        <f t="shared" ref="J6088:J6151" si="95">ABS(H6088*I6088)</f>
        <v>67.739999999999995</v>
      </c>
      <c r="K6088">
        <f>SUMIF($E$7:E6088,E6088,$H$7:H6088)</f>
        <v>55</v>
      </c>
    </row>
    <row r="6089" spans="4:11" x14ac:dyDescent="0.3">
      <c r="D6089">
        <v>6083</v>
      </c>
      <c r="E6089">
        <v>15</v>
      </c>
      <c r="F6089" s="4">
        <f>DATE(2022,9,19+INT(ROWS($1:128)/8))</f>
        <v>44839</v>
      </c>
      <c r="G6089" s="1" t="s">
        <v>167</v>
      </c>
      <c r="H6089">
        <v>-5</v>
      </c>
      <c r="I6089" s="5">
        <f>IF(G6089="nákup",VLOOKUP(E6089,Tabuľka6[#All],13,FALSE),IF(G6089="predaj",VLOOKUP(E6089,Tabuľka6[#All],12,FALSE),"zadany neplatny typ transakie"))</f>
        <v>9.65</v>
      </c>
      <c r="J6089">
        <f t="shared" si="95"/>
        <v>48.25</v>
      </c>
      <c r="K6089">
        <f>SUMIF($E$7:E6089,E6089,$H$7:H6089)</f>
        <v>72</v>
      </c>
    </row>
    <row r="6090" spans="4:11" x14ac:dyDescent="0.3">
      <c r="D6090">
        <v>6084</v>
      </c>
      <c r="E6090">
        <v>13</v>
      </c>
      <c r="F6090" s="4">
        <f>DATE(2022,9,19+INT(ROWS($1:129)/8))</f>
        <v>44839</v>
      </c>
      <c r="G6090" s="1" t="s">
        <v>167</v>
      </c>
      <c r="H6090">
        <v>-6</v>
      </c>
      <c r="I6090" s="5">
        <f>IF(G6090="nákup",VLOOKUP(E6090,Tabuľka6[#All],13,FALSE),IF(G6090="predaj",VLOOKUP(E6090,Tabuľka6[#All],12,FALSE),"zadany neplatny typ transakie"))</f>
        <v>14.95</v>
      </c>
      <c r="J6090">
        <f t="shared" si="95"/>
        <v>89.699999999999989</v>
      </c>
      <c r="K6090">
        <f>SUMIF($E$7:E6090,E6090,$H$7:H6090)</f>
        <v>99</v>
      </c>
    </row>
    <row r="6091" spans="4:11" x14ac:dyDescent="0.3">
      <c r="D6091">
        <v>6085</v>
      </c>
      <c r="E6091">
        <v>10</v>
      </c>
      <c r="F6091" s="4">
        <f>DATE(2022,9,19+INT(ROWS($1:130)/8))</f>
        <v>44839</v>
      </c>
      <c r="G6091" s="1" t="s">
        <v>167</v>
      </c>
      <c r="H6091">
        <v>-8</v>
      </c>
      <c r="I6091" s="5">
        <f>IF(G6091="nákup",VLOOKUP(E6091,Tabuľka6[#All],13,FALSE),IF(G6091="predaj",VLOOKUP(E6091,Tabuľka6[#All],12,FALSE),"zadany neplatny typ transakie"))</f>
        <v>18.5</v>
      </c>
      <c r="J6091">
        <f t="shared" si="95"/>
        <v>148</v>
      </c>
      <c r="K6091">
        <f>SUMIF($E$7:E6091,E6091,$H$7:H6091)</f>
        <v>98</v>
      </c>
    </row>
    <row r="6092" spans="4:11" x14ac:dyDescent="0.3">
      <c r="D6092">
        <v>6086</v>
      </c>
      <c r="E6092">
        <v>11</v>
      </c>
      <c r="F6092" s="4">
        <f>DATE(2022,9,19+INT(ROWS($1:131)/8))</f>
        <v>44839</v>
      </c>
      <c r="G6092" s="1" t="s">
        <v>167</v>
      </c>
      <c r="H6092">
        <v>-7</v>
      </c>
      <c r="I6092" s="5">
        <f>IF(G6092="nákup",VLOOKUP(E6092,Tabuľka6[#All],13,FALSE),IF(G6092="predaj",VLOOKUP(E6092,Tabuľka6[#All],12,FALSE),"zadany neplatny typ transakie"))</f>
        <v>5</v>
      </c>
      <c r="J6092">
        <f t="shared" si="95"/>
        <v>35</v>
      </c>
      <c r="K6092">
        <f>SUMIF($E$7:E6092,E6092,$H$7:H6092)</f>
        <v>104</v>
      </c>
    </row>
    <row r="6093" spans="4:11" x14ac:dyDescent="0.3">
      <c r="D6093">
        <v>6087</v>
      </c>
      <c r="E6093">
        <v>1</v>
      </c>
      <c r="F6093" s="4">
        <f>DATE(2022,9,19+INT(ROWS($1:132)/8))</f>
        <v>44839</v>
      </c>
      <c r="G6093" s="1" t="s">
        <v>167</v>
      </c>
      <c r="H6093">
        <v>-2</v>
      </c>
      <c r="I6093" s="5">
        <f>IF(G6093="nákup",VLOOKUP(E6093,Tabuľka6[#All],13,FALSE),IF(G6093="predaj",VLOOKUP(E6093,Tabuľka6[#All],12,FALSE),"zadany neplatny typ transakie"))</f>
        <v>11.9</v>
      </c>
      <c r="J6093">
        <f t="shared" si="95"/>
        <v>23.8</v>
      </c>
      <c r="K6093">
        <f>SUMIF($E$7:E6093,E6093,$H$7:H6093)</f>
        <v>51</v>
      </c>
    </row>
    <row r="6094" spans="4:11" x14ac:dyDescent="0.3">
      <c r="D6094">
        <v>6088</v>
      </c>
      <c r="E6094">
        <v>5</v>
      </c>
      <c r="F6094" s="4">
        <f>DATE(2022,9,19+INT(ROWS($1:133)/8))</f>
        <v>44839</v>
      </c>
      <c r="G6094" s="1" t="s">
        <v>167</v>
      </c>
      <c r="H6094">
        <v>-8</v>
      </c>
      <c r="I6094" s="5">
        <f>IF(G6094="nákup",VLOOKUP(E6094,Tabuľka6[#All],13,FALSE),IF(G6094="predaj",VLOOKUP(E6094,Tabuľka6[#All],12,FALSE),"zadany neplatny typ transakie"))</f>
        <v>15.56</v>
      </c>
      <c r="J6094">
        <f t="shared" si="95"/>
        <v>124.48</v>
      </c>
      <c r="K6094">
        <f>SUMIF($E$7:E6094,E6094,$H$7:H6094)</f>
        <v>139</v>
      </c>
    </row>
    <row r="6095" spans="4:11" x14ac:dyDescent="0.3">
      <c r="D6095">
        <v>6089</v>
      </c>
      <c r="E6095">
        <v>28</v>
      </c>
      <c r="F6095" s="4">
        <f>DATE(2022,9,19+INT(ROWS($1:134)/8))</f>
        <v>44839</v>
      </c>
      <c r="G6095" s="1" t="s">
        <v>167</v>
      </c>
      <c r="H6095">
        <v>-3</v>
      </c>
      <c r="I6095" s="5">
        <f>IF(G6095="nákup",VLOOKUP(E6095,Tabuľka6[#All],13,FALSE),IF(G6095="predaj",VLOOKUP(E6095,Tabuľka6[#All],12,FALSE),"zadany neplatny typ transakie"))</f>
        <v>14.38</v>
      </c>
      <c r="J6095">
        <f t="shared" si="95"/>
        <v>43.14</v>
      </c>
      <c r="K6095">
        <f>SUMIF($E$7:E6095,E6095,$H$7:H6095)</f>
        <v>5</v>
      </c>
    </row>
    <row r="6096" spans="4:11" x14ac:dyDescent="0.3">
      <c r="D6096">
        <v>6090</v>
      </c>
      <c r="E6096">
        <v>16</v>
      </c>
      <c r="F6096" s="4">
        <f>DATE(2022,9,19+INT(ROWS($1:135)/8))</f>
        <v>44839</v>
      </c>
      <c r="G6096" s="1" t="s">
        <v>167</v>
      </c>
      <c r="H6096">
        <v>-4</v>
      </c>
      <c r="I6096" s="5">
        <f>IF(G6096="nákup",VLOOKUP(E6096,Tabuľka6[#All],13,FALSE),IF(G6096="predaj",VLOOKUP(E6096,Tabuľka6[#All],12,FALSE),"zadany neplatny typ transakie"))</f>
        <v>14.49</v>
      </c>
      <c r="J6096">
        <f t="shared" si="95"/>
        <v>57.96</v>
      </c>
      <c r="K6096">
        <f>SUMIF($E$7:E6096,E6096,$H$7:H6096)</f>
        <v>24</v>
      </c>
    </row>
    <row r="6097" spans="4:11" x14ac:dyDescent="0.3">
      <c r="D6097">
        <v>6091</v>
      </c>
      <c r="E6097">
        <v>12</v>
      </c>
      <c r="F6097" s="4">
        <f>DATE(2022,9,19+INT(ROWS($1:136)/8))</f>
        <v>44840</v>
      </c>
      <c r="G6097" s="1" t="s">
        <v>167</v>
      </c>
      <c r="H6097">
        <v>-1</v>
      </c>
      <c r="I6097" s="5">
        <f>IF(G6097="nákup",VLOOKUP(E6097,Tabuľka6[#All],13,FALSE),IF(G6097="predaj",VLOOKUP(E6097,Tabuľka6[#All],12,FALSE),"zadany neplatny typ transakie"))</f>
        <v>13.25</v>
      </c>
      <c r="J6097">
        <f t="shared" si="95"/>
        <v>13.25</v>
      </c>
      <c r="K6097">
        <f>SUMIF($E$7:E6097,E6097,$H$7:H6097)</f>
        <v>70</v>
      </c>
    </row>
    <row r="6098" spans="4:11" x14ac:dyDescent="0.3">
      <c r="D6098">
        <v>6092</v>
      </c>
      <c r="E6098">
        <v>29</v>
      </c>
      <c r="F6098" s="4">
        <f>DATE(2022,9,19+INT(ROWS($1:137)/8))</f>
        <v>44840</v>
      </c>
      <c r="G6098" s="1" t="s">
        <v>167</v>
      </c>
      <c r="H6098">
        <v>-3</v>
      </c>
      <c r="I6098" s="5">
        <f>IF(G6098="nákup",VLOOKUP(E6098,Tabuľka6[#All],13,FALSE),IF(G6098="predaj",VLOOKUP(E6098,Tabuľka6[#All],12,FALSE),"zadany neplatny typ transakie"))</f>
        <v>24.99</v>
      </c>
      <c r="J6098">
        <f t="shared" si="95"/>
        <v>74.97</v>
      </c>
      <c r="K6098">
        <f>SUMIF($E$7:E6098,E6098,$H$7:H6098)</f>
        <v>86</v>
      </c>
    </row>
    <row r="6099" spans="4:11" x14ac:dyDescent="0.3">
      <c r="D6099">
        <v>6093</v>
      </c>
      <c r="E6099">
        <v>22</v>
      </c>
      <c r="F6099" s="4">
        <f>DATE(2022,9,19+INT(ROWS($1:138)/8))</f>
        <v>44840</v>
      </c>
      <c r="G6099" s="1" t="s">
        <v>167</v>
      </c>
      <c r="H6099">
        <v>-4</v>
      </c>
      <c r="I6099" s="5">
        <f>IF(G6099="nákup",VLOOKUP(E6099,Tabuľka6[#All],13,FALSE),IF(G6099="predaj",VLOOKUP(E6099,Tabuľka6[#All],12,FALSE),"zadany neplatny typ transakie"))</f>
        <v>22.58</v>
      </c>
      <c r="J6099">
        <f t="shared" si="95"/>
        <v>90.32</v>
      </c>
      <c r="K6099">
        <f>SUMIF($E$7:E6099,E6099,$H$7:H6099)</f>
        <v>51</v>
      </c>
    </row>
    <row r="6100" spans="4:11" x14ac:dyDescent="0.3">
      <c r="D6100">
        <v>6094</v>
      </c>
      <c r="E6100">
        <v>7</v>
      </c>
      <c r="F6100" s="4">
        <f>DATE(2022,9,19+INT(ROWS($1:139)/8))</f>
        <v>44840</v>
      </c>
      <c r="G6100" s="1" t="s">
        <v>167</v>
      </c>
      <c r="H6100">
        <v>-6</v>
      </c>
      <c r="I6100" s="5">
        <f>IF(G6100="nákup",VLOOKUP(E6100,Tabuľka6[#All],13,FALSE),IF(G6100="predaj",VLOOKUP(E6100,Tabuľka6[#All],12,FALSE),"zadany neplatny typ transakie"))</f>
        <v>14.75</v>
      </c>
      <c r="J6100">
        <f t="shared" si="95"/>
        <v>88.5</v>
      </c>
      <c r="K6100">
        <f>SUMIF($E$7:E6100,E6100,$H$7:H6100)</f>
        <v>66</v>
      </c>
    </row>
    <row r="6101" spans="4:11" x14ac:dyDescent="0.3">
      <c r="D6101">
        <v>6095</v>
      </c>
      <c r="E6101">
        <v>12</v>
      </c>
      <c r="F6101" s="4">
        <f>DATE(2022,9,19+INT(ROWS($1:140)/8))</f>
        <v>44840</v>
      </c>
      <c r="G6101" s="1" t="s">
        <v>167</v>
      </c>
      <c r="H6101">
        <v>-8</v>
      </c>
      <c r="I6101" s="5">
        <f>IF(G6101="nákup",VLOOKUP(E6101,Tabuľka6[#All],13,FALSE),IF(G6101="predaj",VLOOKUP(E6101,Tabuľka6[#All],12,FALSE),"zadany neplatny typ transakie"))</f>
        <v>13.25</v>
      </c>
      <c r="J6101">
        <f t="shared" si="95"/>
        <v>106</v>
      </c>
      <c r="K6101">
        <f>SUMIF($E$7:E6101,E6101,$H$7:H6101)</f>
        <v>62</v>
      </c>
    </row>
    <row r="6102" spans="4:11" x14ac:dyDescent="0.3">
      <c r="D6102">
        <v>6096</v>
      </c>
      <c r="E6102">
        <v>16</v>
      </c>
      <c r="F6102" s="4">
        <f>DATE(2022,9,19+INT(ROWS($1:141)/8))</f>
        <v>44840</v>
      </c>
      <c r="G6102" s="1" t="s">
        <v>167</v>
      </c>
      <c r="H6102">
        <v>-7</v>
      </c>
      <c r="I6102" s="5">
        <f>IF(G6102="nákup",VLOOKUP(E6102,Tabuľka6[#All],13,FALSE),IF(G6102="predaj",VLOOKUP(E6102,Tabuľka6[#All],12,FALSE),"zadany neplatny typ transakie"))</f>
        <v>14.49</v>
      </c>
      <c r="J6102">
        <f t="shared" si="95"/>
        <v>101.43</v>
      </c>
      <c r="K6102">
        <f>SUMIF($E$7:E6102,E6102,$H$7:H6102)</f>
        <v>17</v>
      </c>
    </row>
    <row r="6103" spans="4:11" x14ac:dyDescent="0.3">
      <c r="D6103">
        <v>6097</v>
      </c>
      <c r="E6103">
        <v>18</v>
      </c>
      <c r="F6103" s="4">
        <f>DATE(2022,9,19+INT(ROWS($1:142)/8))</f>
        <v>44840</v>
      </c>
      <c r="G6103" s="1" t="s">
        <v>167</v>
      </c>
      <c r="H6103">
        <v>-4</v>
      </c>
      <c r="I6103" s="5">
        <f>IF(G6103="nákup",VLOOKUP(E6103,Tabuľka6[#All],13,FALSE),IF(G6103="predaj",VLOOKUP(E6103,Tabuľka6[#All],12,FALSE),"zadany neplatny typ transakie"))</f>
        <v>13.99</v>
      </c>
      <c r="J6103">
        <f t="shared" si="95"/>
        <v>55.96</v>
      </c>
      <c r="K6103">
        <f>SUMIF($E$7:E6103,E6103,$H$7:H6103)</f>
        <v>109</v>
      </c>
    </row>
    <row r="6104" spans="4:11" x14ac:dyDescent="0.3">
      <c r="D6104">
        <v>6098</v>
      </c>
      <c r="E6104">
        <v>24</v>
      </c>
      <c r="F6104" s="4">
        <f>DATE(2022,9,19+INT(ROWS($1:143)/8))</f>
        <v>44840</v>
      </c>
      <c r="G6104" s="1" t="s">
        <v>167</v>
      </c>
      <c r="H6104">
        <v>-9</v>
      </c>
      <c r="I6104" s="5">
        <f>IF(G6104="nákup",VLOOKUP(E6104,Tabuľka6[#All],13,FALSE),IF(G6104="predaj",VLOOKUP(E6104,Tabuľka6[#All],12,FALSE),"zadany neplatny typ transakie"))</f>
        <v>18.98</v>
      </c>
      <c r="J6104">
        <f t="shared" si="95"/>
        <v>170.82</v>
      </c>
      <c r="K6104">
        <f>SUMIF($E$7:E6104,E6104,$H$7:H6104)</f>
        <v>65</v>
      </c>
    </row>
    <row r="6105" spans="4:11" x14ac:dyDescent="0.3">
      <c r="D6105">
        <v>6099</v>
      </c>
      <c r="E6105">
        <v>10</v>
      </c>
      <c r="F6105" s="4">
        <f>DATE(2022,9,19+INT(ROWS($1:144)/8))</f>
        <v>44841</v>
      </c>
      <c r="G6105" s="1" t="s">
        <v>167</v>
      </c>
      <c r="H6105">
        <v>-3</v>
      </c>
      <c r="I6105" s="5">
        <f>IF(G6105="nákup",VLOOKUP(E6105,Tabuľka6[#All],13,FALSE),IF(G6105="predaj",VLOOKUP(E6105,Tabuľka6[#All],12,FALSE),"zadany neplatny typ transakie"))</f>
        <v>18.5</v>
      </c>
      <c r="J6105">
        <f t="shared" si="95"/>
        <v>55.5</v>
      </c>
      <c r="K6105">
        <f>SUMIF($E$7:E6105,E6105,$H$7:H6105)</f>
        <v>95</v>
      </c>
    </row>
    <row r="6106" spans="4:11" x14ac:dyDescent="0.3">
      <c r="D6106">
        <v>6100</v>
      </c>
      <c r="E6106">
        <v>26</v>
      </c>
      <c r="F6106" s="4">
        <f>DATE(2022,9,19+INT(ROWS($1:145)/8))</f>
        <v>44841</v>
      </c>
      <c r="G6106" s="1" t="s">
        <v>166</v>
      </c>
      <c r="H6106">
        <v>20</v>
      </c>
      <c r="I6106" s="5">
        <f>IF(G6106="nákup",VLOOKUP(E6106,Tabuľka6[#All],13,FALSE),IF(G6106="predaj",VLOOKUP(E6106,Tabuľka6[#All],12,FALSE),"zadany neplatny typ transakie"))</f>
        <v>8.89</v>
      </c>
      <c r="J6106">
        <f t="shared" si="95"/>
        <v>177.8</v>
      </c>
      <c r="K6106">
        <f>SUMIF($E$7:E6106,E6106,$H$7:H6106)</f>
        <v>26</v>
      </c>
    </row>
    <row r="6107" spans="4:11" x14ac:dyDescent="0.3">
      <c r="D6107">
        <v>6101</v>
      </c>
      <c r="E6107">
        <v>23</v>
      </c>
      <c r="F6107" s="4">
        <f>DATE(2022,9,19+INT(ROWS($1:146)/8))</f>
        <v>44841</v>
      </c>
      <c r="G6107" s="1" t="s">
        <v>166</v>
      </c>
      <c r="H6107">
        <v>29</v>
      </c>
      <c r="I6107" s="5">
        <f>IF(G6107="nákup",VLOOKUP(E6107,Tabuľka6[#All],13,FALSE),IF(G6107="predaj",VLOOKUP(E6107,Tabuľka6[#All],12,FALSE),"zadany neplatny typ transakie"))</f>
        <v>9.65</v>
      </c>
      <c r="J6107">
        <f t="shared" si="95"/>
        <v>279.85000000000002</v>
      </c>
      <c r="K6107">
        <f>SUMIF($E$7:E6107,E6107,$H$7:H6107)</f>
        <v>100</v>
      </c>
    </row>
    <row r="6108" spans="4:11" x14ac:dyDescent="0.3">
      <c r="D6108">
        <v>6102</v>
      </c>
      <c r="E6108">
        <v>1</v>
      </c>
      <c r="F6108" s="4">
        <f>DATE(2022,9,19+INT(ROWS($1:147)/8))</f>
        <v>44841</v>
      </c>
      <c r="G6108" s="1" t="s">
        <v>166</v>
      </c>
      <c r="H6108">
        <v>37</v>
      </c>
      <c r="I6108" s="5">
        <f>IF(G6108="nákup",VLOOKUP(E6108,Tabuľka6[#All],13,FALSE),IF(G6108="predaj",VLOOKUP(E6108,Tabuľka6[#All],12,FALSE),"zadany neplatny typ transakie"))</f>
        <v>8.25</v>
      </c>
      <c r="J6108">
        <f t="shared" si="95"/>
        <v>305.25</v>
      </c>
      <c r="K6108">
        <f>SUMIF($E$7:E6108,E6108,$H$7:H6108)</f>
        <v>88</v>
      </c>
    </row>
    <row r="6109" spans="4:11" x14ac:dyDescent="0.3">
      <c r="D6109">
        <v>6103</v>
      </c>
      <c r="E6109">
        <v>27</v>
      </c>
      <c r="F6109" s="4">
        <f>DATE(2022,9,19+INT(ROWS($1:148)/8))</f>
        <v>44841</v>
      </c>
      <c r="G6109" s="1" t="s">
        <v>166</v>
      </c>
      <c r="H6109">
        <v>32</v>
      </c>
      <c r="I6109" s="5">
        <f>IF(G6109="nákup",VLOOKUP(E6109,Tabuľka6[#All],13,FALSE),IF(G6109="predaj",VLOOKUP(E6109,Tabuľka6[#All],12,FALSE),"zadany neplatny typ transakie"))</f>
        <v>8.89</v>
      </c>
      <c r="J6109">
        <f t="shared" si="95"/>
        <v>284.48</v>
      </c>
      <c r="K6109">
        <f>SUMIF($E$7:E6109,E6109,$H$7:H6109)</f>
        <v>118</v>
      </c>
    </row>
    <row r="6110" spans="4:11" x14ac:dyDescent="0.3">
      <c r="D6110">
        <v>6104</v>
      </c>
      <c r="E6110">
        <v>26</v>
      </c>
      <c r="F6110" s="4">
        <f>DATE(2022,9,19+INT(ROWS($1:149)/8))</f>
        <v>44841</v>
      </c>
      <c r="G6110" s="1" t="s">
        <v>166</v>
      </c>
      <c r="H6110">
        <v>47</v>
      </c>
      <c r="I6110" s="5">
        <f>IF(G6110="nákup",VLOOKUP(E6110,Tabuľka6[#All],13,FALSE),IF(G6110="predaj",VLOOKUP(E6110,Tabuľka6[#All],12,FALSE),"zadany neplatny typ transakie"))</f>
        <v>8.89</v>
      </c>
      <c r="J6110">
        <f t="shared" si="95"/>
        <v>417.83000000000004</v>
      </c>
      <c r="K6110">
        <f>SUMIF($E$7:E6110,E6110,$H$7:H6110)</f>
        <v>73</v>
      </c>
    </row>
    <row r="6111" spans="4:11" x14ac:dyDescent="0.3">
      <c r="D6111">
        <v>6105</v>
      </c>
      <c r="E6111">
        <v>29</v>
      </c>
      <c r="F6111" s="4">
        <f>DATE(2022,9,19+INT(ROWS($1:150)/8))</f>
        <v>44841</v>
      </c>
      <c r="G6111" s="1" t="s">
        <v>166</v>
      </c>
      <c r="H6111">
        <v>28</v>
      </c>
      <c r="I6111" s="5" t="str">
        <f>IF(G6111="nákup",VLOOKUP(E6111,Tabuľka6[#All],13,FALSE),IF(G6111="predaj",VLOOKUP(E6111,Tabuľka6[#All],12,FALSE),"zadany neplatny typ transakie"))</f>
        <v>14,98</v>
      </c>
      <c r="J6111">
        <f t="shared" si="95"/>
        <v>419.44</v>
      </c>
      <c r="K6111">
        <f>SUMIF($E$7:E6111,E6111,$H$7:H6111)</f>
        <v>114</v>
      </c>
    </row>
    <row r="6112" spans="4:11" x14ac:dyDescent="0.3">
      <c r="D6112">
        <v>6106</v>
      </c>
      <c r="E6112">
        <v>7</v>
      </c>
      <c r="F6112" s="4">
        <f>DATE(2022,9,19+INT(ROWS($1:151)/8))</f>
        <v>44841</v>
      </c>
      <c r="G6112" s="1" t="s">
        <v>166</v>
      </c>
      <c r="H6112">
        <v>42</v>
      </c>
      <c r="I6112" s="5">
        <f>IF(G6112="nákup",VLOOKUP(E6112,Tabuľka6[#All],13,FALSE),IF(G6112="predaj",VLOOKUP(E6112,Tabuľka6[#All],12,FALSE),"zadany neplatny typ transakie"))</f>
        <v>8.56</v>
      </c>
      <c r="J6112">
        <f t="shared" si="95"/>
        <v>359.52000000000004</v>
      </c>
      <c r="K6112">
        <f>SUMIF($E$7:E6112,E6112,$H$7:H6112)</f>
        <v>108</v>
      </c>
    </row>
    <row r="6113" spans="4:11" x14ac:dyDescent="0.3">
      <c r="D6113">
        <v>6107</v>
      </c>
      <c r="E6113">
        <v>21</v>
      </c>
      <c r="F6113" s="4">
        <f>DATE(2022,9,19+INT(ROWS($1:152)/8))</f>
        <v>44842</v>
      </c>
      <c r="G6113" s="1" t="s">
        <v>166</v>
      </c>
      <c r="H6113">
        <v>32</v>
      </c>
      <c r="I6113" s="5">
        <f>IF(G6113="nákup",VLOOKUP(E6113,Tabuľka6[#All],13,FALSE),IF(G6113="predaj",VLOOKUP(E6113,Tabuľka6[#All],12,FALSE),"zadany neplatny typ transakie"))</f>
        <v>14.17</v>
      </c>
      <c r="J6113">
        <f t="shared" si="95"/>
        <v>453.44</v>
      </c>
      <c r="K6113">
        <f>SUMIF($E$7:E6113,E6113,$H$7:H6113)</f>
        <v>204</v>
      </c>
    </row>
    <row r="6114" spans="4:11" x14ac:dyDescent="0.3">
      <c r="D6114">
        <v>6108</v>
      </c>
      <c r="E6114">
        <v>18</v>
      </c>
      <c r="F6114" s="4">
        <f>DATE(2022,9,19+INT(ROWS($1:153)/8))</f>
        <v>44842</v>
      </c>
      <c r="G6114" s="1" t="s">
        <v>166</v>
      </c>
      <c r="H6114">
        <v>24</v>
      </c>
      <c r="I6114" s="5">
        <f>IF(G6114="nákup",VLOOKUP(E6114,Tabuľka6[#All],13,FALSE),IF(G6114="predaj",VLOOKUP(E6114,Tabuľka6[#All],12,FALSE),"zadany neplatny typ transakie"))</f>
        <v>6.89</v>
      </c>
      <c r="J6114">
        <f t="shared" si="95"/>
        <v>165.35999999999999</v>
      </c>
      <c r="K6114">
        <f>SUMIF($E$7:E6114,E6114,$H$7:H6114)</f>
        <v>133</v>
      </c>
    </row>
    <row r="6115" spans="4:11" x14ac:dyDescent="0.3">
      <c r="D6115">
        <v>6109</v>
      </c>
      <c r="E6115">
        <v>24</v>
      </c>
      <c r="F6115" s="4">
        <f>DATE(2022,9,19+INT(ROWS($1:154)/8))</f>
        <v>44842</v>
      </c>
      <c r="G6115" s="1" t="s">
        <v>166</v>
      </c>
      <c r="H6115">
        <v>24</v>
      </c>
      <c r="I6115" s="5" t="str">
        <f>IF(G6115="nákup",VLOOKUP(E6115,Tabuľka6[#All],13,FALSE),IF(G6115="predaj",VLOOKUP(E6115,Tabuľka6[#All],12,FALSE),"zadany neplatny typ transakie"))</f>
        <v>8,78</v>
      </c>
      <c r="J6115">
        <f t="shared" si="95"/>
        <v>210.71999999999997</v>
      </c>
      <c r="K6115">
        <f>SUMIF($E$7:E6115,E6115,$H$7:H6115)</f>
        <v>89</v>
      </c>
    </row>
    <row r="6116" spans="4:11" x14ac:dyDescent="0.3">
      <c r="D6116">
        <v>6110</v>
      </c>
      <c r="E6116">
        <v>5</v>
      </c>
      <c r="F6116" s="4">
        <f>DATE(2022,9,19+INT(ROWS($1:155)/8))</f>
        <v>44842</v>
      </c>
      <c r="G6116" s="1" t="s">
        <v>166</v>
      </c>
      <c r="H6116">
        <v>25</v>
      </c>
      <c r="I6116" s="5">
        <f>IF(G6116="nákup",VLOOKUP(E6116,Tabuľka6[#All],13,FALSE),IF(G6116="predaj",VLOOKUP(E6116,Tabuľka6[#All],12,FALSE),"zadany neplatny typ transakie"))</f>
        <v>8.2899999999999991</v>
      </c>
      <c r="J6116">
        <f t="shared" si="95"/>
        <v>207.24999999999997</v>
      </c>
      <c r="K6116">
        <f>SUMIF($E$7:E6116,E6116,$H$7:H6116)</f>
        <v>164</v>
      </c>
    </row>
    <row r="6117" spans="4:11" x14ac:dyDescent="0.3">
      <c r="D6117">
        <v>6111</v>
      </c>
      <c r="E6117">
        <v>27</v>
      </c>
      <c r="F6117" s="4">
        <f>DATE(2022,9,19+INT(ROWS($1:156)/8))</f>
        <v>44842</v>
      </c>
      <c r="G6117" s="1" t="s">
        <v>166</v>
      </c>
      <c r="H6117">
        <v>27</v>
      </c>
      <c r="I6117" s="5">
        <f>IF(G6117="nákup",VLOOKUP(E6117,Tabuľka6[#All],13,FALSE),IF(G6117="predaj",VLOOKUP(E6117,Tabuľka6[#All],12,FALSE),"zadany neplatny typ transakie"))</f>
        <v>8.89</v>
      </c>
      <c r="J6117">
        <f t="shared" si="95"/>
        <v>240.03000000000003</v>
      </c>
      <c r="K6117">
        <f>SUMIF($E$7:E6117,E6117,$H$7:H6117)</f>
        <v>145</v>
      </c>
    </row>
    <row r="6118" spans="4:11" x14ac:dyDescent="0.3">
      <c r="D6118">
        <v>6112</v>
      </c>
      <c r="E6118">
        <v>11</v>
      </c>
      <c r="F6118" s="4">
        <f>DATE(2022,9,19+INT(ROWS($1:157)/8))</f>
        <v>44842</v>
      </c>
      <c r="G6118" s="1" t="s">
        <v>166</v>
      </c>
      <c r="H6118">
        <v>43</v>
      </c>
      <c r="I6118" s="5">
        <f>IF(G6118="nákup",VLOOKUP(E6118,Tabuľka6[#All],13,FALSE),IF(G6118="predaj",VLOOKUP(E6118,Tabuľka6[#All],12,FALSE),"zadany neplatny typ transakie"))</f>
        <v>3.26</v>
      </c>
      <c r="J6118">
        <f t="shared" si="95"/>
        <v>140.17999999999998</v>
      </c>
      <c r="K6118">
        <f>SUMIF($E$7:E6118,E6118,$H$7:H6118)</f>
        <v>147</v>
      </c>
    </row>
    <row r="6119" spans="4:11" x14ac:dyDescent="0.3">
      <c r="D6119">
        <v>6113</v>
      </c>
      <c r="E6119">
        <v>15</v>
      </c>
      <c r="F6119" s="4">
        <f>DATE(2022,9,19+INT(ROWS($1:158)/8))</f>
        <v>44842</v>
      </c>
      <c r="G6119" s="1" t="s">
        <v>166</v>
      </c>
      <c r="H6119">
        <v>43</v>
      </c>
      <c r="I6119" s="5">
        <f>IF(G6119="nákup",VLOOKUP(E6119,Tabuľka6[#All],13,FALSE),IF(G6119="predaj",VLOOKUP(E6119,Tabuľka6[#All],12,FALSE),"zadany neplatny typ transakie"))</f>
        <v>4.5</v>
      </c>
      <c r="J6119">
        <f t="shared" si="95"/>
        <v>193.5</v>
      </c>
      <c r="K6119">
        <f>SUMIF($E$7:E6119,E6119,$H$7:H6119)</f>
        <v>115</v>
      </c>
    </row>
    <row r="6120" spans="4:11" x14ac:dyDescent="0.3">
      <c r="D6120">
        <v>6114</v>
      </c>
      <c r="E6120">
        <v>18</v>
      </c>
      <c r="F6120" s="4">
        <f>DATE(2022,9,19+INT(ROWS($1:159)/8))</f>
        <v>44842</v>
      </c>
      <c r="G6120" s="1" t="s">
        <v>166</v>
      </c>
      <c r="H6120">
        <v>25</v>
      </c>
      <c r="I6120" s="5">
        <f>IF(G6120="nákup",VLOOKUP(E6120,Tabuľka6[#All],13,FALSE),IF(G6120="predaj",VLOOKUP(E6120,Tabuľka6[#All],12,FALSE),"zadany neplatny typ transakie"))</f>
        <v>6.89</v>
      </c>
      <c r="J6120">
        <f t="shared" si="95"/>
        <v>172.25</v>
      </c>
      <c r="K6120">
        <f>SUMIF($E$7:E6120,E6120,$H$7:H6120)</f>
        <v>158</v>
      </c>
    </row>
    <row r="6121" spans="4:11" x14ac:dyDescent="0.3">
      <c r="D6121">
        <v>6115</v>
      </c>
      <c r="E6121">
        <v>10</v>
      </c>
      <c r="F6121" s="4">
        <f>DATE(2022,9,19+INT(ROWS($1:160)/8))</f>
        <v>44843</v>
      </c>
      <c r="G6121" s="1" t="s">
        <v>166</v>
      </c>
      <c r="H6121">
        <v>31</v>
      </c>
      <c r="I6121" s="5">
        <f>IF(G6121="nákup",VLOOKUP(E6121,Tabuľka6[#All],13,FALSE),IF(G6121="predaj",VLOOKUP(E6121,Tabuľka6[#All],12,FALSE),"zadany neplatny typ transakie"))</f>
        <v>11.89</v>
      </c>
      <c r="J6121">
        <f t="shared" si="95"/>
        <v>368.59000000000003</v>
      </c>
      <c r="K6121">
        <f>SUMIF($E$7:E6121,E6121,$H$7:H6121)</f>
        <v>126</v>
      </c>
    </row>
    <row r="6122" spans="4:11" x14ac:dyDescent="0.3">
      <c r="D6122">
        <v>6116</v>
      </c>
      <c r="E6122">
        <v>25</v>
      </c>
      <c r="F6122" s="4">
        <f>DATE(2022,9,19+INT(ROWS($1:161)/8))</f>
        <v>44843</v>
      </c>
      <c r="G6122" s="1" t="s">
        <v>166</v>
      </c>
      <c r="H6122">
        <v>34</v>
      </c>
      <c r="I6122" s="5" t="str">
        <f>IF(G6122="nákup",VLOOKUP(E6122,Tabuľka6[#All],13,FALSE),IF(G6122="predaj",VLOOKUP(E6122,Tabuľka6[#All],12,FALSE),"zadany neplatny typ transakie"))</f>
        <v>6,65</v>
      </c>
      <c r="J6122">
        <f t="shared" si="95"/>
        <v>226.10000000000002</v>
      </c>
      <c r="K6122">
        <f>SUMIF($E$7:E6122,E6122,$H$7:H6122)</f>
        <v>45</v>
      </c>
    </row>
    <row r="6123" spans="4:11" x14ac:dyDescent="0.3">
      <c r="D6123">
        <v>6117</v>
      </c>
      <c r="E6123">
        <v>12</v>
      </c>
      <c r="F6123" s="4">
        <f>DATE(2022,9,19+INT(ROWS($1:162)/8))</f>
        <v>44843</v>
      </c>
      <c r="G6123" s="1" t="s">
        <v>166</v>
      </c>
      <c r="H6123">
        <v>21</v>
      </c>
      <c r="I6123" s="5">
        <f>IF(G6123="nákup",VLOOKUP(E6123,Tabuľka6[#All],13,FALSE),IF(G6123="predaj",VLOOKUP(E6123,Tabuľka6[#All],12,FALSE),"zadany neplatny typ transakie"))</f>
        <v>7.69</v>
      </c>
      <c r="J6123">
        <f t="shared" si="95"/>
        <v>161.49</v>
      </c>
      <c r="K6123">
        <f>SUMIF($E$7:E6123,E6123,$H$7:H6123)</f>
        <v>83</v>
      </c>
    </row>
    <row r="6124" spans="4:11" x14ac:dyDescent="0.3">
      <c r="D6124">
        <v>6118</v>
      </c>
      <c r="E6124">
        <v>5</v>
      </c>
      <c r="F6124" s="4">
        <f>DATE(2022,9,19+INT(ROWS($1:163)/8))</f>
        <v>44843</v>
      </c>
      <c r="G6124" s="1" t="s">
        <v>166</v>
      </c>
      <c r="H6124">
        <v>46</v>
      </c>
      <c r="I6124" s="5">
        <f>IF(G6124="nákup",VLOOKUP(E6124,Tabuľka6[#All],13,FALSE),IF(G6124="predaj",VLOOKUP(E6124,Tabuľka6[#All],12,FALSE),"zadany neplatny typ transakie"))</f>
        <v>8.2899999999999991</v>
      </c>
      <c r="J6124">
        <f t="shared" si="95"/>
        <v>381.34</v>
      </c>
      <c r="K6124">
        <f>SUMIF($E$7:E6124,E6124,$H$7:H6124)</f>
        <v>210</v>
      </c>
    </row>
    <row r="6125" spans="4:11" x14ac:dyDescent="0.3">
      <c r="D6125">
        <v>6119</v>
      </c>
      <c r="E6125">
        <v>19</v>
      </c>
      <c r="F6125" s="4">
        <f>DATE(2022,9,19+INT(ROWS($1:164)/8))</f>
        <v>44843</v>
      </c>
      <c r="G6125" s="1" t="s">
        <v>166</v>
      </c>
      <c r="H6125">
        <v>37</v>
      </c>
      <c r="I6125" s="5">
        <f>IF(G6125="nákup",VLOOKUP(E6125,Tabuľka6[#All],13,FALSE),IF(G6125="predaj",VLOOKUP(E6125,Tabuľka6[#All],12,FALSE),"zadany neplatny typ transakie"))</f>
        <v>9.16</v>
      </c>
      <c r="J6125">
        <f t="shared" si="95"/>
        <v>338.92</v>
      </c>
      <c r="K6125">
        <f>SUMIF($E$7:E6125,E6125,$H$7:H6125)</f>
        <v>307</v>
      </c>
    </row>
    <row r="6126" spans="4:11" x14ac:dyDescent="0.3">
      <c r="D6126">
        <v>6120</v>
      </c>
      <c r="E6126">
        <v>20</v>
      </c>
      <c r="F6126" s="4">
        <f>DATE(2022,9,19+INT(ROWS($1:165)/8))</f>
        <v>44843</v>
      </c>
      <c r="G6126" s="1" t="s">
        <v>166</v>
      </c>
      <c r="H6126">
        <v>27</v>
      </c>
      <c r="I6126" s="5">
        <f>IF(G6126="nákup",VLOOKUP(E6126,Tabuľka6[#All],13,FALSE),IF(G6126="predaj",VLOOKUP(E6126,Tabuľka6[#All],12,FALSE),"zadany neplatny typ transakie"))</f>
        <v>6.29</v>
      </c>
      <c r="J6126">
        <f t="shared" si="95"/>
        <v>169.83</v>
      </c>
      <c r="K6126">
        <f>SUMIF($E$7:E6126,E6126,$H$7:H6126)</f>
        <v>114</v>
      </c>
    </row>
    <row r="6127" spans="4:11" x14ac:dyDescent="0.3">
      <c r="D6127">
        <v>6121</v>
      </c>
      <c r="E6127">
        <v>14</v>
      </c>
      <c r="F6127" s="4">
        <f>DATE(2022,9,19+INT(ROWS($1:166)/8))</f>
        <v>44843</v>
      </c>
      <c r="G6127" s="1" t="s">
        <v>166</v>
      </c>
      <c r="H6127">
        <v>29</v>
      </c>
      <c r="I6127" s="5">
        <f>IF(G6127="nákup",VLOOKUP(E6127,Tabuľka6[#All],13,FALSE),IF(G6127="predaj",VLOOKUP(E6127,Tabuľka6[#All],12,FALSE),"zadany neplatny typ transakie"))</f>
        <v>5.68</v>
      </c>
      <c r="J6127">
        <f t="shared" si="95"/>
        <v>164.72</v>
      </c>
      <c r="K6127">
        <f>SUMIF($E$7:E6127,E6127,$H$7:H6127)</f>
        <v>71</v>
      </c>
    </row>
    <row r="6128" spans="4:11" x14ac:dyDescent="0.3">
      <c r="D6128">
        <v>6122</v>
      </c>
      <c r="E6128">
        <v>20</v>
      </c>
      <c r="F6128" s="4">
        <f>DATE(2022,9,19+INT(ROWS($1:167)/8))</f>
        <v>44843</v>
      </c>
      <c r="G6128" s="1" t="s">
        <v>166</v>
      </c>
      <c r="H6128">
        <v>29</v>
      </c>
      <c r="I6128" s="5">
        <f>IF(G6128="nákup",VLOOKUP(E6128,Tabuľka6[#All],13,FALSE),IF(G6128="predaj",VLOOKUP(E6128,Tabuľka6[#All],12,FALSE),"zadany neplatny typ transakie"))</f>
        <v>6.29</v>
      </c>
      <c r="J6128">
        <f t="shared" si="95"/>
        <v>182.41</v>
      </c>
      <c r="K6128">
        <f>SUMIF($E$7:E6128,E6128,$H$7:H6128)</f>
        <v>143</v>
      </c>
    </row>
    <row r="6129" spans="4:11" x14ac:dyDescent="0.3">
      <c r="D6129">
        <v>6123</v>
      </c>
      <c r="E6129">
        <v>3</v>
      </c>
      <c r="F6129" s="4">
        <f>DATE(2022,9,19+INT(ROWS($1:168)/8))</f>
        <v>44844</v>
      </c>
      <c r="G6129" s="1" t="s">
        <v>166</v>
      </c>
      <c r="H6129">
        <v>22</v>
      </c>
      <c r="I6129" s="5">
        <f>IF(G6129="nákup",VLOOKUP(E6129,Tabuľka6[#All],13,FALSE),IF(G6129="predaj",VLOOKUP(E6129,Tabuľka6[#All],12,FALSE),"zadany neplatny typ transakie"))</f>
        <v>6.24</v>
      </c>
      <c r="J6129">
        <f t="shared" si="95"/>
        <v>137.28</v>
      </c>
      <c r="K6129">
        <f>SUMIF($E$7:E6129,E6129,$H$7:H6129)</f>
        <v>149</v>
      </c>
    </row>
    <row r="6130" spans="4:11" x14ac:dyDescent="0.3">
      <c r="D6130">
        <v>6124</v>
      </c>
      <c r="E6130">
        <v>4</v>
      </c>
      <c r="F6130" s="4">
        <f>DATE(2022,9,19+INT(ROWS($1:169)/8))</f>
        <v>44844</v>
      </c>
      <c r="G6130" s="1" t="s">
        <v>166</v>
      </c>
      <c r="H6130">
        <v>36</v>
      </c>
      <c r="I6130" s="5">
        <f>IF(G6130="nákup",VLOOKUP(E6130,Tabuľka6[#All],13,FALSE),IF(G6130="predaj",VLOOKUP(E6130,Tabuľka6[#All],12,FALSE),"zadany neplatny typ transakie"))</f>
        <v>8.36</v>
      </c>
      <c r="J6130">
        <f t="shared" si="95"/>
        <v>300.95999999999998</v>
      </c>
      <c r="K6130">
        <f>SUMIF($E$7:E6130,E6130,$H$7:H6130)</f>
        <v>107</v>
      </c>
    </row>
    <row r="6131" spans="4:11" x14ac:dyDescent="0.3">
      <c r="D6131">
        <v>6125</v>
      </c>
      <c r="E6131">
        <v>18</v>
      </c>
      <c r="F6131" s="4">
        <f>DATE(2022,9,19+INT(ROWS($1:170)/8))</f>
        <v>44844</v>
      </c>
      <c r="G6131" s="1" t="s">
        <v>166</v>
      </c>
      <c r="H6131">
        <v>27</v>
      </c>
      <c r="I6131" s="5">
        <f>IF(G6131="nákup",VLOOKUP(E6131,Tabuľka6[#All],13,FALSE),IF(G6131="predaj",VLOOKUP(E6131,Tabuľka6[#All],12,FALSE),"zadany neplatny typ transakie"))</f>
        <v>6.89</v>
      </c>
      <c r="J6131">
        <f t="shared" si="95"/>
        <v>186.03</v>
      </c>
      <c r="K6131">
        <f>SUMIF($E$7:E6131,E6131,$H$7:H6131)</f>
        <v>185</v>
      </c>
    </row>
    <row r="6132" spans="4:11" x14ac:dyDescent="0.3">
      <c r="D6132">
        <v>6126</v>
      </c>
      <c r="E6132">
        <v>9</v>
      </c>
      <c r="F6132" s="4">
        <f>DATE(2022,9,19+INT(ROWS($1:171)/8))</f>
        <v>44844</v>
      </c>
      <c r="G6132" s="1" t="s">
        <v>166</v>
      </c>
      <c r="H6132">
        <v>25</v>
      </c>
      <c r="I6132" s="5">
        <f>IF(G6132="nákup",VLOOKUP(E6132,Tabuľka6[#All],13,FALSE),IF(G6132="predaj",VLOOKUP(E6132,Tabuľka6[#All],12,FALSE),"zadany neplatny typ transakie"))</f>
        <v>25.99</v>
      </c>
      <c r="J6132">
        <f t="shared" si="95"/>
        <v>649.75</v>
      </c>
      <c r="K6132">
        <f>SUMIF($E$7:E6132,E6132,$H$7:H6132)</f>
        <v>263</v>
      </c>
    </row>
    <row r="6133" spans="4:11" x14ac:dyDescent="0.3">
      <c r="D6133">
        <v>6127</v>
      </c>
      <c r="E6133">
        <v>2</v>
      </c>
      <c r="F6133" s="4">
        <f>DATE(2022,9,19+INT(ROWS($1:172)/8))</f>
        <v>44844</v>
      </c>
      <c r="G6133" s="1" t="s">
        <v>166</v>
      </c>
      <c r="H6133">
        <v>44</v>
      </c>
      <c r="I6133" s="5">
        <f>IF(G6133="nákup",VLOOKUP(E6133,Tabuľka6[#All],13,FALSE),IF(G6133="predaj",VLOOKUP(E6133,Tabuľka6[#All],12,FALSE),"zadany neplatny typ transakie"))</f>
        <v>10.25</v>
      </c>
      <c r="J6133">
        <f t="shared" si="95"/>
        <v>451</v>
      </c>
      <c r="K6133">
        <f>SUMIF($E$7:E6133,E6133,$H$7:H6133)</f>
        <v>74</v>
      </c>
    </row>
    <row r="6134" spans="4:11" x14ac:dyDescent="0.3">
      <c r="D6134">
        <v>6128</v>
      </c>
      <c r="E6134">
        <v>21</v>
      </c>
      <c r="F6134" s="4">
        <f>DATE(2022,9,19+INT(ROWS($1:173)/8))</f>
        <v>44844</v>
      </c>
      <c r="G6134" s="1" t="s">
        <v>166</v>
      </c>
      <c r="H6134">
        <v>36</v>
      </c>
      <c r="I6134" s="5">
        <f>IF(G6134="nákup",VLOOKUP(E6134,Tabuľka6[#All],13,FALSE),IF(G6134="predaj",VLOOKUP(E6134,Tabuľka6[#All],12,FALSE),"zadany neplatny typ transakie"))</f>
        <v>14.17</v>
      </c>
      <c r="J6134">
        <f t="shared" si="95"/>
        <v>510.12</v>
      </c>
      <c r="K6134">
        <f>SUMIF($E$7:E6134,E6134,$H$7:H6134)</f>
        <v>240</v>
      </c>
    </row>
    <row r="6135" spans="4:11" x14ac:dyDescent="0.3">
      <c r="D6135">
        <v>6129</v>
      </c>
      <c r="E6135">
        <v>28</v>
      </c>
      <c r="F6135" s="4">
        <f>DATE(2022,9,19+INT(ROWS($1:174)/8))</f>
        <v>44844</v>
      </c>
      <c r="G6135" s="1" t="s">
        <v>166</v>
      </c>
      <c r="H6135">
        <v>39</v>
      </c>
      <c r="I6135" s="5">
        <f>IF(G6135="nákup",VLOOKUP(E6135,Tabuľka6[#All],13,FALSE),IF(G6135="predaj",VLOOKUP(E6135,Tabuľka6[#All],12,FALSE),"zadany neplatny typ transakie"))</f>
        <v>6.9</v>
      </c>
      <c r="J6135">
        <f t="shared" si="95"/>
        <v>269.10000000000002</v>
      </c>
      <c r="K6135">
        <f>SUMIF($E$7:E6135,E6135,$H$7:H6135)</f>
        <v>44</v>
      </c>
    </row>
    <row r="6136" spans="4:11" x14ac:dyDescent="0.3">
      <c r="D6136">
        <v>6130</v>
      </c>
      <c r="E6136">
        <v>18</v>
      </c>
      <c r="F6136" s="4">
        <f>DATE(2022,9,19+INT(ROWS($1:175)/8))</f>
        <v>44844</v>
      </c>
      <c r="G6136" s="1" t="s">
        <v>166</v>
      </c>
      <c r="H6136">
        <v>44</v>
      </c>
      <c r="I6136" s="5">
        <f>IF(G6136="nákup",VLOOKUP(E6136,Tabuľka6[#All],13,FALSE),IF(G6136="predaj",VLOOKUP(E6136,Tabuľka6[#All],12,FALSE),"zadany neplatny typ transakie"))</f>
        <v>6.89</v>
      </c>
      <c r="J6136">
        <f t="shared" si="95"/>
        <v>303.15999999999997</v>
      </c>
      <c r="K6136">
        <f>SUMIF($E$7:E6136,E6136,$H$7:H6136)</f>
        <v>229</v>
      </c>
    </row>
    <row r="6137" spans="4:11" x14ac:dyDescent="0.3">
      <c r="D6137">
        <v>6131</v>
      </c>
      <c r="E6137">
        <v>7</v>
      </c>
      <c r="F6137" s="4">
        <f>DATE(2022,9,19+INT(ROWS($1:176)/8))</f>
        <v>44845</v>
      </c>
      <c r="G6137" s="1" t="s">
        <v>166</v>
      </c>
      <c r="H6137">
        <v>45</v>
      </c>
      <c r="I6137" s="5">
        <f>IF(G6137="nákup",VLOOKUP(E6137,Tabuľka6[#All],13,FALSE),IF(G6137="predaj",VLOOKUP(E6137,Tabuľka6[#All],12,FALSE),"zadany neplatny typ transakie"))</f>
        <v>8.56</v>
      </c>
      <c r="J6137">
        <f t="shared" si="95"/>
        <v>385.20000000000005</v>
      </c>
      <c r="K6137">
        <f>SUMIF($E$7:E6137,E6137,$H$7:H6137)</f>
        <v>153</v>
      </c>
    </row>
    <row r="6138" spans="4:11" x14ac:dyDescent="0.3">
      <c r="D6138">
        <v>6132</v>
      </c>
      <c r="E6138">
        <v>15</v>
      </c>
      <c r="F6138" s="4">
        <f>DATE(2022,9,19+INT(ROWS($1:177)/8))</f>
        <v>44845</v>
      </c>
      <c r="G6138" s="1" t="s">
        <v>166</v>
      </c>
      <c r="H6138">
        <v>48</v>
      </c>
      <c r="I6138" s="5">
        <f>IF(G6138="nákup",VLOOKUP(E6138,Tabuľka6[#All],13,FALSE),IF(G6138="predaj",VLOOKUP(E6138,Tabuľka6[#All],12,FALSE),"zadany neplatny typ transakie"))</f>
        <v>4.5</v>
      </c>
      <c r="J6138">
        <f t="shared" si="95"/>
        <v>216</v>
      </c>
      <c r="K6138">
        <f>SUMIF($E$7:E6138,E6138,$H$7:H6138)</f>
        <v>163</v>
      </c>
    </row>
    <row r="6139" spans="4:11" x14ac:dyDescent="0.3">
      <c r="D6139">
        <v>6133</v>
      </c>
      <c r="E6139">
        <v>28</v>
      </c>
      <c r="F6139" s="4">
        <f>DATE(2022,9,19+INT(ROWS($1:178)/8))</f>
        <v>44845</v>
      </c>
      <c r="G6139" s="1" t="s">
        <v>166</v>
      </c>
      <c r="H6139">
        <v>25</v>
      </c>
      <c r="I6139" s="5">
        <f>IF(G6139="nákup",VLOOKUP(E6139,Tabuľka6[#All],13,FALSE),IF(G6139="predaj",VLOOKUP(E6139,Tabuľka6[#All],12,FALSE),"zadany neplatny typ transakie"))</f>
        <v>6.9</v>
      </c>
      <c r="J6139">
        <f t="shared" si="95"/>
        <v>172.5</v>
      </c>
      <c r="K6139">
        <f>SUMIF($E$7:E6139,E6139,$H$7:H6139)</f>
        <v>69</v>
      </c>
    </row>
    <row r="6140" spans="4:11" x14ac:dyDescent="0.3">
      <c r="D6140">
        <v>6134</v>
      </c>
      <c r="E6140">
        <v>2</v>
      </c>
      <c r="F6140" s="4">
        <f>DATE(2022,9,19+INT(ROWS($1:179)/8))</f>
        <v>44845</v>
      </c>
      <c r="G6140" s="1" t="s">
        <v>166</v>
      </c>
      <c r="H6140">
        <v>21</v>
      </c>
      <c r="I6140" s="5">
        <f>IF(G6140="nákup",VLOOKUP(E6140,Tabuľka6[#All],13,FALSE),IF(G6140="predaj",VLOOKUP(E6140,Tabuľka6[#All],12,FALSE),"zadany neplatny typ transakie"))</f>
        <v>10.25</v>
      </c>
      <c r="J6140">
        <f t="shared" si="95"/>
        <v>215.25</v>
      </c>
      <c r="K6140">
        <f>SUMIF($E$7:E6140,E6140,$H$7:H6140)</f>
        <v>95</v>
      </c>
    </row>
    <row r="6141" spans="4:11" x14ac:dyDescent="0.3">
      <c r="D6141">
        <v>6135</v>
      </c>
      <c r="E6141">
        <v>10</v>
      </c>
      <c r="F6141" s="4">
        <f>DATE(2022,9,19+INT(ROWS($1:180)/8))</f>
        <v>44845</v>
      </c>
      <c r="G6141" s="1" t="s">
        <v>167</v>
      </c>
      <c r="H6141">
        <v>-9</v>
      </c>
      <c r="I6141" s="5">
        <f>IF(G6141="nákup",VLOOKUP(E6141,Tabuľka6[#All],13,FALSE),IF(G6141="predaj",VLOOKUP(E6141,Tabuľka6[#All],12,FALSE),"zadany neplatny typ transakie"))</f>
        <v>18.5</v>
      </c>
      <c r="J6141">
        <f t="shared" si="95"/>
        <v>166.5</v>
      </c>
      <c r="K6141">
        <f>SUMIF($E$7:E6141,E6141,$H$7:H6141)</f>
        <v>117</v>
      </c>
    </row>
    <row r="6142" spans="4:11" x14ac:dyDescent="0.3">
      <c r="D6142">
        <v>6136</v>
      </c>
      <c r="E6142">
        <v>3</v>
      </c>
      <c r="F6142" s="4">
        <f>DATE(2022,9,19+INT(ROWS($1:181)/8))</f>
        <v>44845</v>
      </c>
      <c r="G6142" s="1" t="s">
        <v>167</v>
      </c>
      <c r="H6142">
        <v>-2</v>
      </c>
      <c r="I6142" s="5">
        <f>IF(G6142="nákup",VLOOKUP(E6142,Tabuľka6[#All],13,FALSE),IF(G6142="predaj",VLOOKUP(E6142,Tabuľka6[#All],12,FALSE),"zadany neplatny typ transakie"))</f>
        <v>9.64</v>
      </c>
      <c r="J6142">
        <f t="shared" si="95"/>
        <v>19.28</v>
      </c>
      <c r="K6142">
        <f>SUMIF($E$7:E6142,E6142,$H$7:H6142)</f>
        <v>147</v>
      </c>
    </row>
    <row r="6143" spans="4:11" x14ac:dyDescent="0.3">
      <c r="D6143">
        <v>6137</v>
      </c>
      <c r="E6143">
        <v>30</v>
      </c>
      <c r="F6143" s="4">
        <f>DATE(2022,9,19+INT(ROWS($1:182)/8))</f>
        <v>44845</v>
      </c>
      <c r="G6143" s="1" t="s">
        <v>167</v>
      </c>
      <c r="H6143">
        <v>-6</v>
      </c>
      <c r="I6143" s="5">
        <f>IF(G6143="nákup",VLOOKUP(E6143,Tabuľka6[#All],13,FALSE),IF(G6143="predaj",VLOOKUP(E6143,Tabuľka6[#All],12,FALSE),"zadany neplatny typ transakie"))</f>
        <v>11.5</v>
      </c>
      <c r="J6143">
        <f t="shared" si="95"/>
        <v>69</v>
      </c>
      <c r="K6143">
        <f>SUMIF($E$7:E6143,E6143,$H$7:H6143)</f>
        <v>13</v>
      </c>
    </row>
    <row r="6144" spans="4:11" x14ac:dyDescent="0.3">
      <c r="D6144">
        <v>6138</v>
      </c>
      <c r="E6144">
        <v>18</v>
      </c>
      <c r="F6144" s="4">
        <f>DATE(2022,9,19+INT(ROWS($1:183)/8))</f>
        <v>44845</v>
      </c>
      <c r="G6144" s="1" t="s">
        <v>167</v>
      </c>
      <c r="H6144">
        <v>-9</v>
      </c>
      <c r="I6144" s="5">
        <f>IF(G6144="nákup",VLOOKUP(E6144,Tabuľka6[#All],13,FALSE),IF(G6144="predaj",VLOOKUP(E6144,Tabuľka6[#All],12,FALSE),"zadany neplatny typ transakie"))</f>
        <v>13.99</v>
      </c>
      <c r="J6144">
        <f t="shared" si="95"/>
        <v>125.91</v>
      </c>
      <c r="K6144">
        <f>SUMIF($E$7:E6144,E6144,$H$7:H6144)</f>
        <v>220</v>
      </c>
    </row>
    <row r="6145" spans="4:11" x14ac:dyDescent="0.3">
      <c r="D6145">
        <v>6139</v>
      </c>
      <c r="E6145">
        <v>28</v>
      </c>
      <c r="F6145" s="4">
        <f>DATE(2022,9,19+INT(ROWS($1:184)/8))</f>
        <v>44846</v>
      </c>
      <c r="G6145" s="1" t="s">
        <v>167</v>
      </c>
      <c r="H6145">
        <v>-4</v>
      </c>
      <c r="I6145" s="5">
        <f>IF(G6145="nákup",VLOOKUP(E6145,Tabuľka6[#All],13,FALSE),IF(G6145="predaj",VLOOKUP(E6145,Tabuľka6[#All],12,FALSE),"zadany neplatny typ transakie"))</f>
        <v>14.38</v>
      </c>
      <c r="J6145">
        <f t="shared" si="95"/>
        <v>57.52</v>
      </c>
      <c r="K6145">
        <f>SUMIF($E$7:E6145,E6145,$H$7:H6145)</f>
        <v>65</v>
      </c>
    </row>
    <row r="6146" spans="4:11" x14ac:dyDescent="0.3">
      <c r="D6146">
        <v>6140</v>
      </c>
      <c r="E6146">
        <v>18</v>
      </c>
      <c r="F6146" s="4">
        <f>DATE(2022,9,19+INT(ROWS($1:185)/8))</f>
        <v>44846</v>
      </c>
      <c r="G6146" s="1" t="s">
        <v>167</v>
      </c>
      <c r="H6146">
        <v>-6</v>
      </c>
      <c r="I6146" s="5">
        <f>IF(G6146="nákup",VLOOKUP(E6146,Tabuľka6[#All],13,FALSE),IF(G6146="predaj",VLOOKUP(E6146,Tabuľka6[#All],12,FALSE),"zadany neplatny typ transakie"))</f>
        <v>13.99</v>
      </c>
      <c r="J6146">
        <f t="shared" si="95"/>
        <v>83.94</v>
      </c>
      <c r="K6146">
        <f>SUMIF($E$7:E6146,E6146,$H$7:H6146)</f>
        <v>214</v>
      </c>
    </row>
    <row r="6147" spans="4:11" x14ac:dyDescent="0.3">
      <c r="D6147">
        <v>6141</v>
      </c>
      <c r="E6147">
        <v>11</v>
      </c>
      <c r="F6147" s="4">
        <f>DATE(2022,9,19+INT(ROWS($1:186)/8))</f>
        <v>44846</v>
      </c>
      <c r="G6147" s="1" t="s">
        <v>167</v>
      </c>
      <c r="H6147">
        <v>-2</v>
      </c>
      <c r="I6147" s="5">
        <f>IF(G6147="nákup",VLOOKUP(E6147,Tabuľka6[#All],13,FALSE),IF(G6147="predaj",VLOOKUP(E6147,Tabuľka6[#All],12,FALSE),"zadany neplatny typ transakie"))</f>
        <v>5</v>
      </c>
      <c r="J6147">
        <f t="shared" si="95"/>
        <v>10</v>
      </c>
      <c r="K6147">
        <f>SUMIF($E$7:E6147,E6147,$H$7:H6147)</f>
        <v>145</v>
      </c>
    </row>
    <row r="6148" spans="4:11" x14ac:dyDescent="0.3">
      <c r="D6148">
        <v>6142</v>
      </c>
      <c r="E6148">
        <v>4</v>
      </c>
      <c r="F6148" s="4">
        <f>DATE(2022,9,19+INT(ROWS($1:187)/8))</f>
        <v>44846</v>
      </c>
      <c r="G6148" s="1" t="s">
        <v>167</v>
      </c>
      <c r="H6148">
        <v>-1</v>
      </c>
      <c r="I6148" s="5">
        <f>IF(G6148="nákup",VLOOKUP(E6148,Tabuľka6[#All],13,FALSE),IF(G6148="predaj",VLOOKUP(E6148,Tabuľka6[#All],12,FALSE),"zadany neplatny typ transakie"))</f>
        <v>16</v>
      </c>
      <c r="J6148">
        <f t="shared" si="95"/>
        <v>16</v>
      </c>
      <c r="K6148">
        <f>SUMIF($E$7:E6148,E6148,$H$7:H6148)</f>
        <v>106</v>
      </c>
    </row>
    <row r="6149" spans="4:11" x14ac:dyDescent="0.3">
      <c r="D6149">
        <v>6143</v>
      </c>
      <c r="E6149">
        <v>13</v>
      </c>
      <c r="F6149" s="4">
        <f>DATE(2022,9,19+INT(ROWS($1:188)/8))</f>
        <v>44846</v>
      </c>
      <c r="G6149" s="1" t="s">
        <v>167</v>
      </c>
      <c r="H6149">
        <v>-8</v>
      </c>
      <c r="I6149" s="5">
        <f>IF(G6149="nákup",VLOOKUP(E6149,Tabuľka6[#All],13,FALSE),IF(G6149="predaj",VLOOKUP(E6149,Tabuľka6[#All],12,FALSE),"zadany neplatny typ transakie"))</f>
        <v>14.95</v>
      </c>
      <c r="J6149">
        <f t="shared" si="95"/>
        <v>119.6</v>
      </c>
      <c r="K6149">
        <f>SUMIF($E$7:E6149,E6149,$H$7:H6149)</f>
        <v>91</v>
      </c>
    </row>
    <row r="6150" spans="4:11" x14ac:dyDescent="0.3">
      <c r="D6150">
        <v>6144</v>
      </c>
      <c r="E6150">
        <v>24</v>
      </c>
      <c r="F6150" s="4">
        <f>DATE(2022,9,19+INT(ROWS($1:189)/8))</f>
        <v>44846</v>
      </c>
      <c r="G6150" s="1" t="s">
        <v>167</v>
      </c>
      <c r="H6150">
        <v>-4</v>
      </c>
      <c r="I6150" s="5">
        <f>IF(G6150="nákup",VLOOKUP(E6150,Tabuľka6[#All],13,FALSE),IF(G6150="predaj",VLOOKUP(E6150,Tabuľka6[#All],12,FALSE),"zadany neplatny typ transakie"))</f>
        <v>18.98</v>
      </c>
      <c r="J6150">
        <f t="shared" si="95"/>
        <v>75.92</v>
      </c>
      <c r="K6150">
        <f>SUMIF($E$7:E6150,E6150,$H$7:H6150)</f>
        <v>85</v>
      </c>
    </row>
    <row r="6151" spans="4:11" x14ac:dyDescent="0.3">
      <c r="D6151">
        <v>6145</v>
      </c>
      <c r="E6151">
        <v>8</v>
      </c>
      <c r="F6151" s="4">
        <f>DATE(2022,9,19+INT(ROWS($1:190)/8))</f>
        <v>44846</v>
      </c>
      <c r="G6151" s="1" t="s">
        <v>167</v>
      </c>
      <c r="H6151">
        <v>-7</v>
      </c>
      <c r="I6151" s="5">
        <f>IF(G6151="nákup",VLOOKUP(E6151,Tabuľka6[#All],13,FALSE),IF(G6151="predaj",VLOOKUP(E6151,Tabuľka6[#All],12,FALSE),"zadany neplatny typ transakie"))</f>
        <v>17.89</v>
      </c>
      <c r="J6151">
        <f t="shared" si="95"/>
        <v>125.23</v>
      </c>
      <c r="K6151">
        <f>SUMIF($E$7:E6151,E6151,$H$7:H6151)</f>
        <v>61</v>
      </c>
    </row>
    <row r="6152" spans="4:11" x14ac:dyDescent="0.3">
      <c r="D6152">
        <v>6146</v>
      </c>
      <c r="E6152">
        <v>20</v>
      </c>
      <c r="F6152" s="4">
        <f>DATE(2022,9,19+INT(ROWS($1:191)/8))</f>
        <v>44846</v>
      </c>
      <c r="G6152" s="1" t="s">
        <v>167</v>
      </c>
      <c r="H6152">
        <v>-9</v>
      </c>
      <c r="I6152" s="5">
        <f>IF(G6152="nákup",VLOOKUP(E6152,Tabuľka6[#All],13,FALSE),IF(G6152="predaj",VLOOKUP(E6152,Tabuľka6[#All],12,FALSE),"zadany neplatny typ transakie"))</f>
        <v>10.050000000000001</v>
      </c>
      <c r="J6152">
        <f t="shared" ref="J6152:J6215" si="96">ABS(H6152*I6152)</f>
        <v>90.45</v>
      </c>
      <c r="K6152">
        <f>SUMIF($E$7:E6152,E6152,$H$7:H6152)</f>
        <v>134</v>
      </c>
    </row>
    <row r="6153" spans="4:11" x14ac:dyDescent="0.3">
      <c r="D6153">
        <v>6147</v>
      </c>
      <c r="E6153">
        <v>8</v>
      </c>
      <c r="F6153" s="4">
        <f>DATE(2022,9,19+INT(ROWS($1:192)/8))</f>
        <v>44847</v>
      </c>
      <c r="G6153" s="1" t="s">
        <v>167</v>
      </c>
      <c r="H6153">
        <v>-8</v>
      </c>
      <c r="I6153" s="5">
        <f>IF(G6153="nákup",VLOOKUP(E6153,Tabuľka6[#All],13,FALSE),IF(G6153="predaj",VLOOKUP(E6153,Tabuľka6[#All],12,FALSE),"zadany neplatny typ transakie"))</f>
        <v>17.89</v>
      </c>
      <c r="J6153">
        <f t="shared" si="96"/>
        <v>143.12</v>
      </c>
      <c r="K6153">
        <f>SUMIF($E$7:E6153,E6153,$H$7:H6153)</f>
        <v>53</v>
      </c>
    </row>
    <row r="6154" spans="4:11" x14ac:dyDescent="0.3">
      <c r="D6154">
        <v>6148</v>
      </c>
      <c r="E6154">
        <v>10</v>
      </c>
      <c r="F6154" s="4">
        <f>DATE(2022,9,19+INT(ROWS($1:193)/8))</f>
        <v>44847</v>
      </c>
      <c r="G6154" s="1" t="s">
        <v>167</v>
      </c>
      <c r="H6154">
        <v>-3</v>
      </c>
      <c r="I6154" s="5">
        <f>IF(G6154="nákup",VLOOKUP(E6154,Tabuľka6[#All],13,FALSE),IF(G6154="predaj",VLOOKUP(E6154,Tabuľka6[#All],12,FALSE),"zadany neplatny typ transakie"))</f>
        <v>18.5</v>
      </c>
      <c r="J6154">
        <f t="shared" si="96"/>
        <v>55.5</v>
      </c>
      <c r="K6154">
        <f>SUMIF($E$7:E6154,E6154,$H$7:H6154)</f>
        <v>114</v>
      </c>
    </row>
    <row r="6155" spans="4:11" x14ac:dyDescent="0.3">
      <c r="D6155">
        <v>6149</v>
      </c>
      <c r="E6155">
        <v>22</v>
      </c>
      <c r="F6155" s="4">
        <f>DATE(2022,9,19+INT(ROWS($1:194)/8))</f>
        <v>44847</v>
      </c>
      <c r="G6155" s="1" t="s">
        <v>167</v>
      </c>
      <c r="H6155">
        <v>-10</v>
      </c>
      <c r="I6155" s="5">
        <f>IF(G6155="nákup",VLOOKUP(E6155,Tabuľka6[#All],13,FALSE),IF(G6155="predaj",VLOOKUP(E6155,Tabuľka6[#All],12,FALSE),"zadany neplatny typ transakie"))</f>
        <v>22.58</v>
      </c>
      <c r="J6155">
        <f t="shared" si="96"/>
        <v>225.79999999999998</v>
      </c>
      <c r="K6155">
        <f>SUMIF($E$7:E6155,E6155,$H$7:H6155)</f>
        <v>41</v>
      </c>
    </row>
    <row r="6156" spans="4:11" x14ac:dyDescent="0.3">
      <c r="D6156">
        <v>6150</v>
      </c>
      <c r="E6156">
        <v>7</v>
      </c>
      <c r="F6156" s="4">
        <f>DATE(2022,9,19+INT(ROWS($1:195)/8))</f>
        <v>44847</v>
      </c>
      <c r="G6156" s="1" t="s">
        <v>167</v>
      </c>
      <c r="H6156">
        <v>-2</v>
      </c>
      <c r="I6156" s="5">
        <f>IF(G6156="nákup",VLOOKUP(E6156,Tabuľka6[#All],13,FALSE),IF(G6156="predaj",VLOOKUP(E6156,Tabuľka6[#All],12,FALSE),"zadany neplatny typ transakie"))</f>
        <v>14.75</v>
      </c>
      <c r="J6156">
        <f t="shared" si="96"/>
        <v>29.5</v>
      </c>
      <c r="K6156">
        <f>SUMIF($E$7:E6156,E6156,$H$7:H6156)</f>
        <v>151</v>
      </c>
    </row>
    <row r="6157" spans="4:11" x14ac:dyDescent="0.3">
      <c r="D6157">
        <v>6151</v>
      </c>
      <c r="E6157">
        <v>15</v>
      </c>
      <c r="F6157" s="4">
        <f>DATE(2022,9,19+INT(ROWS($1:196)/8))</f>
        <v>44847</v>
      </c>
      <c r="G6157" s="1" t="s">
        <v>167</v>
      </c>
      <c r="H6157">
        <v>-4</v>
      </c>
      <c r="I6157" s="5">
        <f>IF(G6157="nákup",VLOOKUP(E6157,Tabuľka6[#All],13,FALSE),IF(G6157="predaj",VLOOKUP(E6157,Tabuľka6[#All],12,FALSE),"zadany neplatny typ transakie"))</f>
        <v>9.65</v>
      </c>
      <c r="J6157">
        <f t="shared" si="96"/>
        <v>38.6</v>
      </c>
      <c r="K6157">
        <f>SUMIF($E$7:E6157,E6157,$H$7:H6157)</f>
        <v>159</v>
      </c>
    </row>
    <row r="6158" spans="4:11" x14ac:dyDescent="0.3">
      <c r="D6158">
        <v>6152</v>
      </c>
      <c r="E6158">
        <v>28</v>
      </c>
      <c r="F6158" s="4">
        <f>DATE(2022,9,19+INT(ROWS($1:197)/8))</f>
        <v>44847</v>
      </c>
      <c r="G6158" s="1" t="s">
        <v>167</v>
      </c>
      <c r="H6158">
        <v>-8</v>
      </c>
      <c r="I6158" s="5">
        <f>IF(G6158="nákup",VLOOKUP(E6158,Tabuľka6[#All],13,FALSE),IF(G6158="predaj",VLOOKUP(E6158,Tabuľka6[#All],12,FALSE),"zadany neplatny typ transakie"))</f>
        <v>14.38</v>
      </c>
      <c r="J6158">
        <f t="shared" si="96"/>
        <v>115.04</v>
      </c>
      <c r="K6158">
        <f>SUMIF($E$7:E6158,E6158,$H$7:H6158)</f>
        <v>57</v>
      </c>
    </row>
    <row r="6159" spans="4:11" x14ac:dyDescent="0.3">
      <c r="D6159">
        <v>6153</v>
      </c>
      <c r="E6159">
        <v>30</v>
      </c>
      <c r="F6159" s="4">
        <f>DATE(2022,9,19+INT(ROWS($1:198)/8))</f>
        <v>44847</v>
      </c>
      <c r="G6159" s="1" t="s">
        <v>167</v>
      </c>
      <c r="H6159">
        <v>-2</v>
      </c>
      <c r="I6159" s="5">
        <f>IF(G6159="nákup",VLOOKUP(E6159,Tabuľka6[#All],13,FALSE),IF(G6159="predaj",VLOOKUP(E6159,Tabuľka6[#All],12,FALSE),"zadany neplatny typ transakie"))</f>
        <v>11.5</v>
      </c>
      <c r="J6159">
        <f t="shared" si="96"/>
        <v>23</v>
      </c>
      <c r="K6159">
        <f>SUMIF($E$7:E6159,E6159,$H$7:H6159)</f>
        <v>11</v>
      </c>
    </row>
    <row r="6160" spans="4:11" x14ac:dyDescent="0.3">
      <c r="D6160">
        <v>6154</v>
      </c>
      <c r="E6160">
        <v>17</v>
      </c>
      <c r="F6160" s="4">
        <f>DATE(2022,9,19+INT(ROWS($1:199)/8))</f>
        <v>44847</v>
      </c>
      <c r="G6160" s="1" t="s">
        <v>167</v>
      </c>
      <c r="H6160">
        <v>-6</v>
      </c>
      <c r="I6160" s="5">
        <f>IF(G6160="nákup",VLOOKUP(E6160,Tabuľka6[#All],13,FALSE),IF(G6160="predaj",VLOOKUP(E6160,Tabuľka6[#All],12,FALSE),"zadany neplatny typ transakie"))</f>
        <v>14.46</v>
      </c>
      <c r="J6160">
        <f t="shared" si="96"/>
        <v>86.76</v>
      </c>
      <c r="K6160">
        <f>SUMIF($E$7:E6160,E6160,$H$7:H6160)</f>
        <v>71</v>
      </c>
    </row>
    <row r="6161" spans="4:11" x14ac:dyDescent="0.3">
      <c r="D6161">
        <v>6155</v>
      </c>
      <c r="E6161">
        <v>10</v>
      </c>
      <c r="F6161" s="4">
        <f>DATE(2022,9,19+INT(ROWS($1:200)/8))</f>
        <v>44848</v>
      </c>
      <c r="G6161" s="1" t="s">
        <v>167</v>
      </c>
      <c r="H6161">
        <v>-10</v>
      </c>
      <c r="I6161" s="5">
        <f>IF(G6161="nákup",VLOOKUP(E6161,Tabuľka6[#All],13,FALSE),IF(G6161="predaj",VLOOKUP(E6161,Tabuľka6[#All],12,FALSE),"zadany neplatny typ transakie"))</f>
        <v>18.5</v>
      </c>
      <c r="J6161">
        <f t="shared" si="96"/>
        <v>185</v>
      </c>
      <c r="K6161">
        <f>SUMIF($E$7:E6161,E6161,$H$7:H6161)</f>
        <v>104</v>
      </c>
    </row>
    <row r="6162" spans="4:11" x14ac:dyDescent="0.3">
      <c r="D6162">
        <v>6156</v>
      </c>
      <c r="E6162">
        <v>18</v>
      </c>
      <c r="F6162" s="4">
        <f>DATE(2022,9,19+INT(ROWS($1:201)/8))</f>
        <v>44848</v>
      </c>
      <c r="G6162" s="1" t="s">
        <v>167</v>
      </c>
      <c r="H6162">
        <v>-9</v>
      </c>
      <c r="I6162" s="5">
        <f>IF(G6162="nákup",VLOOKUP(E6162,Tabuľka6[#All],13,FALSE),IF(G6162="predaj",VLOOKUP(E6162,Tabuľka6[#All],12,FALSE),"zadany neplatny typ transakie"))</f>
        <v>13.99</v>
      </c>
      <c r="J6162">
        <f t="shared" si="96"/>
        <v>125.91</v>
      </c>
      <c r="K6162">
        <f>SUMIF($E$7:E6162,E6162,$H$7:H6162)</f>
        <v>205</v>
      </c>
    </row>
    <row r="6163" spans="4:11" x14ac:dyDescent="0.3">
      <c r="D6163">
        <v>6157</v>
      </c>
      <c r="E6163">
        <v>16</v>
      </c>
      <c r="F6163" s="4">
        <f>DATE(2022,9,19+INT(ROWS($1:202)/8))</f>
        <v>44848</v>
      </c>
      <c r="G6163" s="1" t="s">
        <v>167</v>
      </c>
      <c r="H6163">
        <v>-6</v>
      </c>
      <c r="I6163" s="5">
        <f>IF(G6163="nákup",VLOOKUP(E6163,Tabuľka6[#All],13,FALSE),IF(G6163="predaj",VLOOKUP(E6163,Tabuľka6[#All],12,FALSE),"zadany neplatny typ transakie"))</f>
        <v>14.49</v>
      </c>
      <c r="J6163">
        <f t="shared" si="96"/>
        <v>86.94</v>
      </c>
      <c r="K6163">
        <f>SUMIF($E$7:E6163,E6163,$H$7:H6163)</f>
        <v>11</v>
      </c>
    </row>
    <row r="6164" spans="4:11" x14ac:dyDescent="0.3">
      <c r="D6164">
        <v>6158</v>
      </c>
      <c r="E6164">
        <v>27</v>
      </c>
      <c r="F6164" s="4">
        <f>DATE(2022,9,19+INT(ROWS($1:203)/8))</f>
        <v>44848</v>
      </c>
      <c r="G6164" s="1" t="s">
        <v>167</v>
      </c>
      <c r="H6164">
        <v>-3</v>
      </c>
      <c r="I6164" s="5">
        <f>IF(G6164="nákup",VLOOKUP(E6164,Tabuľka6[#All],13,FALSE),IF(G6164="predaj",VLOOKUP(E6164,Tabuľka6[#All],12,FALSE),"zadany neplatny typ transakie"))</f>
        <v>16.36</v>
      </c>
      <c r="J6164">
        <f t="shared" si="96"/>
        <v>49.08</v>
      </c>
      <c r="K6164">
        <f>SUMIF($E$7:E6164,E6164,$H$7:H6164)</f>
        <v>142</v>
      </c>
    </row>
    <row r="6165" spans="4:11" x14ac:dyDescent="0.3">
      <c r="D6165">
        <v>6159</v>
      </c>
      <c r="E6165">
        <v>23</v>
      </c>
      <c r="F6165" s="4">
        <f>DATE(2022,9,19+INT(ROWS($1:204)/8))</f>
        <v>44848</v>
      </c>
      <c r="G6165" s="1" t="s">
        <v>167</v>
      </c>
      <c r="H6165">
        <v>-10</v>
      </c>
      <c r="I6165" s="5">
        <f>IF(G6165="nákup",VLOOKUP(E6165,Tabuľka6[#All],13,FALSE),IF(G6165="predaj",VLOOKUP(E6165,Tabuľka6[#All],12,FALSE),"zadany neplatny typ transakie"))</f>
        <v>22.55</v>
      </c>
      <c r="J6165">
        <f t="shared" si="96"/>
        <v>225.5</v>
      </c>
      <c r="K6165">
        <f>SUMIF($E$7:E6165,E6165,$H$7:H6165)</f>
        <v>90</v>
      </c>
    </row>
    <row r="6166" spans="4:11" x14ac:dyDescent="0.3">
      <c r="D6166">
        <v>6160</v>
      </c>
      <c r="E6166">
        <v>7</v>
      </c>
      <c r="F6166" s="4">
        <f>DATE(2022,9,19+INT(ROWS($1:205)/8))</f>
        <v>44848</v>
      </c>
      <c r="G6166" s="1" t="s">
        <v>167</v>
      </c>
      <c r="H6166">
        <v>-1</v>
      </c>
      <c r="I6166" s="5">
        <f>IF(G6166="nákup",VLOOKUP(E6166,Tabuľka6[#All],13,FALSE),IF(G6166="predaj",VLOOKUP(E6166,Tabuľka6[#All],12,FALSE),"zadany neplatny typ transakie"))</f>
        <v>14.75</v>
      </c>
      <c r="J6166">
        <f t="shared" si="96"/>
        <v>14.75</v>
      </c>
      <c r="K6166">
        <f>SUMIF($E$7:E6166,E6166,$H$7:H6166)</f>
        <v>150</v>
      </c>
    </row>
    <row r="6167" spans="4:11" x14ac:dyDescent="0.3">
      <c r="D6167">
        <v>6161</v>
      </c>
      <c r="E6167">
        <v>22</v>
      </c>
      <c r="F6167" s="4">
        <f>DATE(2022,9,19+INT(ROWS($1:206)/8))</f>
        <v>44848</v>
      </c>
      <c r="G6167" s="1" t="s">
        <v>167</v>
      </c>
      <c r="H6167">
        <v>-10</v>
      </c>
      <c r="I6167" s="5">
        <f>IF(G6167="nákup",VLOOKUP(E6167,Tabuľka6[#All],13,FALSE),IF(G6167="predaj",VLOOKUP(E6167,Tabuľka6[#All],12,FALSE),"zadany neplatny typ transakie"))</f>
        <v>22.58</v>
      </c>
      <c r="J6167">
        <f t="shared" si="96"/>
        <v>225.79999999999998</v>
      </c>
      <c r="K6167">
        <f>SUMIF($E$7:E6167,E6167,$H$7:H6167)</f>
        <v>31</v>
      </c>
    </row>
    <row r="6168" spans="4:11" x14ac:dyDescent="0.3">
      <c r="D6168">
        <v>6162</v>
      </c>
      <c r="E6168">
        <v>13</v>
      </c>
      <c r="F6168" s="4">
        <f>DATE(2022,9,19+INT(ROWS($1:207)/8))</f>
        <v>44848</v>
      </c>
      <c r="G6168" s="1" t="s">
        <v>167</v>
      </c>
      <c r="H6168">
        <v>-9</v>
      </c>
      <c r="I6168" s="5">
        <f>IF(G6168="nákup",VLOOKUP(E6168,Tabuľka6[#All],13,FALSE),IF(G6168="predaj",VLOOKUP(E6168,Tabuľka6[#All],12,FALSE),"zadany neplatny typ transakie"))</f>
        <v>14.95</v>
      </c>
      <c r="J6168">
        <f t="shared" si="96"/>
        <v>134.54999999999998</v>
      </c>
      <c r="K6168">
        <f>SUMIF($E$7:E6168,E6168,$H$7:H6168)</f>
        <v>82</v>
      </c>
    </row>
    <row r="6169" spans="4:11" x14ac:dyDescent="0.3">
      <c r="D6169">
        <v>6163</v>
      </c>
      <c r="E6169">
        <v>24</v>
      </c>
      <c r="F6169" s="4">
        <f>DATE(2022,9,19+INT(ROWS($1:208)/8))</f>
        <v>44849</v>
      </c>
      <c r="G6169" s="1" t="s">
        <v>167</v>
      </c>
      <c r="H6169">
        <v>-9</v>
      </c>
      <c r="I6169" s="5">
        <f>IF(G6169="nákup",VLOOKUP(E6169,Tabuľka6[#All],13,FALSE),IF(G6169="predaj",VLOOKUP(E6169,Tabuľka6[#All],12,FALSE),"zadany neplatny typ transakie"))</f>
        <v>18.98</v>
      </c>
      <c r="J6169">
        <f t="shared" si="96"/>
        <v>170.82</v>
      </c>
      <c r="K6169">
        <f>SUMIF($E$7:E6169,E6169,$H$7:H6169)</f>
        <v>76</v>
      </c>
    </row>
    <row r="6170" spans="4:11" x14ac:dyDescent="0.3">
      <c r="D6170">
        <v>6164</v>
      </c>
      <c r="E6170">
        <v>16</v>
      </c>
      <c r="F6170" s="4">
        <f>DATE(2022,9,19+INT(ROWS($1:209)/8))</f>
        <v>44849</v>
      </c>
      <c r="G6170" s="1" t="s">
        <v>167</v>
      </c>
      <c r="H6170">
        <v>-7</v>
      </c>
      <c r="I6170" s="5">
        <f>IF(G6170="nákup",VLOOKUP(E6170,Tabuľka6[#All],13,FALSE),IF(G6170="predaj",VLOOKUP(E6170,Tabuľka6[#All],12,FALSE),"zadany neplatny typ transakie"))</f>
        <v>14.49</v>
      </c>
      <c r="J6170">
        <f t="shared" si="96"/>
        <v>101.43</v>
      </c>
      <c r="K6170">
        <f>SUMIF($E$7:E6170,E6170,$H$7:H6170)</f>
        <v>4</v>
      </c>
    </row>
    <row r="6171" spans="4:11" x14ac:dyDescent="0.3">
      <c r="D6171">
        <v>6165</v>
      </c>
      <c r="E6171">
        <v>6</v>
      </c>
      <c r="F6171" s="4">
        <f>DATE(2022,9,19+INT(ROWS($1:210)/8))</f>
        <v>44849</v>
      </c>
      <c r="G6171" s="1" t="s">
        <v>167</v>
      </c>
      <c r="H6171">
        <v>-2</v>
      </c>
      <c r="I6171" s="5">
        <f>IF(G6171="nákup",VLOOKUP(E6171,Tabuľka6[#All],13,FALSE),IF(G6171="predaj",VLOOKUP(E6171,Tabuľka6[#All],12,FALSE),"zadany neplatny typ transakie"))</f>
        <v>13.24</v>
      </c>
      <c r="J6171">
        <f t="shared" si="96"/>
        <v>26.48</v>
      </c>
      <c r="K6171">
        <f>SUMIF($E$7:E6171,E6171,$H$7:H6171)</f>
        <v>108</v>
      </c>
    </row>
    <row r="6172" spans="4:11" x14ac:dyDescent="0.3">
      <c r="D6172">
        <v>6166</v>
      </c>
      <c r="E6172">
        <v>9</v>
      </c>
      <c r="F6172" s="4">
        <f>DATE(2022,9,19+INT(ROWS($1:211)/8))</f>
        <v>44849</v>
      </c>
      <c r="G6172" s="1" t="s">
        <v>167</v>
      </c>
      <c r="H6172">
        <v>-1</v>
      </c>
      <c r="I6172" s="5">
        <f>IF(G6172="nákup",VLOOKUP(E6172,Tabuľka6[#All],13,FALSE),IF(G6172="predaj",VLOOKUP(E6172,Tabuľka6[#All],12,FALSE),"zadany neplatny typ transakie"))</f>
        <v>41</v>
      </c>
      <c r="J6172">
        <f t="shared" si="96"/>
        <v>41</v>
      </c>
      <c r="K6172">
        <f>SUMIF($E$7:E6172,E6172,$H$7:H6172)</f>
        <v>262</v>
      </c>
    </row>
    <row r="6173" spans="4:11" x14ac:dyDescent="0.3">
      <c r="D6173">
        <v>6167</v>
      </c>
      <c r="E6173">
        <v>19</v>
      </c>
      <c r="F6173" s="4">
        <f>DATE(2022,9,19+INT(ROWS($1:212)/8))</f>
        <v>44849</v>
      </c>
      <c r="G6173" s="1" t="s">
        <v>167</v>
      </c>
      <c r="H6173">
        <v>-5</v>
      </c>
      <c r="I6173" s="5">
        <f>IF(G6173="nákup",VLOOKUP(E6173,Tabuľka6[#All],13,FALSE),IF(G6173="predaj",VLOOKUP(E6173,Tabuľka6[#All],12,FALSE),"zadany neplatny typ transakie"))</f>
        <v>14.17</v>
      </c>
      <c r="J6173">
        <f t="shared" si="96"/>
        <v>70.849999999999994</v>
      </c>
      <c r="K6173">
        <f>SUMIF($E$7:E6173,E6173,$H$7:H6173)</f>
        <v>302</v>
      </c>
    </row>
    <row r="6174" spans="4:11" x14ac:dyDescent="0.3">
      <c r="D6174">
        <v>6168</v>
      </c>
      <c r="E6174">
        <v>4</v>
      </c>
      <c r="F6174" s="4">
        <f>DATE(2022,9,19+INT(ROWS($1:213)/8))</f>
        <v>44849</v>
      </c>
      <c r="G6174" s="1" t="s">
        <v>167</v>
      </c>
      <c r="H6174">
        <v>-8</v>
      </c>
      <c r="I6174" s="5">
        <f>IF(G6174="nákup",VLOOKUP(E6174,Tabuľka6[#All],13,FALSE),IF(G6174="predaj",VLOOKUP(E6174,Tabuľka6[#All],12,FALSE),"zadany neplatny typ transakie"))</f>
        <v>16</v>
      </c>
      <c r="J6174">
        <f t="shared" si="96"/>
        <v>128</v>
      </c>
      <c r="K6174">
        <f>SUMIF($E$7:E6174,E6174,$H$7:H6174)</f>
        <v>98</v>
      </c>
    </row>
    <row r="6175" spans="4:11" x14ac:dyDescent="0.3">
      <c r="D6175">
        <v>6169</v>
      </c>
      <c r="E6175">
        <v>17</v>
      </c>
      <c r="F6175" s="4">
        <f>DATE(2022,9,19+INT(ROWS($1:214)/8))</f>
        <v>44849</v>
      </c>
      <c r="G6175" s="1" t="s">
        <v>167</v>
      </c>
      <c r="H6175">
        <v>-5</v>
      </c>
      <c r="I6175" s="5">
        <f>IF(G6175="nákup",VLOOKUP(E6175,Tabuľka6[#All],13,FALSE),IF(G6175="predaj",VLOOKUP(E6175,Tabuľka6[#All],12,FALSE),"zadany neplatny typ transakie"))</f>
        <v>14.46</v>
      </c>
      <c r="J6175">
        <f t="shared" si="96"/>
        <v>72.300000000000011</v>
      </c>
      <c r="K6175">
        <f>SUMIF($E$7:E6175,E6175,$H$7:H6175)</f>
        <v>66</v>
      </c>
    </row>
    <row r="6176" spans="4:11" x14ac:dyDescent="0.3">
      <c r="D6176">
        <v>6170</v>
      </c>
      <c r="E6176">
        <v>22</v>
      </c>
      <c r="F6176" s="4">
        <f>DATE(2022,9,19+INT(ROWS($1:215)/8))</f>
        <v>44849</v>
      </c>
      <c r="G6176" s="1" t="s">
        <v>167</v>
      </c>
      <c r="H6176">
        <v>-2</v>
      </c>
      <c r="I6176" s="5">
        <f>IF(G6176="nákup",VLOOKUP(E6176,Tabuľka6[#All],13,FALSE),IF(G6176="predaj",VLOOKUP(E6176,Tabuľka6[#All],12,FALSE),"zadany neplatny typ transakie"))</f>
        <v>22.58</v>
      </c>
      <c r="J6176">
        <f t="shared" si="96"/>
        <v>45.16</v>
      </c>
      <c r="K6176">
        <f>SUMIF($E$7:E6176,E6176,$H$7:H6176)</f>
        <v>29</v>
      </c>
    </row>
    <row r="6177" spans="4:11" x14ac:dyDescent="0.3">
      <c r="D6177">
        <v>6171</v>
      </c>
      <c r="E6177">
        <v>14</v>
      </c>
      <c r="F6177" s="4">
        <f>DATE(2022,9,19+INT(ROWS($1:216)/8))</f>
        <v>44850</v>
      </c>
      <c r="G6177" s="1" t="s">
        <v>167</v>
      </c>
      <c r="H6177">
        <v>-2</v>
      </c>
      <c r="I6177" s="5">
        <f>IF(G6177="nákup",VLOOKUP(E6177,Tabuľka6[#All],13,FALSE),IF(G6177="predaj",VLOOKUP(E6177,Tabuľka6[#All],12,FALSE),"zadany neplatny typ transakie"))</f>
        <v>7.8</v>
      </c>
      <c r="J6177">
        <f t="shared" si="96"/>
        <v>15.6</v>
      </c>
      <c r="K6177">
        <f>SUMIF($E$7:E6177,E6177,$H$7:H6177)</f>
        <v>69</v>
      </c>
    </row>
    <row r="6178" spans="4:11" x14ac:dyDescent="0.3">
      <c r="D6178">
        <v>6172</v>
      </c>
      <c r="E6178">
        <v>11</v>
      </c>
      <c r="F6178" s="4">
        <f>DATE(2022,9,19+INT(ROWS($1:217)/8))</f>
        <v>44850</v>
      </c>
      <c r="G6178" s="1" t="s">
        <v>167</v>
      </c>
      <c r="H6178">
        <v>-6</v>
      </c>
      <c r="I6178" s="5">
        <f>IF(G6178="nákup",VLOOKUP(E6178,Tabuľka6[#All],13,FALSE),IF(G6178="predaj",VLOOKUP(E6178,Tabuľka6[#All],12,FALSE),"zadany neplatny typ transakie"))</f>
        <v>5</v>
      </c>
      <c r="J6178">
        <f t="shared" si="96"/>
        <v>30</v>
      </c>
      <c r="K6178">
        <f>SUMIF($E$7:E6178,E6178,$H$7:H6178)</f>
        <v>139</v>
      </c>
    </row>
    <row r="6179" spans="4:11" x14ac:dyDescent="0.3">
      <c r="D6179">
        <v>6173</v>
      </c>
      <c r="E6179">
        <v>17</v>
      </c>
      <c r="F6179" s="4">
        <f>DATE(2022,9,19+INT(ROWS($1:218)/8))</f>
        <v>44850</v>
      </c>
      <c r="G6179" s="1" t="s">
        <v>167</v>
      </c>
      <c r="H6179">
        <v>-4</v>
      </c>
      <c r="I6179" s="5">
        <f>IF(G6179="nákup",VLOOKUP(E6179,Tabuľka6[#All],13,FALSE),IF(G6179="predaj",VLOOKUP(E6179,Tabuľka6[#All],12,FALSE),"zadany neplatny typ transakie"))</f>
        <v>14.46</v>
      </c>
      <c r="J6179">
        <f t="shared" si="96"/>
        <v>57.84</v>
      </c>
      <c r="K6179">
        <f>SUMIF($E$7:E6179,E6179,$H$7:H6179)</f>
        <v>62</v>
      </c>
    </row>
    <row r="6180" spans="4:11" x14ac:dyDescent="0.3">
      <c r="D6180">
        <v>6174</v>
      </c>
      <c r="E6180">
        <v>12</v>
      </c>
      <c r="F6180" s="4">
        <f>DATE(2022,9,19+INT(ROWS($1:219)/8))</f>
        <v>44850</v>
      </c>
      <c r="G6180" s="1" t="s">
        <v>167</v>
      </c>
      <c r="H6180">
        <v>-4</v>
      </c>
      <c r="I6180" s="5">
        <f>IF(G6180="nákup",VLOOKUP(E6180,Tabuľka6[#All],13,FALSE),IF(G6180="predaj",VLOOKUP(E6180,Tabuľka6[#All],12,FALSE),"zadany neplatny typ transakie"))</f>
        <v>13.25</v>
      </c>
      <c r="J6180">
        <f t="shared" si="96"/>
        <v>53</v>
      </c>
      <c r="K6180">
        <f>SUMIF($E$7:E6180,E6180,$H$7:H6180)</f>
        <v>79</v>
      </c>
    </row>
    <row r="6181" spans="4:11" x14ac:dyDescent="0.3">
      <c r="D6181">
        <v>6175</v>
      </c>
      <c r="E6181">
        <v>4</v>
      </c>
      <c r="F6181" s="4">
        <f>DATE(2022,9,19+INT(ROWS($1:220)/8))</f>
        <v>44850</v>
      </c>
      <c r="G6181" s="1" t="s">
        <v>167</v>
      </c>
      <c r="H6181">
        <v>-8</v>
      </c>
      <c r="I6181" s="5">
        <f>IF(G6181="nákup",VLOOKUP(E6181,Tabuľka6[#All],13,FALSE),IF(G6181="predaj",VLOOKUP(E6181,Tabuľka6[#All],12,FALSE),"zadany neplatny typ transakie"))</f>
        <v>16</v>
      </c>
      <c r="J6181">
        <f t="shared" si="96"/>
        <v>128</v>
      </c>
      <c r="K6181">
        <f>SUMIF($E$7:E6181,E6181,$H$7:H6181)</f>
        <v>90</v>
      </c>
    </row>
    <row r="6182" spans="4:11" x14ac:dyDescent="0.3">
      <c r="D6182">
        <v>6176</v>
      </c>
      <c r="E6182">
        <v>24</v>
      </c>
      <c r="F6182" s="4">
        <f>DATE(2022,9,19+INT(ROWS($1:221)/8))</f>
        <v>44850</v>
      </c>
      <c r="G6182" s="1" t="s">
        <v>167</v>
      </c>
      <c r="H6182">
        <v>-3</v>
      </c>
      <c r="I6182" s="5">
        <f>IF(G6182="nákup",VLOOKUP(E6182,Tabuľka6[#All],13,FALSE),IF(G6182="predaj",VLOOKUP(E6182,Tabuľka6[#All],12,FALSE),"zadany neplatny typ transakie"))</f>
        <v>18.98</v>
      </c>
      <c r="J6182">
        <f t="shared" si="96"/>
        <v>56.94</v>
      </c>
      <c r="K6182">
        <f>SUMIF($E$7:E6182,E6182,$H$7:H6182)</f>
        <v>73</v>
      </c>
    </row>
    <row r="6183" spans="4:11" x14ac:dyDescent="0.3">
      <c r="D6183">
        <v>6177</v>
      </c>
      <c r="E6183">
        <v>10</v>
      </c>
      <c r="F6183" s="4">
        <f>DATE(2022,9,19+INT(ROWS($1:222)/8))</f>
        <v>44850</v>
      </c>
      <c r="G6183" s="1" t="s">
        <v>167</v>
      </c>
      <c r="H6183">
        <v>-3</v>
      </c>
      <c r="I6183" s="5">
        <f>IF(G6183="nákup",VLOOKUP(E6183,Tabuľka6[#All],13,FALSE),IF(G6183="predaj",VLOOKUP(E6183,Tabuľka6[#All],12,FALSE),"zadany neplatny typ transakie"))</f>
        <v>18.5</v>
      </c>
      <c r="J6183">
        <f t="shared" si="96"/>
        <v>55.5</v>
      </c>
      <c r="K6183">
        <f>SUMIF($E$7:E6183,E6183,$H$7:H6183)</f>
        <v>101</v>
      </c>
    </row>
    <row r="6184" spans="4:11" x14ac:dyDescent="0.3">
      <c r="D6184">
        <v>6178</v>
      </c>
      <c r="E6184">
        <v>17</v>
      </c>
      <c r="F6184" s="4">
        <f>DATE(2022,9,19+INT(ROWS($1:223)/8))</f>
        <v>44850</v>
      </c>
      <c r="G6184" s="1" t="s">
        <v>167</v>
      </c>
      <c r="H6184">
        <v>-1</v>
      </c>
      <c r="I6184" s="5">
        <f>IF(G6184="nákup",VLOOKUP(E6184,Tabuľka6[#All],13,FALSE),IF(G6184="predaj",VLOOKUP(E6184,Tabuľka6[#All],12,FALSE),"zadany neplatny typ transakie"))</f>
        <v>14.46</v>
      </c>
      <c r="J6184">
        <f t="shared" si="96"/>
        <v>14.46</v>
      </c>
      <c r="K6184">
        <f>SUMIF($E$7:E6184,E6184,$H$7:H6184)</f>
        <v>61</v>
      </c>
    </row>
    <row r="6185" spans="4:11" x14ac:dyDescent="0.3">
      <c r="D6185">
        <v>6179</v>
      </c>
      <c r="E6185">
        <v>5</v>
      </c>
      <c r="F6185" s="4">
        <f>DATE(2022,9,19+INT(ROWS($1:224)/8))</f>
        <v>44851</v>
      </c>
      <c r="G6185" s="1" t="s">
        <v>167</v>
      </c>
      <c r="H6185">
        <v>-8</v>
      </c>
      <c r="I6185" s="5">
        <f>IF(G6185="nákup",VLOOKUP(E6185,Tabuľka6[#All],13,FALSE),IF(G6185="predaj",VLOOKUP(E6185,Tabuľka6[#All],12,FALSE),"zadany neplatny typ transakie"))</f>
        <v>15.56</v>
      </c>
      <c r="J6185">
        <f t="shared" si="96"/>
        <v>124.48</v>
      </c>
      <c r="K6185">
        <f>SUMIF($E$7:E6185,E6185,$H$7:H6185)</f>
        <v>202</v>
      </c>
    </row>
    <row r="6186" spans="4:11" x14ac:dyDescent="0.3">
      <c r="D6186">
        <v>6180</v>
      </c>
      <c r="E6186">
        <v>20</v>
      </c>
      <c r="F6186" s="4">
        <f>DATE(2022,9,19+INT(ROWS($1:225)/8))</f>
        <v>44851</v>
      </c>
      <c r="G6186" s="1" t="s">
        <v>167</v>
      </c>
      <c r="H6186">
        <v>-10</v>
      </c>
      <c r="I6186" s="5">
        <f>IF(G6186="nákup",VLOOKUP(E6186,Tabuľka6[#All],13,FALSE),IF(G6186="predaj",VLOOKUP(E6186,Tabuľka6[#All],12,FALSE),"zadany neplatny typ transakie"))</f>
        <v>10.050000000000001</v>
      </c>
      <c r="J6186">
        <f t="shared" si="96"/>
        <v>100.5</v>
      </c>
      <c r="K6186">
        <f>SUMIF($E$7:E6186,E6186,$H$7:H6186)</f>
        <v>124</v>
      </c>
    </row>
    <row r="6187" spans="4:11" x14ac:dyDescent="0.3">
      <c r="D6187">
        <v>6181</v>
      </c>
      <c r="E6187">
        <v>27</v>
      </c>
      <c r="F6187" s="4">
        <f>DATE(2022,9,19+INT(ROWS($1:226)/8))</f>
        <v>44851</v>
      </c>
      <c r="G6187" s="1" t="s">
        <v>167</v>
      </c>
      <c r="H6187">
        <v>-3</v>
      </c>
      <c r="I6187" s="5">
        <f>IF(G6187="nákup",VLOOKUP(E6187,Tabuľka6[#All],13,FALSE),IF(G6187="predaj",VLOOKUP(E6187,Tabuľka6[#All],12,FALSE),"zadany neplatny typ transakie"))</f>
        <v>16.36</v>
      </c>
      <c r="J6187">
        <f t="shared" si="96"/>
        <v>49.08</v>
      </c>
      <c r="K6187">
        <f>SUMIF($E$7:E6187,E6187,$H$7:H6187)</f>
        <v>139</v>
      </c>
    </row>
    <row r="6188" spans="4:11" x14ac:dyDescent="0.3">
      <c r="D6188">
        <v>6182</v>
      </c>
      <c r="E6188">
        <v>22</v>
      </c>
      <c r="F6188" s="4">
        <f>DATE(2022,9,19+INT(ROWS($1:227)/8))</f>
        <v>44851</v>
      </c>
      <c r="G6188" s="1" t="s">
        <v>167</v>
      </c>
      <c r="H6188">
        <v>-2</v>
      </c>
      <c r="I6188" s="5">
        <f>IF(G6188="nákup",VLOOKUP(E6188,Tabuľka6[#All],13,FALSE),IF(G6188="predaj",VLOOKUP(E6188,Tabuľka6[#All],12,FALSE),"zadany neplatny typ transakie"))</f>
        <v>22.58</v>
      </c>
      <c r="J6188">
        <f t="shared" si="96"/>
        <v>45.16</v>
      </c>
      <c r="K6188">
        <f>SUMIF($E$7:E6188,E6188,$H$7:H6188)</f>
        <v>27</v>
      </c>
    </row>
    <row r="6189" spans="4:11" x14ac:dyDescent="0.3">
      <c r="D6189">
        <v>6183</v>
      </c>
      <c r="E6189">
        <v>24</v>
      </c>
      <c r="F6189" s="4">
        <f>DATE(2022,9,19+INT(ROWS($1:228)/8))</f>
        <v>44851</v>
      </c>
      <c r="G6189" s="1" t="s">
        <v>167</v>
      </c>
      <c r="H6189">
        <v>-8</v>
      </c>
      <c r="I6189" s="5">
        <f>IF(G6189="nákup",VLOOKUP(E6189,Tabuľka6[#All],13,FALSE),IF(G6189="predaj",VLOOKUP(E6189,Tabuľka6[#All],12,FALSE),"zadany neplatny typ transakie"))</f>
        <v>18.98</v>
      </c>
      <c r="J6189">
        <f t="shared" si="96"/>
        <v>151.84</v>
      </c>
      <c r="K6189">
        <f>SUMIF($E$7:E6189,E6189,$H$7:H6189)</f>
        <v>65</v>
      </c>
    </row>
    <row r="6190" spans="4:11" x14ac:dyDescent="0.3">
      <c r="D6190">
        <v>6184</v>
      </c>
      <c r="E6190">
        <v>8</v>
      </c>
      <c r="F6190" s="4">
        <f>DATE(2022,9,19+INT(ROWS($1:229)/8))</f>
        <v>44851</v>
      </c>
      <c r="G6190" s="1" t="s">
        <v>167</v>
      </c>
      <c r="H6190">
        <v>-10</v>
      </c>
      <c r="I6190" s="5">
        <f>IF(G6190="nákup",VLOOKUP(E6190,Tabuľka6[#All],13,FALSE),IF(G6190="predaj",VLOOKUP(E6190,Tabuľka6[#All],12,FALSE),"zadany neplatny typ transakie"))</f>
        <v>17.89</v>
      </c>
      <c r="J6190">
        <f t="shared" si="96"/>
        <v>178.9</v>
      </c>
      <c r="K6190">
        <f>SUMIF($E$7:E6190,E6190,$H$7:H6190)</f>
        <v>43</v>
      </c>
    </row>
    <row r="6191" spans="4:11" x14ac:dyDescent="0.3">
      <c r="D6191">
        <v>6185</v>
      </c>
      <c r="E6191">
        <v>15</v>
      </c>
      <c r="F6191" s="4">
        <f>DATE(2022,9,19+INT(ROWS($1:230)/8))</f>
        <v>44851</v>
      </c>
      <c r="G6191" s="1" t="s">
        <v>167</v>
      </c>
      <c r="H6191">
        <v>-3</v>
      </c>
      <c r="I6191" s="5">
        <f>IF(G6191="nákup",VLOOKUP(E6191,Tabuľka6[#All],13,FALSE),IF(G6191="predaj",VLOOKUP(E6191,Tabuľka6[#All],12,FALSE),"zadany neplatny typ transakie"))</f>
        <v>9.65</v>
      </c>
      <c r="J6191">
        <f t="shared" si="96"/>
        <v>28.950000000000003</v>
      </c>
      <c r="K6191">
        <f>SUMIF($E$7:E6191,E6191,$H$7:H6191)</f>
        <v>156</v>
      </c>
    </row>
    <row r="6192" spans="4:11" x14ac:dyDescent="0.3">
      <c r="D6192">
        <v>6186</v>
      </c>
      <c r="E6192">
        <v>1</v>
      </c>
      <c r="F6192" s="4">
        <f>DATE(2022,9,19+INT(ROWS($1:231)/8))</f>
        <v>44851</v>
      </c>
      <c r="G6192" s="1" t="s">
        <v>167</v>
      </c>
      <c r="H6192">
        <v>-10</v>
      </c>
      <c r="I6192" s="5">
        <f>IF(G6192="nákup",VLOOKUP(E6192,Tabuľka6[#All],13,FALSE),IF(G6192="predaj",VLOOKUP(E6192,Tabuľka6[#All],12,FALSE),"zadany neplatny typ transakie"))</f>
        <v>11.9</v>
      </c>
      <c r="J6192">
        <f t="shared" si="96"/>
        <v>119</v>
      </c>
      <c r="K6192">
        <f>SUMIF($E$7:E6192,E6192,$H$7:H6192)</f>
        <v>78</v>
      </c>
    </row>
    <row r="6193" spans="4:11" x14ac:dyDescent="0.3">
      <c r="D6193">
        <v>6187</v>
      </c>
      <c r="E6193">
        <v>12</v>
      </c>
      <c r="F6193" s="4">
        <f>DATE(2022,9,19+INT(ROWS($1:232)/8))</f>
        <v>44852</v>
      </c>
      <c r="G6193" s="1" t="s">
        <v>167</v>
      </c>
      <c r="H6193">
        <v>-8</v>
      </c>
      <c r="I6193" s="5">
        <f>IF(G6193="nákup",VLOOKUP(E6193,Tabuľka6[#All],13,FALSE),IF(G6193="predaj",VLOOKUP(E6193,Tabuľka6[#All],12,FALSE),"zadany neplatny typ transakie"))</f>
        <v>13.25</v>
      </c>
      <c r="J6193">
        <f t="shared" si="96"/>
        <v>106</v>
      </c>
      <c r="K6193">
        <f>SUMIF($E$7:E6193,E6193,$H$7:H6193)</f>
        <v>71</v>
      </c>
    </row>
    <row r="6194" spans="4:11" x14ac:dyDescent="0.3">
      <c r="D6194">
        <v>6188</v>
      </c>
      <c r="E6194">
        <v>3</v>
      </c>
      <c r="F6194" s="4">
        <f>DATE(2022,9,19+INT(ROWS($1:233)/8))</f>
        <v>44852</v>
      </c>
      <c r="G6194" s="1" t="s">
        <v>167</v>
      </c>
      <c r="H6194">
        <v>-7</v>
      </c>
      <c r="I6194" s="5">
        <f>IF(G6194="nákup",VLOOKUP(E6194,Tabuľka6[#All],13,FALSE),IF(G6194="predaj",VLOOKUP(E6194,Tabuľka6[#All],12,FALSE),"zadany neplatny typ transakie"))</f>
        <v>9.64</v>
      </c>
      <c r="J6194">
        <f t="shared" si="96"/>
        <v>67.48</v>
      </c>
      <c r="K6194">
        <f>SUMIF($E$7:E6194,E6194,$H$7:H6194)</f>
        <v>140</v>
      </c>
    </row>
    <row r="6195" spans="4:11" x14ac:dyDescent="0.3">
      <c r="D6195">
        <v>6189</v>
      </c>
      <c r="E6195">
        <v>23</v>
      </c>
      <c r="F6195" s="4">
        <f>DATE(2022,9,19+INT(ROWS($1:234)/8))</f>
        <v>44852</v>
      </c>
      <c r="G6195" s="1" t="s">
        <v>167</v>
      </c>
      <c r="H6195">
        <v>-6</v>
      </c>
      <c r="I6195" s="5">
        <f>IF(G6195="nákup",VLOOKUP(E6195,Tabuľka6[#All],13,FALSE),IF(G6195="predaj",VLOOKUP(E6195,Tabuľka6[#All],12,FALSE),"zadany neplatny typ transakie"))</f>
        <v>22.55</v>
      </c>
      <c r="J6195">
        <f t="shared" si="96"/>
        <v>135.30000000000001</v>
      </c>
      <c r="K6195">
        <f>SUMIF($E$7:E6195,E6195,$H$7:H6195)</f>
        <v>84</v>
      </c>
    </row>
    <row r="6196" spans="4:11" x14ac:dyDescent="0.3">
      <c r="D6196">
        <v>6190</v>
      </c>
      <c r="E6196">
        <v>20</v>
      </c>
      <c r="F6196" s="4">
        <f>DATE(2022,9,19+INT(ROWS($1:235)/8))</f>
        <v>44852</v>
      </c>
      <c r="G6196" s="1" t="s">
        <v>167</v>
      </c>
      <c r="H6196">
        <v>-4</v>
      </c>
      <c r="I6196" s="5">
        <f>IF(G6196="nákup",VLOOKUP(E6196,Tabuľka6[#All],13,FALSE),IF(G6196="predaj",VLOOKUP(E6196,Tabuľka6[#All],12,FALSE),"zadany neplatny typ transakie"))</f>
        <v>10.050000000000001</v>
      </c>
      <c r="J6196">
        <f t="shared" si="96"/>
        <v>40.200000000000003</v>
      </c>
      <c r="K6196">
        <f>SUMIF($E$7:E6196,E6196,$H$7:H6196)</f>
        <v>120</v>
      </c>
    </row>
    <row r="6197" spans="4:11" x14ac:dyDescent="0.3">
      <c r="D6197">
        <v>6191</v>
      </c>
      <c r="E6197">
        <v>9</v>
      </c>
      <c r="F6197" s="4">
        <f>DATE(2022,9,19+INT(ROWS($1:236)/8))</f>
        <v>44852</v>
      </c>
      <c r="G6197" s="1" t="s">
        <v>167</v>
      </c>
      <c r="H6197">
        <v>-2</v>
      </c>
      <c r="I6197" s="5">
        <f>IF(G6197="nákup",VLOOKUP(E6197,Tabuľka6[#All],13,FALSE),IF(G6197="predaj",VLOOKUP(E6197,Tabuľka6[#All],12,FALSE),"zadany neplatny typ transakie"))</f>
        <v>41</v>
      </c>
      <c r="J6197">
        <f t="shared" si="96"/>
        <v>82</v>
      </c>
      <c r="K6197">
        <f>SUMIF($E$7:E6197,E6197,$H$7:H6197)</f>
        <v>260</v>
      </c>
    </row>
    <row r="6198" spans="4:11" x14ac:dyDescent="0.3">
      <c r="D6198">
        <v>6192</v>
      </c>
      <c r="E6198">
        <v>4</v>
      </c>
      <c r="F6198" s="4">
        <f>DATE(2022,9,19+INT(ROWS($1:237)/8))</f>
        <v>44852</v>
      </c>
      <c r="G6198" s="1" t="s">
        <v>167</v>
      </c>
      <c r="H6198">
        <v>-5</v>
      </c>
      <c r="I6198" s="5">
        <f>IF(G6198="nákup",VLOOKUP(E6198,Tabuľka6[#All],13,FALSE),IF(G6198="predaj",VLOOKUP(E6198,Tabuľka6[#All],12,FALSE),"zadany neplatny typ transakie"))</f>
        <v>16</v>
      </c>
      <c r="J6198">
        <f t="shared" si="96"/>
        <v>80</v>
      </c>
      <c r="K6198">
        <f>SUMIF($E$7:E6198,E6198,$H$7:H6198)</f>
        <v>85</v>
      </c>
    </row>
    <row r="6199" spans="4:11" x14ac:dyDescent="0.3">
      <c r="D6199">
        <v>6193</v>
      </c>
      <c r="E6199">
        <v>3</v>
      </c>
      <c r="F6199" s="4">
        <f>DATE(2022,9,19+INT(ROWS($1:238)/8))</f>
        <v>44852</v>
      </c>
      <c r="G6199" s="1" t="s">
        <v>167</v>
      </c>
      <c r="H6199">
        <v>-10</v>
      </c>
      <c r="I6199" s="5">
        <f>IF(G6199="nákup",VLOOKUP(E6199,Tabuľka6[#All],13,FALSE),IF(G6199="predaj",VLOOKUP(E6199,Tabuľka6[#All],12,FALSE),"zadany neplatny typ transakie"))</f>
        <v>9.64</v>
      </c>
      <c r="J6199">
        <f t="shared" si="96"/>
        <v>96.4</v>
      </c>
      <c r="K6199">
        <f>SUMIF($E$7:E6199,E6199,$H$7:H6199)</f>
        <v>130</v>
      </c>
    </row>
    <row r="6200" spans="4:11" x14ac:dyDescent="0.3">
      <c r="D6200">
        <v>6194</v>
      </c>
      <c r="E6200">
        <v>2</v>
      </c>
      <c r="F6200" s="4">
        <f>DATE(2022,9,19+INT(ROWS($1:239)/8))</f>
        <v>44852</v>
      </c>
      <c r="G6200" s="1" t="s">
        <v>167</v>
      </c>
      <c r="H6200">
        <v>-6</v>
      </c>
      <c r="I6200" s="5">
        <f>IF(G6200="nákup",VLOOKUP(E6200,Tabuľka6[#All],13,FALSE),IF(G6200="predaj",VLOOKUP(E6200,Tabuľka6[#All],12,FALSE),"zadany neplatny typ transakie"))</f>
        <v>16.11</v>
      </c>
      <c r="J6200">
        <f t="shared" si="96"/>
        <v>96.66</v>
      </c>
      <c r="K6200">
        <f>SUMIF($E$7:E6200,E6200,$H$7:H6200)</f>
        <v>89</v>
      </c>
    </row>
    <row r="6201" spans="4:11" x14ac:dyDescent="0.3">
      <c r="D6201">
        <v>6195</v>
      </c>
      <c r="E6201">
        <v>16</v>
      </c>
      <c r="F6201" s="4">
        <f>DATE(2022,9,19+INT(ROWS($1:240)/8))</f>
        <v>44853</v>
      </c>
      <c r="G6201" s="1" t="s">
        <v>167</v>
      </c>
      <c r="H6201">
        <v>-2</v>
      </c>
      <c r="I6201" s="5">
        <f>IF(G6201="nákup",VLOOKUP(E6201,Tabuľka6[#All],13,FALSE),IF(G6201="predaj",VLOOKUP(E6201,Tabuľka6[#All],12,FALSE),"zadany neplatny typ transakie"))</f>
        <v>14.49</v>
      </c>
      <c r="J6201">
        <f t="shared" si="96"/>
        <v>28.98</v>
      </c>
      <c r="K6201">
        <f>SUMIF($E$7:E6201,E6201,$H$7:H6201)</f>
        <v>2</v>
      </c>
    </row>
    <row r="6202" spans="4:11" x14ac:dyDescent="0.3">
      <c r="D6202">
        <v>6196</v>
      </c>
      <c r="E6202">
        <v>22</v>
      </c>
      <c r="F6202" s="4">
        <f>DATE(2022,9,19+INT(ROWS($1:241)/8))</f>
        <v>44853</v>
      </c>
      <c r="G6202" s="1" t="s">
        <v>166</v>
      </c>
      <c r="H6202">
        <v>10</v>
      </c>
      <c r="I6202" s="5">
        <f>IF(G6202="nákup",VLOOKUP(E6202,Tabuľka6[#All],13,FALSE),IF(G6202="predaj",VLOOKUP(E6202,Tabuľka6[#All],12,FALSE),"zadany neplatny typ transakie"))</f>
        <v>12.56</v>
      </c>
      <c r="J6202">
        <f t="shared" si="96"/>
        <v>125.60000000000001</v>
      </c>
      <c r="K6202">
        <f>SUMIF($E$7:E6202,E6202,$H$7:H6202)</f>
        <v>37</v>
      </c>
    </row>
    <row r="6203" spans="4:11" x14ac:dyDescent="0.3">
      <c r="D6203">
        <v>6197</v>
      </c>
      <c r="E6203">
        <v>19</v>
      </c>
      <c r="F6203" s="4">
        <f>DATE(2022,9,19+INT(ROWS($1:242)/8))</f>
        <v>44853</v>
      </c>
      <c r="G6203" s="1" t="s">
        <v>167</v>
      </c>
      <c r="H6203">
        <v>-9</v>
      </c>
      <c r="I6203" s="5">
        <f>IF(G6203="nákup",VLOOKUP(E6203,Tabuľka6[#All],13,FALSE),IF(G6203="predaj",VLOOKUP(E6203,Tabuľka6[#All],12,FALSE),"zadany neplatny typ transakie"))</f>
        <v>14.17</v>
      </c>
      <c r="J6203">
        <f t="shared" si="96"/>
        <v>127.53</v>
      </c>
      <c r="K6203">
        <f>SUMIF($E$7:E6203,E6203,$H$7:H6203)</f>
        <v>293</v>
      </c>
    </row>
    <row r="6204" spans="4:11" x14ac:dyDescent="0.3">
      <c r="D6204">
        <v>6198</v>
      </c>
      <c r="E6204">
        <v>16</v>
      </c>
      <c r="F6204" s="4">
        <f>DATE(2022,9,19+INT(ROWS($1:243)/8))</f>
        <v>44853</v>
      </c>
      <c r="G6204" s="1" t="s">
        <v>167</v>
      </c>
      <c r="H6204">
        <v>-1</v>
      </c>
      <c r="I6204" s="5">
        <f>IF(G6204="nákup",VLOOKUP(E6204,Tabuľka6[#All],13,FALSE),IF(G6204="predaj",VLOOKUP(E6204,Tabuľka6[#All],12,FALSE),"zadany neplatny typ transakie"))</f>
        <v>14.49</v>
      </c>
      <c r="J6204">
        <f t="shared" si="96"/>
        <v>14.49</v>
      </c>
      <c r="K6204">
        <f>SUMIF($E$7:E6204,E6204,$H$7:H6204)</f>
        <v>1</v>
      </c>
    </row>
    <row r="6205" spans="4:11" x14ac:dyDescent="0.3">
      <c r="D6205">
        <v>6199</v>
      </c>
      <c r="E6205">
        <v>18</v>
      </c>
      <c r="F6205" s="4">
        <f>DATE(2022,9,19+INT(ROWS($1:244)/8))</f>
        <v>44853</v>
      </c>
      <c r="G6205" s="1" t="s">
        <v>167</v>
      </c>
      <c r="H6205">
        <v>-9</v>
      </c>
      <c r="I6205" s="5">
        <f>IF(G6205="nákup",VLOOKUP(E6205,Tabuľka6[#All],13,FALSE),IF(G6205="predaj",VLOOKUP(E6205,Tabuľka6[#All],12,FALSE),"zadany neplatny typ transakie"))</f>
        <v>13.99</v>
      </c>
      <c r="J6205">
        <f t="shared" si="96"/>
        <v>125.91</v>
      </c>
      <c r="K6205">
        <f>SUMIF($E$7:E6205,E6205,$H$7:H6205)</f>
        <v>196</v>
      </c>
    </row>
    <row r="6206" spans="4:11" x14ac:dyDescent="0.3">
      <c r="D6206">
        <v>6200</v>
      </c>
      <c r="E6206">
        <v>15</v>
      </c>
      <c r="F6206" s="4">
        <f>DATE(2022,9,19+INT(ROWS($1:245)/8))</f>
        <v>44853</v>
      </c>
      <c r="G6206" s="1" t="s">
        <v>167</v>
      </c>
      <c r="H6206">
        <v>-4</v>
      </c>
      <c r="I6206" s="5">
        <f>IF(G6206="nákup",VLOOKUP(E6206,Tabuľka6[#All],13,FALSE),IF(G6206="predaj",VLOOKUP(E6206,Tabuľka6[#All],12,FALSE),"zadany neplatny typ transakie"))</f>
        <v>9.65</v>
      </c>
      <c r="J6206">
        <f t="shared" si="96"/>
        <v>38.6</v>
      </c>
      <c r="K6206">
        <f>SUMIF($E$7:E6206,E6206,$H$7:H6206)</f>
        <v>152</v>
      </c>
    </row>
    <row r="6207" spans="4:11" x14ac:dyDescent="0.3">
      <c r="D6207">
        <v>6201</v>
      </c>
      <c r="E6207">
        <v>19</v>
      </c>
      <c r="F6207" s="4">
        <f>DATE(2022,9,19+INT(ROWS($1:246)/8))</f>
        <v>44853</v>
      </c>
      <c r="G6207" s="1" t="s">
        <v>167</v>
      </c>
      <c r="H6207">
        <v>-3</v>
      </c>
      <c r="I6207" s="5">
        <f>IF(G6207="nákup",VLOOKUP(E6207,Tabuľka6[#All],13,FALSE),IF(G6207="predaj",VLOOKUP(E6207,Tabuľka6[#All],12,FALSE),"zadany neplatny typ transakie"))</f>
        <v>14.17</v>
      </c>
      <c r="J6207">
        <f t="shared" si="96"/>
        <v>42.51</v>
      </c>
      <c r="K6207">
        <f>SUMIF($E$7:E6207,E6207,$H$7:H6207)</f>
        <v>290</v>
      </c>
    </row>
    <row r="6208" spans="4:11" x14ac:dyDescent="0.3">
      <c r="D6208">
        <v>6202</v>
      </c>
      <c r="E6208">
        <v>20</v>
      </c>
      <c r="F6208" s="4">
        <f>DATE(2022,9,19+INT(ROWS($1:247)/8))</f>
        <v>44853</v>
      </c>
      <c r="G6208" s="1" t="s">
        <v>167</v>
      </c>
      <c r="H6208">
        <v>-7</v>
      </c>
      <c r="I6208" s="5">
        <f>IF(G6208="nákup",VLOOKUP(E6208,Tabuľka6[#All],13,FALSE),IF(G6208="predaj",VLOOKUP(E6208,Tabuľka6[#All],12,FALSE),"zadany neplatny typ transakie"))</f>
        <v>10.050000000000001</v>
      </c>
      <c r="J6208">
        <f t="shared" si="96"/>
        <v>70.350000000000009</v>
      </c>
      <c r="K6208">
        <f>SUMIF($E$7:E6208,E6208,$H$7:H6208)</f>
        <v>113</v>
      </c>
    </row>
    <row r="6209" spans="4:11" x14ac:dyDescent="0.3">
      <c r="D6209">
        <v>6203</v>
      </c>
      <c r="E6209">
        <v>23</v>
      </c>
      <c r="F6209" s="4">
        <f>DATE(2022,9,19+INT(ROWS($1:248)/8))</f>
        <v>44854</v>
      </c>
      <c r="G6209" s="1" t="s">
        <v>167</v>
      </c>
      <c r="H6209">
        <v>-2</v>
      </c>
      <c r="I6209" s="5">
        <f>IF(G6209="nákup",VLOOKUP(E6209,Tabuľka6[#All],13,FALSE),IF(G6209="predaj",VLOOKUP(E6209,Tabuľka6[#All],12,FALSE),"zadany neplatny typ transakie"))</f>
        <v>22.55</v>
      </c>
      <c r="J6209">
        <f t="shared" si="96"/>
        <v>45.1</v>
      </c>
      <c r="K6209">
        <f>SUMIF($E$7:E6209,E6209,$H$7:H6209)</f>
        <v>82</v>
      </c>
    </row>
    <row r="6210" spans="4:11" x14ac:dyDescent="0.3">
      <c r="D6210">
        <v>6204</v>
      </c>
      <c r="E6210">
        <v>16</v>
      </c>
      <c r="F6210" s="4">
        <f>DATE(2022,9,19+INT(ROWS($1:249)/8))</f>
        <v>44854</v>
      </c>
      <c r="G6210" s="1" t="s">
        <v>166</v>
      </c>
      <c r="H6210">
        <v>20</v>
      </c>
      <c r="I6210" s="5">
        <f>IF(G6210="nákup",VLOOKUP(E6210,Tabuľka6[#All],13,FALSE),IF(G6210="predaj",VLOOKUP(E6210,Tabuľka6[#All],12,FALSE),"zadany neplatny typ transakie"))</f>
        <v>7.68</v>
      </c>
      <c r="J6210">
        <f t="shared" si="96"/>
        <v>153.6</v>
      </c>
      <c r="K6210">
        <f>SUMIF($E$7:E6210,E6210,$H$7:H6210)</f>
        <v>21</v>
      </c>
    </row>
    <row r="6211" spans="4:11" x14ac:dyDescent="0.3">
      <c r="D6211">
        <v>6205</v>
      </c>
      <c r="E6211">
        <v>25</v>
      </c>
      <c r="F6211" s="4">
        <f>DATE(2022,9,19+INT(ROWS($1:250)/8))</f>
        <v>44854</v>
      </c>
      <c r="G6211" s="1" t="s">
        <v>167</v>
      </c>
      <c r="H6211">
        <v>-5</v>
      </c>
      <c r="I6211" s="5">
        <f>IF(G6211="nákup",VLOOKUP(E6211,Tabuľka6[#All],13,FALSE),IF(G6211="predaj",VLOOKUP(E6211,Tabuľka6[#All],12,FALSE),"zadany neplatny typ transakie"))</f>
        <v>14.95</v>
      </c>
      <c r="J6211">
        <f t="shared" si="96"/>
        <v>74.75</v>
      </c>
      <c r="K6211">
        <f>SUMIF($E$7:E6211,E6211,$H$7:H6211)</f>
        <v>40</v>
      </c>
    </row>
    <row r="6212" spans="4:11" x14ac:dyDescent="0.3">
      <c r="D6212">
        <v>6206</v>
      </c>
      <c r="E6212">
        <v>23</v>
      </c>
      <c r="F6212" s="4">
        <f>DATE(2022,9,19+INT(ROWS($1:251)/8))</f>
        <v>44854</v>
      </c>
      <c r="G6212" s="1" t="s">
        <v>167</v>
      </c>
      <c r="H6212">
        <v>-2</v>
      </c>
      <c r="I6212" s="5">
        <f>IF(G6212="nákup",VLOOKUP(E6212,Tabuľka6[#All],13,FALSE),IF(G6212="predaj",VLOOKUP(E6212,Tabuľka6[#All],12,FALSE),"zadany neplatny typ transakie"))</f>
        <v>22.55</v>
      </c>
      <c r="J6212">
        <f t="shared" si="96"/>
        <v>45.1</v>
      </c>
      <c r="K6212">
        <f>SUMIF($E$7:E6212,E6212,$H$7:H6212)</f>
        <v>80</v>
      </c>
    </row>
    <row r="6213" spans="4:11" x14ac:dyDescent="0.3">
      <c r="D6213">
        <v>6207</v>
      </c>
      <c r="E6213">
        <v>29</v>
      </c>
      <c r="F6213" s="4">
        <f>DATE(2022,9,19+INT(ROWS($1:252)/8))</f>
        <v>44854</v>
      </c>
      <c r="G6213" s="1" t="s">
        <v>167</v>
      </c>
      <c r="H6213">
        <v>-4</v>
      </c>
      <c r="I6213" s="5">
        <f>IF(G6213="nákup",VLOOKUP(E6213,Tabuľka6[#All],13,FALSE),IF(G6213="predaj",VLOOKUP(E6213,Tabuľka6[#All],12,FALSE),"zadany neplatny typ transakie"))</f>
        <v>24.99</v>
      </c>
      <c r="J6213">
        <f t="shared" si="96"/>
        <v>99.96</v>
      </c>
      <c r="K6213">
        <f>SUMIF($E$7:E6213,E6213,$H$7:H6213)</f>
        <v>110</v>
      </c>
    </row>
    <row r="6214" spans="4:11" x14ac:dyDescent="0.3">
      <c r="D6214">
        <v>6208</v>
      </c>
      <c r="E6214">
        <v>29</v>
      </c>
      <c r="F6214" s="4">
        <f>DATE(2022,9,19+INT(ROWS($1:253)/8))</f>
        <v>44854</v>
      </c>
      <c r="G6214" s="1" t="s">
        <v>167</v>
      </c>
      <c r="H6214">
        <v>-6</v>
      </c>
      <c r="I6214" s="5">
        <f>IF(G6214="nákup",VLOOKUP(E6214,Tabuľka6[#All],13,FALSE),IF(G6214="predaj",VLOOKUP(E6214,Tabuľka6[#All],12,FALSE),"zadany neplatny typ transakie"))</f>
        <v>24.99</v>
      </c>
      <c r="J6214">
        <f t="shared" si="96"/>
        <v>149.94</v>
      </c>
      <c r="K6214">
        <f>SUMIF($E$7:E6214,E6214,$H$7:H6214)</f>
        <v>104</v>
      </c>
    </row>
    <row r="6215" spans="4:11" x14ac:dyDescent="0.3">
      <c r="D6215">
        <v>6209</v>
      </c>
      <c r="E6215">
        <v>24</v>
      </c>
      <c r="F6215" s="4">
        <f>DATE(2022,9,19+INT(ROWS($1:254)/8))</f>
        <v>44854</v>
      </c>
      <c r="G6215" s="1" t="s">
        <v>167</v>
      </c>
      <c r="H6215">
        <v>-1</v>
      </c>
      <c r="I6215" s="5">
        <f>IF(G6215="nákup",VLOOKUP(E6215,Tabuľka6[#All],13,FALSE),IF(G6215="predaj",VLOOKUP(E6215,Tabuľka6[#All],12,FALSE),"zadany neplatny typ transakie"))</f>
        <v>18.98</v>
      </c>
      <c r="J6215">
        <f t="shared" si="96"/>
        <v>18.98</v>
      </c>
      <c r="K6215">
        <f>SUMIF($E$7:E6215,E6215,$H$7:H6215)</f>
        <v>64</v>
      </c>
    </row>
    <row r="6216" spans="4:11" x14ac:dyDescent="0.3">
      <c r="D6216">
        <v>6210</v>
      </c>
      <c r="E6216">
        <v>2</v>
      </c>
      <c r="F6216" s="4">
        <f>DATE(2022,9,19+INT(ROWS($1:255)/8))</f>
        <v>44854</v>
      </c>
      <c r="G6216" s="1" t="s">
        <v>167</v>
      </c>
      <c r="H6216">
        <v>-3</v>
      </c>
      <c r="I6216" s="5">
        <f>IF(G6216="nákup",VLOOKUP(E6216,Tabuľka6[#All],13,FALSE),IF(G6216="predaj",VLOOKUP(E6216,Tabuľka6[#All],12,FALSE),"zadany neplatny typ transakie"))</f>
        <v>16.11</v>
      </c>
      <c r="J6216">
        <f t="shared" ref="J6216:J6279" si="97">ABS(H6216*I6216)</f>
        <v>48.33</v>
      </c>
      <c r="K6216">
        <f>SUMIF($E$7:E6216,E6216,$H$7:H6216)</f>
        <v>86</v>
      </c>
    </row>
    <row r="6217" spans="4:11" x14ac:dyDescent="0.3">
      <c r="D6217">
        <v>6211</v>
      </c>
      <c r="E6217">
        <v>15</v>
      </c>
      <c r="F6217" s="4">
        <f>DATE(2022,9,19+INT(ROWS($1:256)/8))</f>
        <v>44855</v>
      </c>
      <c r="G6217" s="1" t="s">
        <v>167</v>
      </c>
      <c r="H6217">
        <v>-8</v>
      </c>
      <c r="I6217" s="5">
        <f>IF(G6217="nákup",VLOOKUP(E6217,Tabuľka6[#All],13,FALSE),IF(G6217="predaj",VLOOKUP(E6217,Tabuľka6[#All],12,FALSE),"zadany neplatny typ transakie"))</f>
        <v>9.65</v>
      </c>
      <c r="J6217">
        <f t="shared" si="97"/>
        <v>77.2</v>
      </c>
      <c r="K6217">
        <f>SUMIF($E$7:E6217,E6217,$H$7:H6217)</f>
        <v>144</v>
      </c>
    </row>
    <row r="6218" spans="4:11" x14ac:dyDescent="0.3">
      <c r="D6218">
        <v>6212</v>
      </c>
      <c r="E6218">
        <v>16</v>
      </c>
      <c r="F6218" s="4">
        <f>DATE(2022,9,19+INT(ROWS($1:257)/8))</f>
        <v>44855</v>
      </c>
      <c r="G6218" s="1" t="s">
        <v>167</v>
      </c>
      <c r="H6218">
        <v>-8</v>
      </c>
      <c r="I6218" s="5">
        <f>IF(G6218="nákup",VLOOKUP(E6218,Tabuľka6[#All],13,FALSE),IF(G6218="predaj",VLOOKUP(E6218,Tabuľka6[#All],12,FALSE),"zadany neplatny typ transakie"))</f>
        <v>14.49</v>
      </c>
      <c r="J6218">
        <f t="shared" si="97"/>
        <v>115.92</v>
      </c>
      <c r="K6218">
        <f>SUMIF($E$7:E6218,E6218,$H$7:H6218)</f>
        <v>13</v>
      </c>
    </row>
    <row r="6219" spans="4:11" x14ac:dyDescent="0.3">
      <c r="D6219">
        <v>6213</v>
      </c>
      <c r="E6219">
        <v>29</v>
      </c>
      <c r="F6219" s="4">
        <f>DATE(2022,9,19+INT(ROWS($1:258)/8))</f>
        <v>44855</v>
      </c>
      <c r="G6219" s="1" t="s">
        <v>167</v>
      </c>
      <c r="H6219">
        <v>-8</v>
      </c>
      <c r="I6219" s="5">
        <f>IF(G6219="nákup",VLOOKUP(E6219,Tabuľka6[#All],13,FALSE),IF(G6219="predaj",VLOOKUP(E6219,Tabuľka6[#All],12,FALSE),"zadany neplatny typ transakie"))</f>
        <v>24.99</v>
      </c>
      <c r="J6219">
        <f t="shared" si="97"/>
        <v>199.92</v>
      </c>
      <c r="K6219">
        <f>SUMIF($E$7:E6219,E6219,$H$7:H6219)</f>
        <v>96</v>
      </c>
    </row>
    <row r="6220" spans="4:11" x14ac:dyDescent="0.3">
      <c r="D6220">
        <v>6214</v>
      </c>
      <c r="E6220">
        <v>26</v>
      </c>
      <c r="F6220" s="4">
        <f>DATE(2022,9,19+INT(ROWS($1:259)/8))</f>
        <v>44855</v>
      </c>
      <c r="G6220" s="1" t="s">
        <v>167</v>
      </c>
      <c r="H6220">
        <v>-6</v>
      </c>
      <c r="I6220" s="5">
        <f>IF(G6220="nákup",VLOOKUP(E6220,Tabuľka6[#All],13,FALSE),IF(G6220="predaj",VLOOKUP(E6220,Tabuľka6[#All],12,FALSE),"zadany neplatny typ transakie"))</f>
        <v>12.85</v>
      </c>
      <c r="J6220">
        <f t="shared" si="97"/>
        <v>77.099999999999994</v>
      </c>
      <c r="K6220">
        <f>SUMIF($E$7:E6220,E6220,$H$7:H6220)</f>
        <v>67</v>
      </c>
    </row>
    <row r="6221" spans="4:11" x14ac:dyDescent="0.3">
      <c r="D6221">
        <v>6215</v>
      </c>
      <c r="E6221">
        <v>15</v>
      </c>
      <c r="F6221" s="4">
        <f>DATE(2022,9,19+INT(ROWS($1:260)/8))</f>
        <v>44855</v>
      </c>
      <c r="G6221" s="1" t="s">
        <v>167</v>
      </c>
      <c r="H6221">
        <v>-3</v>
      </c>
      <c r="I6221" s="5">
        <f>IF(G6221="nákup",VLOOKUP(E6221,Tabuľka6[#All],13,FALSE),IF(G6221="predaj",VLOOKUP(E6221,Tabuľka6[#All],12,FALSE),"zadany neplatny typ transakie"))</f>
        <v>9.65</v>
      </c>
      <c r="J6221">
        <f t="shared" si="97"/>
        <v>28.950000000000003</v>
      </c>
      <c r="K6221">
        <f>SUMIF($E$7:E6221,E6221,$H$7:H6221)</f>
        <v>141</v>
      </c>
    </row>
    <row r="6222" spans="4:11" x14ac:dyDescent="0.3">
      <c r="D6222">
        <v>6216</v>
      </c>
      <c r="E6222">
        <v>20</v>
      </c>
      <c r="F6222" s="4">
        <f>DATE(2022,9,19+INT(ROWS($1:261)/8))</f>
        <v>44855</v>
      </c>
      <c r="G6222" s="1" t="s">
        <v>167</v>
      </c>
      <c r="H6222">
        <v>-6</v>
      </c>
      <c r="I6222" s="5">
        <f>IF(G6222="nákup",VLOOKUP(E6222,Tabuľka6[#All],13,FALSE),IF(G6222="predaj",VLOOKUP(E6222,Tabuľka6[#All],12,FALSE),"zadany neplatny typ transakie"))</f>
        <v>10.050000000000001</v>
      </c>
      <c r="J6222">
        <f t="shared" si="97"/>
        <v>60.300000000000004</v>
      </c>
      <c r="K6222">
        <f>SUMIF($E$7:E6222,E6222,$H$7:H6222)</f>
        <v>107</v>
      </c>
    </row>
    <row r="6223" spans="4:11" x14ac:dyDescent="0.3">
      <c r="D6223">
        <v>6217</v>
      </c>
      <c r="E6223">
        <v>22</v>
      </c>
      <c r="F6223" s="4">
        <f>DATE(2022,9,19+INT(ROWS($1:262)/8))</f>
        <v>44855</v>
      </c>
      <c r="G6223" s="1" t="s">
        <v>167</v>
      </c>
      <c r="H6223">
        <v>-9</v>
      </c>
      <c r="I6223" s="5">
        <f>IF(G6223="nákup",VLOOKUP(E6223,Tabuľka6[#All],13,FALSE),IF(G6223="predaj",VLOOKUP(E6223,Tabuľka6[#All],12,FALSE),"zadany neplatny typ transakie"))</f>
        <v>22.58</v>
      </c>
      <c r="J6223">
        <f t="shared" si="97"/>
        <v>203.21999999999997</v>
      </c>
      <c r="K6223">
        <f>SUMIF($E$7:E6223,E6223,$H$7:H6223)</f>
        <v>28</v>
      </c>
    </row>
    <row r="6224" spans="4:11" x14ac:dyDescent="0.3">
      <c r="D6224">
        <v>6218</v>
      </c>
      <c r="E6224">
        <v>17</v>
      </c>
      <c r="F6224" s="4">
        <f>DATE(2022,9,19+INT(ROWS($1:263)/8))</f>
        <v>44855</v>
      </c>
      <c r="G6224" s="1" t="s">
        <v>167</v>
      </c>
      <c r="H6224">
        <v>-10</v>
      </c>
      <c r="I6224" s="5">
        <f>IF(G6224="nákup",VLOOKUP(E6224,Tabuľka6[#All],13,FALSE),IF(G6224="predaj",VLOOKUP(E6224,Tabuľka6[#All],12,FALSE),"zadany neplatny typ transakie"))</f>
        <v>14.46</v>
      </c>
      <c r="J6224">
        <f t="shared" si="97"/>
        <v>144.60000000000002</v>
      </c>
      <c r="K6224">
        <f>SUMIF($E$7:E6224,E6224,$H$7:H6224)</f>
        <v>51</v>
      </c>
    </row>
    <row r="6225" spans="4:11" x14ac:dyDescent="0.3">
      <c r="D6225">
        <v>6219</v>
      </c>
      <c r="E6225">
        <v>22</v>
      </c>
      <c r="F6225" s="4">
        <f>DATE(2022,9,19+INT(ROWS($1:264)/8))</f>
        <v>44856</v>
      </c>
      <c r="G6225" s="1" t="s">
        <v>167</v>
      </c>
      <c r="H6225">
        <v>-3</v>
      </c>
      <c r="I6225" s="5">
        <f>IF(G6225="nákup",VLOOKUP(E6225,Tabuľka6[#All],13,FALSE),IF(G6225="predaj",VLOOKUP(E6225,Tabuľka6[#All],12,FALSE),"zadany neplatny typ transakie"))</f>
        <v>22.58</v>
      </c>
      <c r="J6225">
        <f t="shared" si="97"/>
        <v>67.739999999999995</v>
      </c>
      <c r="K6225">
        <f>SUMIF($E$7:E6225,E6225,$H$7:H6225)</f>
        <v>25</v>
      </c>
    </row>
    <row r="6226" spans="4:11" x14ac:dyDescent="0.3">
      <c r="D6226">
        <v>6220</v>
      </c>
      <c r="E6226">
        <v>14</v>
      </c>
      <c r="F6226" s="4">
        <f>DATE(2022,9,19+INT(ROWS($1:265)/8))</f>
        <v>44856</v>
      </c>
      <c r="G6226" s="1" t="s">
        <v>167</v>
      </c>
      <c r="H6226">
        <v>-5</v>
      </c>
      <c r="I6226" s="5">
        <f>IF(G6226="nákup",VLOOKUP(E6226,Tabuľka6[#All],13,FALSE),IF(G6226="predaj",VLOOKUP(E6226,Tabuľka6[#All],12,FALSE),"zadany neplatny typ transakie"))</f>
        <v>7.8</v>
      </c>
      <c r="J6226">
        <f t="shared" si="97"/>
        <v>39</v>
      </c>
      <c r="K6226">
        <f>SUMIF($E$7:E6226,E6226,$H$7:H6226)</f>
        <v>64</v>
      </c>
    </row>
    <row r="6227" spans="4:11" x14ac:dyDescent="0.3">
      <c r="D6227">
        <v>6221</v>
      </c>
      <c r="E6227">
        <v>28</v>
      </c>
      <c r="F6227" s="4">
        <f>DATE(2022,9,19+INT(ROWS($1:266)/8))</f>
        <v>44856</v>
      </c>
      <c r="G6227" s="1" t="s">
        <v>167</v>
      </c>
      <c r="H6227">
        <v>-1</v>
      </c>
      <c r="I6227" s="5">
        <f>IF(G6227="nákup",VLOOKUP(E6227,Tabuľka6[#All],13,FALSE),IF(G6227="predaj",VLOOKUP(E6227,Tabuľka6[#All],12,FALSE),"zadany neplatny typ transakie"))</f>
        <v>14.38</v>
      </c>
      <c r="J6227">
        <f t="shared" si="97"/>
        <v>14.38</v>
      </c>
      <c r="K6227">
        <f>SUMIF($E$7:E6227,E6227,$H$7:H6227)</f>
        <v>56</v>
      </c>
    </row>
    <row r="6228" spans="4:11" x14ac:dyDescent="0.3">
      <c r="D6228">
        <v>6222</v>
      </c>
      <c r="E6228">
        <v>22</v>
      </c>
      <c r="F6228" s="4">
        <f>DATE(2022,9,19+INT(ROWS($1:267)/8))</f>
        <v>44856</v>
      </c>
      <c r="G6228" s="1" t="s">
        <v>167</v>
      </c>
      <c r="H6228">
        <v>-2</v>
      </c>
      <c r="I6228" s="5">
        <f>IF(G6228="nákup",VLOOKUP(E6228,Tabuľka6[#All],13,FALSE),IF(G6228="predaj",VLOOKUP(E6228,Tabuľka6[#All],12,FALSE),"zadany neplatny typ transakie"))</f>
        <v>22.58</v>
      </c>
      <c r="J6228">
        <f t="shared" si="97"/>
        <v>45.16</v>
      </c>
      <c r="K6228">
        <f>SUMIF($E$7:E6228,E6228,$H$7:H6228)</f>
        <v>23</v>
      </c>
    </row>
    <row r="6229" spans="4:11" x14ac:dyDescent="0.3">
      <c r="D6229">
        <v>6223</v>
      </c>
      <c r="E6229">
        <v>1</v>
      </c>
      <c r="F6229" s="4">
        <f>DATE(2022,9,19+INT(ROWS($1:268)/8))</f>
        <v>44856</v>
      </c>
      <c r="G6229" s="1" t="s">
        <v>167</v>
      </c>
      <c r="H6229">
        <v>-9</v>
      </c>
      <c r="I6229" s="5">
        <f>IF(G6229="nákup",VLOOKUP(E6229,Tabuľka6[#All],13,FALSE),IF(G6229="predaj",VLOOKUP(E6229,Tabuľka6[#All],12,FALSE),"zadany neplatny typ transakie"))</f>
        <v>11.9</v>
      </c>
      <c r="J6229">
        <f t="shared" si="97"/>
        <v>107.10000000000001</v>
      </c>
      <c r="K6229">
        <f>SUMIF($E$7:E6229,E6229,$H$7:H6229)</f>
        <v>69</v>
      </c>
    </row>
    <row r="6230" spans="4:11" x14ac:dyDescent="0.3">
      <c r="D6230">
        <v>6224</v>
      </c>
      <c r="E6230">
        <v>16</v>
      </c>
      <c r="F6230" s="4">
        <f>DATE(2022,9,19+INT(ROWS($1:269)/8))</f>
        <v>44856</v>
      </c>
      <c r="G6230" s="1" t="s">
        <v>167</v>
      </c>
      <c r="H6230">
        <v>-4</v>
      </c>
      <c r="I6230" s="5">
        <f>IF(G6230="nákup",VLOOKUP(E6230,Tabuľka6[#All],13,FALSE),IF(G6230="predaj",VLOOKUP(E6230,Tabuľka6[#All],12,FALSE),"zadany neplatny typ transakie"))</f>
        <v>14.49</v>
      </c>
      <c r="J6230">
        <f t="shared" si="97"/>
        <v>57.96</v>
      </c>
      <c r="K6230">
        <f>SUMIF($E$7:E6230,E6230,$H$7:H6230)</f>
        <v>9</v>
      </c>
    </row>
    <row r="6231" spans="4:11" x14ac:dyDescent="0.3">
      <c r="D6231">
        <v>6225</v>
      </c>
      <c r="E6231">
        <v>21</v>
      </c>
      <c r="F6231" s="4">
        <f>DATE(2022,9,19+INT(ROWS($1:270)/8))</f>
        <v>44856</v>
      </c>
      <c r="G6231" s="1" t="s">
        <v>167</v>
      </c>
      <c r="H6231">
        <v>-6</v>
      </c>
      <c r="I6231" s="5">
        <f>IF(G6231="nákup",VLOOKUP(E6231,Tabuľka6[#All],13,FALSE),IF(G6231="predaj",VLOOKUP(E6231,Tabuľka6[#All],12,FALSE),"zadany neplatny typ transakie"))</f>
        <v>22.5</v>
      </c>
      <c r="J6231">
        <f t="shared" si="97"/>
        <v>135</v>
      </c>
      <c r="K6231">
        <f>SUMIF($E$7:E6231,E6231,$H$7:H6231)</f>
        <v>234</v>
      </c>
    </row>
    <row r="6232" spans="4:11" x14ac:dyDescent="0.3">
      <c r="D6232">
        <v>6226</v>
      </c>
      <c r="E6232">
        <v>27</v>
      </c>
      <c r="F6232" s="4">
        <f>DATE(2022,9,19+INT(ROWS($1:271)/8))</f>
        <v>44856</v>
      </c>
      <c r="G6232" s="1" t="s">
        <v>167</v>
      </c>
      <c r="H6232">
        <v>-9</v>
      </c>
      <c r="I6232" s="5">
        <f>IF(G6232="nákup",VLOOKUP(E6232,Tabuľka6[#All],13,FALSE),IF(G6232="predaj",VLOOKUP(E6232,Tabuľka6[#All],12,FALSE),"zadany neplatny typ transakie"))</f>
        <v>16.36</v>
      </c>
      <c r="J6232">
        <f t="shared" si="97"/>
        <v>147.24</v>
      </c>
      <c r="K6232">
        <f>SUMIF($E$7:E6232,E6232,$H$7:H6232)</f>
        <v>130</v>
      </c>
    </row>
    <row r="6233" spans="4:11" x14ac:dyDescent="0.3">
      <c r="D6233">
        <v>6227</v>
      </c>
      <c r="E6233">
        <v>4</v>
      </c>
      <c r="F6233" s="4">
        <f>DATE(2022,9,19+INT(ROWS($1:272)/8))</f>
        <v>44857</v>
      </c>
      <c r="G6233" s="1" t="s">
        <v>167</v>
      </c>
      <c r="H6233">
        <v>-4</v>
      </c>
      <c r="I6233" s="5">
        <f>IF(G6233="nákup",VLOOKUP(E6233,Tabuľka6[#All],13,FALSE),IF(G6233="predaj",VLOOKUP(E6233,Tabuľka6[#All],12,FALSE),"zadany neplatny typ transakie"))</f>
        <v>16</v>
      </c>
      <c r="J6233">
        <f t="shared" si="97"/>
        <v>64</v>
      </c>
      <c r="K6233">
        <f>SUMIF($E$7:E6233,E6233,$H$7:H6233)</f>
        <v>81</v>
      </c>
    </row>
    <row r="6234" spans="4:11" x14ac:dyDescent="0.3">
      <c r="D6234">
        <v>6228</v>
      </c>
      <c r="E6234">
        <v>15</v>
      </c>
      <c r="F6234" s="4">
        <f>DATE(2022,9,19+INT(ROWS($1:273)/8))</f>
        <v>44857</v>
      </c>
      <c r="G6234" s="1" t="s">
        <v>167</v>
      </c>
      <c r="H6234">
        <v>-3</v>
      </c>
      <c r="I6234" s="5">
        <f>IF(G6234="nákup",VLOOKUP(E6234,Tabuľka6[#All],13,FALSE),IF(G6234="predaj",VLOOKUP(E6234,Tabuľka6[#All],12,FALSE),"zadany neplatny typ transakie"))</f>
        <v>9.65</v>
      </c>
      <c r="J6234">
        <f t="shared" si="97"/>
        <v>28.950000000000003</v>
      </c>
      <c r="K6234">
        <f>SUMIF($E$7:E6234,E6234,$H$7:H6234)</f>
        <v>138</v>
      </c>
    </row>
    <row r="6235" spans="4:11" x14ac:dyDescent="0.3">
      <c r="D6235">
        <v>6229</v>
      </c>
      <c r="E6235">
        <v>6</v>
      </c>
      <c r="F6235" s="4">
        <f>DATE(2022,9,19+INT(ROWS($1:274)/8))</f>
        <v>44857</v>
      </c>
      <c r="G6235" s="1" t="s">
        <v>167</v>
      </c>
      <c r="H6235">
        <v>-8</v>
      </c>
      <c r="I6235" s="5">
        <f>IF(G6235="nákup",VLOOKUP(E6235,Tabuľka6[#All],13,FALSE),IF(G6235="predaj",VLOOKUP(E6235,Tabuľka6[#All],12,FALSE),"zadany neplatny typ transakie"))</f>
        <v>13.24</v>
      </c>
      <c r="J6235">
        <f t="shared" si="97"/>
        <v>105.92</v>
      </c>
      <c r="K6235">
        <f>SUMIF($E$7:E6235,E6235,$H$7:H6235)</f>
        <v>100</v>
      </c>
    </row>
    <row r="6236" spans="4:11" x14ac:dyDescent="0.3">
      <c r="D6236">
        <v>6230</v>
      </c>
      <c r="E6236">
        <v>26</v>
      </c>
      <c r="F6236" s="4">
        <f>DATE(2022,9,19+INT(ROWS($1:275)/8))</f>
        <v>44857</v>
      </c>
      <c r="G6236" s="1" t="s">
        <v>167</v>
      </c>
      <c r="H6236">
        <v>-4</v>
      </c>
      <c r="I6236" s="5">
        <f>IF(G6236="nákup",VLOOKUP(E6236,Tabuľka6[#All],13,FALSE),IF(G6236="predaj",VLOOKUP(E6236,Tabuľka6[#All],12,FALSE),"zadany neplatny typ transakie"))</f>
        <v>12.85</v>
      </c>
      <c r="J6236">
        <f t="shared" si="97"/>
        <v>51.4</v>
      </c>
      <c r="K6236">
        <f>SUMIF($E$7:E6236,E6236,$H$7:H6236)</f>
        <v>63</v>
      </c>
    </row>
    <row r="6237" spans="4:11" x14ac:dyDescent="0.3">
      <c r="D6237">
        <v>6231</v>
      </c>
      <c r="E6237">
        <v>25</v>
      </c>
      <c r="F6237" s="4">
        <f>DATE(2022,9,19+INT(ROWS($1:276)/8))</f>
        <v>44857</v>
      </c>
      <c r="G6237" s="1" t="s">
        <v>167</v>
      </c>
      <c r="H6237">
        <v>-8</v>
      </c>
      <c r="I6237" s="5">
        <f>IF(G6237="nákup",VLOOKUP(E6237,Tabuľka6[#All],13,FALSE),IF(G6237="predaj",VLOOKUP(E6237,Tabuľka6[#All],12,FALSE),"zadany neplatny typ transakie"))</f>
        <v>14.95</v>
      </c>
      <c r="J6237">
        <f t="shared" si="97"/>
        <v>119.6</v>
      </c>
      <c r="K6237">
        <f>SUMIF($E$7:E6237,E6237,$H$7:H6237)</f>
        <v>32</v>
      </c>
    </row>
    <row r="6238" spans="4:11" x14ac:dyDescent="0.3">
      <c r="D6238">
        <v>6232</v>
      </c>
      <c r="E6238">
        <v>11</v>
      </c>
      <c r="F6238" s="4">
        <f>DATE(2022,9,19+INT(ROWS($1:277)/8))</f>
        <v>44857</v>
      </c>
      <c r="G6238" s="1" t="s">
        <v>167</v>
      </c>
      <c r="H6238">
        <v>-1</v>
      </c>
      <c r="I6238" s="5">
        <f>IF(G6238="nákup",VLOOKUP(E6238,Tabuľka6[#All],13,FALSE),IF(G6238="predaj",VLOOKUP(E6238,Tabuľka6[#All],12,FALSE),"zadany neplatny typ transakie"))</f>
        <v>5</v>
      </c>
      <c r="J6238">
        <f t="shared" si="97"/>
        <v>5</v>
      </c>
      <c r="K6238">
        <f>SUMIF($E$7:E6238,E6238,$H$7:H6238)</f>
        <v>138</v>
      </c>
    </row>
    <row r="6239" spans="4:11" x14ac:dyDescent="0.3">
      <c r="D6239">
        <v>6233</v>
      </c>
      <c r="E6239">
        <v>7</v>
      </c>
      <c r="F6239" s="4">
        <f>DATE(2022,9,19+INT(ROWS($1:278)/8))</f>
        <v>44857</v>
      </c>
      <c r="G6239" s="1" t="s">
        <v>167</v>
      </c>
      <c r="H6239">
        <v>-5</v>
      </c>
      <c r="I6239" s="5">
        <f>IF(G6239="nákup",VLOOKUP(E6239,Tabuľka6[#All],13,FALSE),IF(G6239="predaj",VLOOKUP(E6239,Tabuľka6[#All],12,FALSE),"zadany neplatny typ transakie"))</f>
        <v>14.75</v>
      </c>
      <c r="J6239">
        <f t="shared" si="97"/>
        <v>73.75</v>
      </c>
      <c r="K6239">
        <f>SUMIF($E$7:E6239,E6239,$H$7:H6239)</f>
        <v>145</v>
      </c>
    </row>
    <row r="6240" spans="4:11" x14ac:dyDescent="0.3">
      <c r="D6240">
        <v>6234</v>
      </c>
      <c r="E6240">
        <v>5</v>
      </c>
      <c r="F6240" s="4">
        <f>DATE(2022,9,19+INT(ROWS($1:279)/8))</f>
        <v>44857</v>
      </c>
      <c r="G6240" s="1" t="s">
        <v>167</v>
      </c>
      <c r="H6240">
        <v>-6</v>
      </c>
      <c r="I6240" s="5">
        <f>IF(G6240="nákup",VLOOKUP(E6240,Tabuľka6[#All],13,FALSE),IF(G6240="predaj",VLOOKUP(E6240,Tabuľka6[#All],12,FALSE),"zadany neplatny typ transakie"))</f>
        <v>15.56</v>
      </c>
      <c r="J6240">
        <f t="shared" si="97"/>
        <v>93.36</v>
      </c>
      <c r="K6240">
        <f>SUMIF($E$7:E6240,E6240,$H$7:H6240)</f>
        <v>196</v>
      </c>
    </row>
    <row r="6241" spans="4:11" x14ac:dyDescent="0.3">
      <c r="D6241">
        <v>6235</v>
      </c>
      <c r="E6241">
        <v>24</v>
      </c>
      <c r="F6241" s="4">
        <f>DATE(2022,9,19+INT(ROWS($1:280)/8))</f>
        <v>44858</v>
      </c>
      <c r="G6241" s="1" t="s">
        <v>167</v>
      </c>
      <c r="H6241">
        <v>-1</v>
      </c>
      <c r="I6241" s="5">
        <f>IF(G6241="nákup",VLOOKUP(E6241,Tabuľka6[#All],13,FALSE),IF(G6241="predaj",VLOOKUP(E6241,Tabuľka6[#All],12,FALSE),"zadany neplatny typ transakie"))</f>
        <v>18.98</v>
      </c>
      <c r="J6241">
        <f t="shared" si="97"/>
        <v>18.98</v>
      </c>
      <c r="K6241">
        <f>SUMIF($E$7:E6241,E6241,$H$7:H6241)</f>
        <v>63</v>
      </c>
    </row>
    <row r="6242" spans="4:11" x14ac:dyDescent="0.3">
      <c r="D6242">
        <v>6236</v>
      </c>
      <c r="E6242">
        <v>28</v>
      </c>
      <c r="F6242" s="4">
        <f>DATE(2022,9,19+INT(ROWS($1:281)/8))</f>
        <v>44858</v>
      </c>
      <c r="G6242" s="1" t="s">
        <v>167</v>
      </c>
      <c r="H6242">
        <v>-7</v>
      </c>
      <c r="I6242" s="5">
        <f>IF(G6242="nákup",VLOOKUP(E6242,Tabuľka6[#All],13,FALSE),IF(G6242="predaj",VLOOKUP(E6242,Tabuľka6[#All],12,FALSE),"zadany neplatny typ transakie"))</f>
        <v>14.38</v>
      </c>
      <c r="J6242">
        <f t="shared" si="97"/>
        <v>100.66000000000001</v>
      </c>
      <c r="K6242">
        <f>SUMIF($E$7:E6242,E6242,$H$7:H6242)</f>
        <v>49</v>
      </c>
    </row>
    <row r="6243" spans="4:11" x14ac:dyDescent="0.3">
      <c r="D6243">
        <v>6237</v>
      </c>
      <c r="E6243">
        <v>25</v>
      </c>
      <c r="F6243" s="4">
        <f>DATE(2022,9,19+INT(ROWS($1:282)/8))</f>
        <v>44858</v>
      </c>
      <c r="G6243" s="1" t="s">
        <v>167</v>
      </c>
      <c r="H6243">
        <v>-10</v>
      </c>
      <c r="I6243" s="5">
        <f>IF(G6243="nákup",VLOOKUP(E6243,Tabuľka6[#All],13,FALSE),IF(G6243="predaj",VLOOKUP(E6243,Tabuľka6[#All],12,FALSE),"zadany neplatny typ transakie"))</f>
        <v>14.95</v>
      </c>
      <c r="J6243">
        <f t="shared" si="97"/>
        <v>149.5</v>
      </c>
      <c r="K6243">
        <f>SUMIF($E$7:E6243,E6243,$H$7:H6243)</f>
        <v>22</v>
      </c>
    </row>
    <row r="6244" spans="4:11" x14ac:dyDescent="0.3">
      <c r="D6244">
        <v>6238</v>
      </c>
      <c r="E6244">
        <v>20</v>
      </c>
      <c r="F6244" s="4">
        <f>DATE(2022,9,19+INT(ROWS($1:283)/8))</f>
        <v>44858</v>
      </c>
      <c r="G6244" s="1" t="s">
        <v>167</v>
      </c>
      <c r="H6244">
        <v>-7</v>
      </c>
      <c r="I6244" s="5">
        <f>IF(G6244="nákup",VLOOKUP(E6244,Tabuľka6[#All],13,FALSE),IF(G6244="predaj",VLOOKUP(E6244,Tabuľka6[#All],12,FALSE),"zadany neplatny typ transakie"))</f>
        <v>10.050000000000001</v>
      </c>
      <c r="J6244">
        <f t="shared" si="97"/>
        <v>70.350000000000009</v>
      </c>
      <c r="K6244">
        <f>SUMIF($E$7:E6244,E6244,$H$7:H6244)</f>
        <v>100</v>
      </c>
    </row>
    <row r="6245" spans="4:11" x14ac:dyDescent="0.3">
      <c r="D6245">
        <v>6239</v>
      </c>
      <c r="E6245">
        <v>30</v>
      </c>
      <c r="F6245" s="4">
        <f>DATE(2022,9,19+INT(ROWS($1:284)/8))</f>
        <v>44858</v>
      </c>
      <c r="G6245" s="1" t="s">
        <v>166</v>
      </c>
      <c r="H6245">
        <v>20</v>
      </c>
      <c r="I6245" s="5" t="str">
        <f>IF(G6245="nákup",VLOOKUP(E6245,Tabuľka6[#All],13,FALSE),IF(G6245="predaj",VLOOKUP(E6245,Tabuľka6[#All],12,FALSE),"zadany neplatny typ transakie"))</f>
        <v>4,36</v>
      </c>
      <c r="J6245">
        <f t="shared" si="97"/>
        <v>87.2</v>
      </c>
      <c r="K6245">
        <f>SUMIF($E$7:E6245,E6245,$H$7:H6245)</f>
        <v>31</v>
      </c>
    </row>
    <row r="6246" spans="4:11" x14ac:dyDescent="0.3">
      <c r="D6246">
        <v>6240</v>
      </c>
      <c r="E6246">
        <v>13</v>
      </c>
      <c r="F6246" s="4">
        <f>DATE(2022,9,19+INT(ROWS($1:285)/8))</f>
        <v>44858</v>
      </c>
      <c r="G6246" s="1" t="s">
        <v>167</v>
      </c>
      <c r="H6246">
        <v>-2</v>
      </c>
      <c r="I6246" s="5">
        <f>IF(G6246="nákup",VLOOKUP(E6246,Tabuľka6[#All],13,FALSE),IF(G6246="predaj",VLOOKUP(E6246,Tabuľka6[#All],12,FALSE),"zadany neplatny typ transakie"))</f>
        <v>14.95</v>
      </c>
      <c r="J6246">
        <f t="shared" si="97"/>
        <v>29.9</v>
      </c>
      <c r="K6246">
        <f>SUMIF($E$7:E6246,E6246,$H$7:H6246)</f>
        <v>80</v>
      </c>
    </row>
    <row r="6247" spans="4:11" x14ac:dyDescent="0.3">
      <c r="D6247">
        <v>6241</v>
      </c>
      <c r="E6247">
        <v>26</v>
      </c>
      <c r="F6247" s="4">
        <f>DATE(2022,9,19+INT(ROWS($1:286)/8))</f>
        <v>44858</v>
      </c>
      <c r="G6247" s="1" t="s">
        <v>167</v>
      </c>
      <c r="H6247">
        <v>-7</v>
      </c>
      <c r="I6247" s="5">
        <f>IF(G6247="nákup",VLOOKUP(E6247,Tabuľka6[#All],13,FALSE),IF(G6247="predaj",VLOOKUP(E6247,Tabuľka6[#All],12,FALSE),"zadany neplatny typ transakie"))</f>
        <v>12.85</v>
      </c>
      <c r="J6247">
        <f t="shared" si="97"/>
        <v>89.95</v>
      </c>
      <c r="K6247">
        <f>SUMIF($E$7:E6247,E6247,$H$7:H6247)</f>
        <v>56</v>
      </c>
    </row>
    <row r="6248" spans="4:11" x14ac:dyDescent="0.3">
      <c r="D6248">
        <v>6242</v>
      </c>
      <c r="E6248">
        <v>29</v>
      </c>
      <c r="F6248" s="4">
        <f>DATE(2022,9,19+INT(ROWS($1:287)/8))</f>
        <v>44858</v>
      </c>
      <c r="G6248" s="1" t="s">
        <v>167</v>
      </c>
      <c r="H6248">
        <v>-10</v>
      </c>
      <c r="I6248" s="5">
        <f>IF(G6248="nákup",VLOOKUP(E6248,Tabuľka6[#All],13,FALSE),IF(G6248="predaj",VLOOKUP(E6248,Tabuľka6[#All],12,FALSE),"zadany neplatny typ transakie"))</f>
        <v>24.99</v>
      </c>
      <c r="J6248">
        <f t="shared" si="97"/>
        <v>249.89999999999998</v>
      </c>
      <c r="K6248">
        <f>SUMIF($E$7:E6248,E6248,$H$7:H6248)</f>
        <v>86</v>
      </c>
    </row>
    <row r="6249" spans="4:11" x14ac:dyDescent="0.3">
      <c r="D6249">
        <v>6243</v>
      </c>
      <c r="E6249">
        <v>18</v>
      </c>
      <c r="F6249" s="4">
        <f>DATE(2022,9,19+INT(ROWS($1:288)/8))</f>
        <v>44859</v>
      </c>
      <c r="G6249" s="1" t="s">
        <v>167</v>
      </c>
      <c r="H6249">
        <v>-8</v>
      </c>
      <c r="I6249" s="5">
        <f>IF(G6249="nákup",VLOOKUP(E6249,Tabuľka6[#All],13,FALSE),IF(G6249="predaj",VLOOKUP(E6249,Tabuľka6[#All],12,FALSE),"zadany neplatny typ transakie"))</f>
        <v>13.99</v>
      </c>
      <c r="J6249">
        <f t="shared" si="97"/>
        <v>111.92</v>
      </c>
      <c r="K6249">
        <f>SUMIF($E$7:E6249,E6249,$H$7:H6249)</f>
        <v>188</v>
      </c>
    </row>
    <row r="6250" spans="4:11" x14ac:dyDescent="0.3">
      <c r="D6250">
        <v>6244</v>
      </c>
      <c r="E6250">
        <v>18</v>
      </c>
      <c r="F6250" s="4">
        <f>DATE(2022,9,19+INT(ROWS($1:289)/8))</f>
        <v>44859</v>
      </c>
      <c r="G6250" s="1" t="s">
        <v>167</v>
      </c>
      <c r="H6250">
        <v>-10</v>
      </c>
      <c r="I6250" s="5">
        <f>IF(G6250="nákup",VLOOKUP(E6250,Tabuľka6[#All],13,FALSE),IF(G6250="predaj",VLOOKUP(E6250,Tabuľka6[#All],12,FALSE),"zadany neplatny typ transakie"))</f>
        <v>13.99</v>
      </c>
      <c r="J6250">
        <f t="shared" si="97"/>
        <v>139.9</v>
      </c>
      <c r="K6250">
        <f>SUMIF($E$7:E6250,E6250,$H$7:H6250)</f>
        <v>178</v>
      </c>
    </row>
    <row r="6251" spans="4:11" x14ac:dyDescent="0.3">
      <c r="D6251">
        <v>6245</v>
      </c>
      <c r="E6251">
        <v>2</v>
      </c>
      <c r="F6251" s="4">
        <f>DATE(2022,9,19+INT(ROWS($1:290)/8))</f>
        <v>44859</v>
      </c>
      <c r="G6251" s="1" t="s">
        <v>167</v>
      </c>
      <c r="H6251">
        <v>-3</v>
      </c>
      <c r="I6251" s="5">
        <f>IF(G6251="nákup",VLOOKUP(E6251,Tabuľka6[#All],13,FALSE),IF(G6251="predaj",VLOOKUP(E6251,Tabuľka6[#All],12,FALSE),"zadany neplatny typ transakie"))</f>
        <v>16.11</v>
      </c>
      <c r="J6251">
        <f t="shared" si="97"/>
        <v>48.33</v>
      </c>
      <c r="K6251">
        <f>SUMIF($E$7:E6251,E6251,$H$7:H6251)</f>
        <v>83</v>
      </c>
    </row>
    <row r="6252" spans="4:11" x14ac:dyDescent="0.3">
      <c r="D6252">
        <v>6246</v>
      </c>
      <c r="E6252">
        <v>3</v>
      </c>
      <c r="F6252" s="4">
        <f>DATE(2022,9,19+INT(ROWS($1:291)/8))</f>
        <v>44859</v>
      </c>
      <c r="G6252" s="1" t="s">
        <v>167</v>
      </c>
      <c r="H6252">
        <v>-5</v>
      </c>
      <c r="I6252" s="5">
        <f>IF(G6252="nákup",VLOOKUP(E6252,Tabuľka6[#All],13,FALSE),IF(G6252="predaj",VLOOKUP(E6252,Tabuľka6[#All],12,FALSE),"zadany neplatny typ transakie"))</f>
        <v>9.64</v>
      </c>
      <c r="J6252">
        <f t="shared" si="97"/>
        <v>48.2</v>
      </c>
      <c r="K6252">
        <f>SUMIF($E$7:E6252,E6252,$H$7:H6252)</f>
        <v>125</v>
      </c>
    </row>
    <row r="6253" spans="4:11" x14ac:dyDescent="0.3">
      <c r="D6253">
        <v>6247</v>
      </c>
      <c r="E6253">
        <v>6</v>
      </c>
      <c r="F6253" s="4">
        <f>DATE(2022,9,19+INT(ROWS($1:292)/8))</f>
        <v>44859</v>
      </c>
      <c r="G6253" s="1" t="s">
        <v>167</v>
      </c>
      <c r="H6253">
        <v>-6</v>
      </c>
      <c r="I6253" s="5">
        <f>IF(G6253="nákup",VLOOKUP(E6253,Tabuľka6[#All],13,FALSE),IF(G6253="predaj",VLOOKUP(E6253,Tabuľka6[#All],12,FALSE),"zadany neplatny typ transakie"))</f>
        <v>13.24</v>
      </c>
      <c r="J6253">
        <f t="shared" si="97"/>
        <v>79.44</v>
      </c>
      <c r="K6253">
        <f>SUMIF($E$7:E6253,E6253,$H$7:H6253)</f>
        <v>94</v>
      </c>
    </row>
    <row r="6254" spans="4:11" x14ac:dyDescent="0.3">
      <c r="D6254">
        <v>6248</v>
      </c>
      <c r="E6254">
        <v>18</v>
      </c>
      <c r="F6254" s="4">
        <f>DATE(2022,9,19+INT(ROWS($1:293)/8))</f>
        <v>44859</v>
      </c>
      <c r="G6254" s="1" t="s">
        <v>167</v>
      </c>
      <c r="H6254">
        <v>-1</v>
      </c>
      <c r="I6254" s="5">
        <f>IF(G6254="nákup",VLOOKUP(E6254,Tabuľka6[#All],13,FALSE),IF(G6254="predaj",VLOOKUP(E6254,Tabuľka6[#All],12,FALSE),"zadany neplatny typ transakie"))</f>
        <v>13.99</v>
      </c>
      <c r="J6254">
        <f t="shared" si="97"/>
        <v>13.99</v>
      </c>
      <c r="K6254">
        <f>SUMIF($E$7:E6254,E6254,$H$7:H6254)</f>
        <v>177</v>
      </c>
    </row>
    <row r="6255" spans="4:11" x14ac:dyDescent="0.3">
      <c r="D6255">
        <v>6249</v>
      </c>
      <c r="E6255">
        <v>6</v>
      </c>
      <c r="F6255" s="4">
        <f>DATE(2022,9,19+INT(ROWS($1:294)/8))</f>
        <v>44859</v>
      </c>
      <c r="G6255" s="1" t="s">
        <v>167</v>
      </c>
      <c r="H6255">
        <v>-1</v>
      </c>
      <c r="I6255" s="5">
        <f>IF(G6255="nákup",VLOOKUP(E6255,Tabuľka6[#All],13,FALSE),IF(G6255="predaj",VLOOKUP(E6255,Tabuľka6[#All],12,FALSE),"zadany neplatny typ transakie"))</f>
        <v>13.24</v>
      </c>
      <c r="J6255">
        <f t="shared" si="97"/>
        <v>13.24</v>
      </c>
      <c r="K6255">
        <f>SUMIF($E$7:E6255,E6255,$H$7:H6255)</f>
        <v>93</v>
      </c>
    </row>
    <row r="6256" spans="4:11" x14ac:dyDescent="0.3">
      <c r="D6256">
        <v>6250</v>
      </c>
      <c r="E6256">
        <v>2</v>
      </c>
      <c r="F6256" s="4">
        <f>DATE(2022,9,19+INT(ROWS($1:295)/8))</f>
        <v>44859</v>
      </c>
      <c r="G6256" s="1" t="s">
        <v>167</v>
      </c>
      <c r="H6256">
        <v>-1</v>
      </c>
      <c r="I6256" s="5">
        <f>IF(G6256="nákup",VLOOKUP(E6256,Tabuľka6[#All],13,FALSE),IF(G6256="predaj",VLOOKUP(E6256,Tabuľka6[#All],12,FALSE),"zadany neplatny typ transakie"))</f>
        <v>16.11</v>
      </c>
      <c r="J6256">
        <f t="shared" si="97"/>
        <v>16.11</v>
      </c>
      <c r="K6256">
        <f>SUMIF($E$7:E6256,E6256,$H$7:H6256)</f>
        <v>82</v>
      </c>
    </row>
    <row r="6257" spans="4:11" x14ac:dyDescent="0.3">
      <c r="D6257">
        <v>6251</v>
      </c>
      <c r="E6257">
        <v>12</v>
      </c>
      <c r="F6257" s="4">
        <f>DATE(2022,9,19+INT(ROWS($1:296)/8))</f>
        <v>44860</v>
      </c>
      <c r="G6257" s="1" t="s">
        <v>167</v>
      </c>
      <c r="H6257">
        <v>-8</v>
      </c>
      <c r="I6257" s="5">
        <f>IF(G6257="nákup",VLOOKUP(E6257,Tabuľka6[#All],13,FALSE),IF(G6257="predaj",VLOOKUP(E6257,Tabuľka6[#All],12,FALSE),"zadany neplatny typ transakie"))</f>
        <v>13.25</v>
      </c>
      <c r="J6257">
        <f t="shared" si="97"/>
        <v>106</v>
      </c>
      <c r="K6257">
        <f>SUMIF($E$7:E6257,E6257,$H$7:H6257)</f>
        <v>63</v>
      </c>
    </row>
    <row r="6258" spans="4:11" x14ac:dyDescent="0.3">
      <c r="D6258">
        <v>6252</v>
      </c>
      <c r="E6258">
        <v>19</v>
      </c>
      <c r="F6258" s="4">
        <f>DATE(2022,9,19+INT(ROWS($1:297)/8))</f>
        <v>44860</v>
      </c>
      <c r="G6258" s="1" t="s">
        <v>167</v>
      </c>
      <c r="H6258">
        <v>-8</v>
      </c>
      <c r="I6258" s="5">
        <f>IF(G6258="nákup",VLOOKUP(E6258,Tabuľka6[#All],13,FALSE),IF(G6258="predaj",VLOOKUP(E6258,Tabuľka6[#All],12,FALSE),"zadany neplatny typ transakie"))</f>
        <v>14.17</v>
      </c>
      <c r="J6258">
        <f t="shared" si="97"/>
        <v>113.36</v>
      </c>
      <c r="K6258">
        <f>SUMIF($E$7:E6258,E6258,$H$7:H6258)</f>
        <v>282</v>
      </c>
    </row>
    <row r="6259" spans="4:11" x14ac:dyDescent="0.3">
      <c r="D6259">
        <v>6253</v>
      </c>
      <c r="E6259">
        <v>11</v>
      </c>
      <c r="F6259" s="4">
        <f>DATE(2022,9,19+INT(ROWS($1:298)/8))</f>
        <v>44860</v>
      </c>
      <c r="G6259" s="1" t="s">
        <v>167</v>
      </c>
      <c r="H6259">
        <v>-1</v>
      </c>
      <c r="I6259" s="5">
        <f>IF(G6259="nákup",VLOOKUP(E6259,Tabuľka6[#All],13,FALSE),IF(G6259="predaj",VLOOKUP(E6259,Tabuľka6[#All],12,FALSE),"zadany neplatny typ transakie"))</f>
        <v>5</v>
      </c>
      <c r="J6259">
        <f t="shared" si="97"/>
        <v>5</v>
      </c>
      <c r="K6259">
        <f>SUMIF($E$7:E6259,E6259,$H$7:H6259)</f>
        <v>137</v>
      </c>
    </row>
    <row r="6260" spans="4:11" x14ac:dyDescent="0.3">
      <c r="D6260">
        <v>6254</v>
      </c>
      <c r="E6260">
        <v>27</v>
      </c>
      <c r="F6260" s="4">
        <f>DATE(2022,9,19+INT(ROWS($1:299)/8))</f>
        <v>44860</v>
      </c>
      <c r="G6260" s="1" t="s">
        <v>167</v>
      </c>
      <c r="H6260">
        <v>-9</v>
      </c>
      <c r="I6260" s="5">
        <f>IF(G6260="nákup",VLOOKUP(E6260,Tabuľka6[#All],13,FALSE),IF(G6260="predaj",VLOOKUP(E6260,Tabuľka6[#All],12,FALSE),"zadany neplatny typ transakie"))</f>
        <v>16.36</v>
      </c>
      <c r="J6260">
        <f t="shared" si="97"/>
        <v>147.24</v>
      </c>
      <c r="K6260">
        <f>SUMIF($E$7:E6260,E6260,$H$7:H6260)</f>
        <v>121</v>
      </c>
    </row>
    <row r="6261" spans="4:11" x14ac:dyDescent="0.3">
      <c r="D6261">
        <v>6255</v>
      </c>
      <c r="E6261">
        <v>9</v>
      </c>
      <c r="F6261" s="4">
        <f>DATE(2022,9,19+INT(ROWS($1:300)/8))</f>
        <v>44860</v>
      </c>
      <c r="G6261" s="1" t="s">
        <v>167</v>
      </c>
      <c r="H6261">
        <v>-3</v>
      </c>
      <c r="I6261" s="5">
        <f>IF(G6261="nákup",VLOOKUP(E6261,Tabuľka6[#All],13,FALSE),IF(G6261="predaj",VLOOKUP(E6261,Tabuľka6[#All],12,FALSE),"zadany neplatny typ transakie"))</f>
        <v>41</v>
      </c>
      <c r="J6261">
        <f t="shared" si="97"/>
        <v>123</v>
      </c>
      <c r="K6261">
        <f>SUMIF($E$7:E6261,E6261,$H$7:H6261)</f>
        <v>257</v>
      </c>
    </row>
    <row r="6262" spans="4:11" x14ac:dyDescent="0.3">
      <c r="D6262">
        <v>6256</v>
      </c>
      <c r="E6262">
        <v>7</v>
      </c>
      <c r="F6262" s="4">
        <f>DATE(2022,9,19+INT(ROWS($1:301)/8))</f>
        <v>44860</v>
      </c>
      <c r="G6262" s="1" t="s">
        <v>167</v>
      </c>
      <c r="H6262">
        <v>-7</v>
      </c>
      <c r="I6262" s="5">
        <f>IF(G6262="nákup",VLOOKUP(E6262,Tabuľka6[#All],13,FALSE),IF(G6262="predaj",VLOOKUP(E6262,Tabuľka6[#All],12,FALSE),"zadany neplatny typ transakie"))</f>
        <v>14.75</v>
      </c>
      <c r="J6262">
        <f t="shared" si="97"/>
        <v>103.25</v>
      </c>
      <c r="K6262">
        <f>SUMIF($E$7:E6262,E6262,$H$7:H6262)</f>
        <v>138</v>
      </c>
    </row>
    <row r="6263" spans="4:11" x14ac:dyDescent="0.3">
      <c r="D6263">
        <v>6257</v>
      </c>
      <c r="E6263">
        <v>13</v>
      </c>
      <c r="F6263" s="4">
        <f>DATE(2022,9,19+INT(ROWS($1:302)/8))</f>
        <v>44860</v>
      </c>
      <c r="G6263" s="1" t="s">
        <v>167</v>
      </c>
      <c r="H6263">
        <v>-6</v>
      </c>
      <c r="I6263" s="5">
        <f>IF(G6263="nákup",VLOOKUP(E6263,Tabuľka6[#All],13,FALSE),IF(G6263="predaj",VLOOKUP(E6263,Tabuľka6[#All],12,FALSE),"zadany neplatny typ transakie"))</f>
        <v>14.95</v>
      </c>
      <c r="J6263">
        <f t="shared" si="97"/>
        <v>89.699999999999989</v>
      </c>
      <c r="K6263">
        <f>SUMIF($E$7:E6263,E6263,$H$7:H6263)</f>
        <v>74</v>
      </c>
    </row>
    <row r="6264" spans="4:11" x14ac:dyDescent="0.3">
      <c r="D6264">
        <v>6258</v>
      </c>
      <c r="E6264">
        <v>20</v>
      </c>
      <c r="F6264" s="4">
        <f>DATE(2022,9,19+INT(ROWS($1:303)/8))</f>
        <v>44860</v>
      </c>
      <c r="G6264" s="1" t="s">
        <v>167</v>
      </c>
      <c r="H6264">
        <v>-6</v>
      </c>
      <c r="I6264" s="5">
        <f>IF(G6264="nákup",VLOOKUP(E6264,Tabuľka6[#All],13,FALSE),IF(G6264="predaj",VLOOKUP(E6264,Tabuľka6[#All],12,FALSE),"zadany neplatny typ transakie"))</f>
        <v>10.050000000000001</v>
      </c>
      <c r="J6264">
        <f t="shared" si="97"/>
        <v>60.300000000000004</v>
      </c>
      <c r="K6264">
        <f>SUMIF($E$7:E6264,E6264,$H$7:H6264)</f>
        <v>94</v>
      </c>
    </row>
    <row r="6265" spans="4:11" x14ac:dyDescent="0.3">
      <c r="D6265">
        <v>6259</v>
      </c>
      <c r="E6265">
        <v>8</v>
      </c>
      <c r="F6265" s="4">
        <f>DATE(2022,9,19+INT(ROWS($1:304)/8))</f>
        <v>44861</v>
      </c>
      <c r="G6265" s="1" t="s">
        <v>167</v>
      </c>
      <c r="H6265">
        <v>-4</v>
      </c>
      <c r="I6265" s="5">
        <f>IF(G6265="nákup",VLOOKUP(E6265,Tabuľka6[#All],13,FALSE),IF(G6265="predaj",VLOOKUP(E6265,Tabuľka6[#All],12,FALSE),"zadany neplatny typ transakie"))</f>
        <v>17.89</v>
      </c>
      <c r="J6265">
        <f t="shared" si="97"/>
        <v>71.56</v>
      </c>
      <c r="K6265">
        <f>SUMIF($E$7:E6265,E6265,$H$7:H6265)</f>
        <v>39</v>
      </c>
    </row>
    <row r="6266" spans="4:11" x14ac:dyDescent="0.3">
      <c r="D6266">
        <v>6260</v>
      </c>
      <c r="E6266">
        <v>8</v>
      </c>
      <c r="F6266" s="4">
        <f>DATE(2022,9,19+INT(ROWS($1:305)/8))</f>
        <v>44861</v>
      </c>
      <c r="G6266" s="1" t="s">
        <v>167</v>
      </c>
      <c r="H6266">
        <v>-6</v>
      </c>
      <c r="I6266" s="5">
        <f>IF(G6266="nákup",VLOOKUP(E6266,Tabuľka6[#All],13,FALSE),IF(G6266="predaj",VLOOKUP(E6266,Tabuľka6[#All],12,FALSE),"zadany neplatny typ transakie"))</f>
        <v>17.89</v>
      </c>
      <c r="J6266">
        <f t="shared" si="97"/>
        <v>107.34</v>
      </c>
      <c r="K6266">
        <f>SUMIF($E$7:E6266,E6266,$H$7:H6266)</f>
        <v>33</v>
      </c>
    </row>
    <row r="6267" spans="4:11" x14ac:dyDescent="0.3">
      <c r="D6267">
        <v>6261</v>
      </c>
      <c r="E6267">
        <v>21</v>
      </c>
      <c r="F6267" s="4">
        <f>DATE(2022,9,19+INT(ROWS($1:306)/8))</f>
        <v>44861</v>
      </c>
      <c r="G6267" s="1" t="s">
        <v>167</v>
      </c>
      <c r="H6267">
        <v>-7</v>
      </c>
      <c r="I6267" s="5">
        <f>IF(G6267="nákup",VLOOKUP(E6267,Tabuľka6[#All],13,FALSE),IF(G6267="predaj",VLOOKUP(E6267,Tabuľka6[#All],12,FALSE),"zadany neplatny typ transakie"))</f>
        <v>22.5</v>
      </c>
      <c r="J6267">
        <f t="shared" si="97"/>
        <v>157.5</v>
      </c>
      <c r="K6267">
        <f>SUMIF($E$7:E6267,E6267,$H$7:H6267)</f>
        <v>227</v>
      </c>
    </row>
    <row r="6268" spans="4:11" x14ac:dyDescent="0.3">
      <c r="D6268">
        <v>6262</v>
      </c>
      <c r="E6268">
        <v>23</v>
      </c>
      <c r="F6268" s="4">
        <f>DATE(2022,9,19+INT(ROWS($1:307)/8))</f>
        <v>44861</v>
      </c>
      <c r="G6268" s="1" t="s">
        <v>167</v>
      </c>
      <c r="H6268">
        <v>-1</v>
      </c>
      <c r="I6268" s="5">
        <f>IF(G6268="nákup",VLOOKUP(E6268,Tabuľka6[#All],13,FALSE),IF(G6268="predaj",VLOOKUP(E6268,Tabuľka6[#All],12,FALSE),"zadany neplatny typ transakie"))</f>
        <v>22.55</v>
      </c>
      <c r="J6268">
        <f t="shared" si="97"/>
        <v>22.55</v>
      </c>
      <c r="K6268">
        <f>SUMIF($E$7:E6268,E6268,$H$7:H6268)</f>
        <v>79</v>
      </c>
    </row>
    <row r="6269" spans="4:11" x14ac:dyDescent="0.3">
      <c r="D6269">
        <v>6263</v>
      </c>
      <c r="E6269">
        <v>28</v>
      </c>
      <c r="F6269" s="4">
        <f>DATE(2022,9,19+INT(ROWS($1:308)/8))</f>
        <v>44861</v>
      </c>
      <c r="G6269" s="1" t="s">
        <v>167</v>
      </c>
      <c r="H6269">
        <v>-7</v>
      </c>
      <c r="I6269" s="5">
        <f>IF(G6269="nákup",VLOOKUP(E6269,Tabuľka6[#All],13,FALSE),IF(G6269="predaj",VLOOKUP(E6269,Tabuľka6[#All],12,FALSE),"zadany neplatny typ transakie"))</f>
        <v>14.38</v>
      </c>
      <c r="J6269">
        <f t="shared" si="97"/>
        <v>100.66000000000001</v>
      </c>
      <c r="K6269">
        <f>SUMIF($E$7:E6269,E6269,$H$7:H6269)</f>
        <v>42</v>
      </c>
    </row>
    <row r="6270" spans="4:11" x14ac:dyDescent="0.3">
      <c r="D6270">
        <v>6264</v>
      </c>
      <c r="E6270">
        <v>22</v>
      </c>
      <c r="F6270" s="4">
        <f>DATE(2022,9,19+INT(ROWS($1:309)/8))</f>
        <v>44861</v>
      </c>
      <c r="G6270" s="1" t="s">
        <v>166</v>
      </c>
      <c r="H6270">
        <v>5</v>
      </c>
      <c r="I6270" s="5">
        <f>IF(G6270="nákup",VLOOKUP(E6270,Tabuľka6[#All],13,FALSE),IF(G6270="predaj",VLOOKUP(E6270,Tabuľka6[#All],12,FALSE),"zadany neplatny typ transakie"))</f>
        <v>12.56</v>
      </c>
      <c r="J6270">
        <f t="shared" si="97"/>
        <v>62.800000000000004</v>
      </c>
      <c r="K6270">
        <f>SUMIF($E$7:E6270,E6270,$H$7:H6270)</f>
        <v>28</v>
      </c>
    </row>
    <row r="6271" spans="4:11" x14ac:dyDescent="0.3">
      <c r="D6271">
        <v>6265</v>
      </c>
      <c r="E6271">
        <v>23</v>
      </c>
      <c r="F6271" s="4">
        <f>DATE(2022,9,19+INT(ROWS($1:310)/8))</f>
        <v>44861</v>
      </c>
      <c r="G6271" s="1" t="s">
        <v>167</v>
      </c>
      <c r="H6271">
        <v>-1</v>
      </c>
      <c r="I6271" s="5">
        <f>IF(G6271="nákup",VLOOKUP(E6271,Tabuľka6[#All],13,FALSE),IF(G6271="predaj",VLOOKUP(E6271,Tabuľka6[#All],12,FALSE),"zadany neplatny typ transakie"))</f>
        <v>22.55</v>
      </c>
      <c r="J6271">
        <f t="shared" si="97"/>
        <v>22.55</v>
      </c>
      <c r="K6271">
        <f>SUMIF($E$7:E6271,E6271,$H$7:H6271)</f>
        <v>78</v>
      </c>
    </row>
    <row r="6272" spans="4:11" x14ac:dyDescent="0.3">
      <c r="D6272">
        <v>6266</v>
      </c>
      <c r="E6272">
        <v>11</v>
      </c>
      <c r="F6272" s="4">
        <f>DATE(2022,9,19+INT(ROWS($1:311)/8))</f>
        <v>44861</v>
      </c>
      <c r="G6272" s="1" t="s">
        <v>167</v>
      </c>
      <c r="H6272">
        <v>-2</v>
      </c>
      <c r="I6272" s="5">
        <f>IF(G6272="nákup",VLOOKUP(E6272,Tabuľka6[#All],13,FALSE),IF(G6272="predaj",VLOOKUP(E6272,Tabuľka6[#All],12,FALSE),"zadany neplatny typ transakie"))</f>
        <v>5</v>
      </c>
      <c r="J6272">
        <f t="shared" si="97"/>
        <v>10</v>
      </c>
      <c r="K6272">
        <f>SUMIF($E$7:E6272,E6272,$H$7:H6272)</f>
        <v>135</v>
      </c>
    </row>
    <row r="6273" spans="4:11" x14ac:dyDescent="0.3">
      <c r="D6273">
        <v>6267</v>
      </c>
      <c r="E6273">
        <v>19</v>
      </c>
      <c r="F6273" s="4">
        <f>DATE(2022,9,19+INT(ROWS($1:312)/8))</f>
        <v>44862</v>
      </c>
      <c r="G6273" s="1" t="s">
        <v>167</v>
      </c>
      <c r="H6273">
        <v>-9</v>
      </c>
      <c r="I6273" s="5">
        <f>IF(G6273="nákup",VLOOKUP(E6273,Tabuľka6[#All],13,FALSE),IF(G6273="predaj",VLOOKUP(E6273,Tabuľka6[#All],12,FALSE),"zadany neplatny typ transakie"))</f>
        <v>14.17</v>
      </c>
      <c r="J6273">
        <f t="shared" si="97"/>
        <v>127.53</v>
      </c>
      <c r="K6273">
        <f>SUMIF($E$7:E6273,E6273,$H$7:H6273)</f>
        <v>273</v>
      </c>
    </row>
    <row r="6274" spans="4:11" x14ac:dyDescent="0.3">
      <c r="D6274">
        <v>6268</v>
      </c>
      <c r="E6274">
        <v>20</v>
      </c>
      <c r="F6274" s="4">
        <f>DATE(2022,9,19+INT(ROWS($1:313)/8))</f>
        <v>44862</v>
      </c>
      <c r="G6274" s="1" t="s">
        <v>167</v>
      </c>
      <c r="H6274">
        <v>-5</v>
      </c>
      <c r="I6274" s="5">
        <f>IF(G6274="nákup",VLOOKUP(E6274,Tabuľka6[#All],13,FALSE),IF(G6274="predaj",VLOOKUP(E6274,Tabuľka6[#All],12,FALSE),"zadany neplatny typ transakie"))</f>
        <v>10.050000000000001</v>
      </c>
      <c r="J6274">
        <f t="shared" si="97"/>
        <v>50.25</v>
      </c>
      <c r="K6274">
        <f>SUMIF($E$7:E6274,E6274,$H$7:H6274)</f>
        <v>89</v>
      </c>
    </row>
    <row r="6275" spans="4:11" x14ac:dyDescent="0.3">
      <c r="D6275">
        <v>6269</v>
      </c>
      <c r="E6275">
        <v>29</v>
      </c>
      <c r="F6275" s="4">
        <f>DATE(2022,9,19+INT(ROWS($1:314)/8))</f>
        <v>44862</v>
      </c>
      <c r="G6275" s="1" t="s">
        <v>167</v>
      </c>
      <c r="H6275">
        <v>-9</v>
      </c>
      <c r="I6275" s="5">
        <f>IF(G6275="nákup",VLOOKUP(E6275,Tabuľka6[#All],13,FALSE),IF(G6275="predaj",VLOOKUP(E6275,Tabuľka6[#All],12,FALSE),"zadany neplatny typ transakie"))</f>
        <v>24.99</v>
      </c>
      <c r="J6275">
        <f t="shared" si="97"/>
        <v>224.91</v>
      </c>
      <c r="K6275">
        <f>SUMIF($E$7:E6275,E6275,$H$7:H6275)</f>
        <v>77</v>
      </c>
    </row>
    <row r="6276" spans="4:11" x14ac:dyDescent="0.3">
      <c r="D6276">
        <v>6270</v>
      </c>
      <c r="E6276">
        <v>18</v>
      </c>
      <c r="F6276" s="4">
        <f>DATE(2022,9,19+INT(ROWS($1:315)/8))</f>
        <v>44862</v>
      </c>
      <c r="G6276" s="1" t="s">
        <v>167</v>
      </c>
      <c r="H6276">
        <v>-7</v>
      </c>
      <c r="I6276" s="5">
        <f>IF(G6276="nákup",VLOOKUP(E6276,Tabuľka6[#All],13,FALSE),IF(G6276="predaj",VLOOKUP(E6276,Tabuľka6[#All],12,FALSE),"zadany neplatny typ transakie"))</f>
        <v>13.99</v>
      </c>
      <c r="J6276">
        <f t="shared" si="97"/>
        <v>97.93</v>
      </c>
      <c r="K6276">
        <f>SUMIF($E$7:E6276,E6276,$H$7:H6276)</f>
        <v>170</v>
      </c>
    </row>
    <row r="6277" spans="4:11" x14ac:dyDescent="0.3">
      <c r="D6277">
        <v>6271</v>
      </c>
      <c r="E6277">
        <v>30</v>
      </c>
      <c r="F6277" s="4">
        <f>DATE(2022,9,19+INT(ROWS($1:316)/8))</f>
        <v>44862</v>
      </c>
      <c r="G6277" s="1" t="s">
        <v>167</v>
      </c>
      <c r="H6277">
        <v>-8</v>
      </c>
      <c r="I6277" s="5">
        <f>IF(G6277="nákup",VLOOKUP(E6277,Tabuľka6[#All],13,FALSE),IF(G6277="predaj",VLOOKUP(E6277,Tabuľka6[#All],12,FALSE),"zadany neplatny typ transakie"))</f>
        <v>11.5</v>
      </c>
      <c r="J6277">
        <f t="shared" si="97"/>
        <v>92</v>
      </c>
      <c r="K6277">
        <f>SUMIF($E$7:E6277,E6277,$H$7:H6277)</f>
        <v>23</v>
      </c>
    </row>
    <row r="6278" spans="4:11" x14ac:dyDescent="0.3">
      <c r="D6278">
        <v>6272</v>
      </c>
      <c r="E6278">
        <v>5</v>
      </c>
      <c r="F6278" s="4">
        <f>DATE(2022,9,19+INT(ROWS($1:317)/8))</f>
        <v>44862</v>
      </c>
      <c r="G6278" s="1" t="s">
        <v>167</v>
      </c>
      <c r="H6278">
        <v>-2</v>
      </c>
      <c r="I6278" s="5">
        <f>IF(G6278="nákup",VLOOKUP(E6278,Tabuľka6[#All],13,FALSE),IF(G6278="predaj",VLOOKUP(E6278,Tabuľka6[#All],12,FALSE),"zadany neplatny typ transakie"))</f>
        <v>15.56</v>
      </c>
      <c r="J6278">
        <f t="shared" si="97"/>
        <v>31.12</v>
      </c>
      <c r="K6278">
        <f>SUMIF($E$7:E6278,E6278,$H$7:H6278)</f>
        <v>194</v>
      </c>
    </row>
    <row r="6279" spans="4:11" x14ac:dyDescent="0.3">
      <c r="D6279">
        <v>6273</v>
      </c>
      <c r="E6279">
        <v>3</v>
      </c>
      <c r="F6279" s="4">
        <f>DATE(2022,9,19+INT(ROWS($1:318)/8))</f>
        <v>44862</v>
      </c>
      <c r="G6279" s="1" t="s">
        <v>167</v>
      </c>
      <c r="H6279">
        <v>-10</v>
      </c>
      <c r="I6279" s="5">
        <f>IF(G6279="nákup",VLOOKUP(E6279,Tabuľka6[#All],13,FALSE),IF(G6279="predaj",VLOOKUP(E6279,Tabuľka6[#All],12,FALSE),"zadany neplatny typ transakie"))</f>
        <v>9.64</v>
      </c>
      <c r="J6279">
        <f t="shared" si="97"/>
        <v>96.4</v>
      </c>
      <c r="K6279">
        <f>SUMIF($E$7:E6279,E6279,$H$7:H6279)</f>
        <v>115</v>
      </c>
    </row>
    <row r="6280" spans="4:11" x14ac:dyDescent="0.3">
      <c r="D6280">
        <v>6274</v>
      </c>
      <c r="E6280">
        <v>9</v>
      </c>
      <c r="F6280" s="4">
        <f>DATE(2022,9,19+INT(ROWS($1:319)/8))</f>
        <v>44862</v>
      </c>
      <c r="G6280" s="1" t="s">
        <v>167</v>
      </c>
      <c r="H6280">
        <v>-7</v>
      </c>
      <c r="I6280" s="5">
        <f>IF(G6280="nákup",VLOOKUP(E6280,Tabuľka6[#All],13,FALSE),IF(G6280="predaj",VLOOKUP(E6280,Tabuľka6[#All],12,FALSE),"zadany neplatny typ transakie"))</f>
        <v>41</v>
      </c>
      <c r="J6280">
        <f t="shared" ref="J6280:J6343" si="98">ABS(H6280*I6280)</f>
        <v>287</v>
      </c>
      <c r="K6280">
        <f>SUMIF($E$7:E6280,E6280,$H$7:H6280)</f>
        <v>250</v>
      </c>
    </row>
    <row r="6281" spans="4:11" x14ac:dyDescent="0.3">
      <c r="D6281">
        <v>6275</v>
      </c>
      <c r="E6281">
        <v>21</v>
      </c>
      <c r="F6281" s="4">
        <f>DATE(2022,9,19+INT(ROWS($1:320)/8))</f>
        <v>44863</v>
      </c>
      <c r="G6281" s="1" t="s">
        <v>167</v>
      </c>
      <c r="H6281">
        <v>-4</v>
      </c>
      <c r="I6281" s="5">
        <f>IF(G6281="nákup",VLOOKUP(E6281,Tabuľka6[#All],13,FALSE),IF(G6281="predaj",VLOOKUP(E6281,Tabuľka6[#All],12,FALSE),"zadany neplatny typ transakie"))</f>
        <v>22.5</v>
      </c>
      <c r="J6281">
        <f t="shared" si="98"/>
        <v>90</v>
      </c>
      <c r="K6281">
        <f>SUMIF($E$7:E6281,E6281,$H$7:H6281)</f>
        <v>223</v>
      </c>
    </row>
    <row r="6282" spans="4:11" x14ac:dyDescent="0.3">
      <c r="D6282">
        <v>6276</v>
      </c>
      <c r="E6282">
        <v>26</v>
      </c>
      <c r="F6282" s="4">
        <f>DATE(2022,9,19+INT(ROWS($1:321)/8))</f>
        <v>44863</v>
      </c>
      <c r="G6282" s="1" t="s">
        <v>167</v>
      </c>
      <c r="H6282">
        <v>-6</v>
      </c>
      <c r="I6282" s="5">
        <f>IF(G6282="nákup",VLOOKUP(E6282,Tabuľka6[#All],13,FALSE),IF(G6282="predaj",VLOOKUP(E6282,Tabuľka6[#All],12,FALSE),"zadany neplatny typ transakie"))</f>
        <v>12.85</v>
      </c>
      <c r="J6282">
        <f t="shared" si="98"/>
        <v>77.099999999999994</v>
      </c>
      <c r="K6282">
        <f>SUMIF($E$7:E6282,E6282,$H$7:H6282)</f>
        <v>50</v>
      </c>
    </row>
    <row r="6283" spans="4:11" x14ac:dyDescent="0.3">
      <c r="D6283">
        <v>6277</v>
      </c>
      <c r="E6283">
        <v>20</v>
      </c>
      <c r="F6283" s="4">
        <f>DATE(2022,9,19+INT(ROWS($1:322)/8))</f>
        <v>44863</v>
      </c>
      <c r="G6283" s="1" t="s">
        <v>167</v>
      </c>
      <c r="H6283">
        <v>-8</v>
      </c>
      <c r="I6283" s="5">
        <f>IF(G6283="nákup",VLOOKUP(E6283,Tabuľka6[#All],13,FALSE),IF(G6283="predaj",VLOOKUP(E6283,Tabuľka6[#All],12,FALSE),"zadany neplatny typ transakie"))</f>
        <v>10.050000000000001</v>
      </c>
      <c r="J6283">
        <f t="shared" si="98"/>
        <v>80.400000000000006</v>
      </c>
      <c r="K6283">
        <f>SUMIF($E$7:E6283,E6283,$H$7:H6283)</f>
        <v>81</v>
      </c>
    </row>
    <row r="6284" spans="4:11" x14ac:dyDescent="0.3">
      <c r="D6284">
        <v>6278</v>
      </c>
      <c r="E6284">
        <v>13</v>
      </c>
      <c r="F6284" s="4">
        <f>DATE(2022,9,19+INT(ROWS($1:323)/8))</f>
        <v>44863</v>
      </c>
      <c r="G6284" s="1" t="s">
        <v>167</v>
      </c>
      <c r="H6284">
        <v>-3</v>
      </c>
      <c r="I6284" s="5">
        <f>IF(G6284="nákup",VLOOKUP(E6284,Tabuľka6[#All],13,FALSE),IF(G6284="predaj",VLOOKUP(E6284,Tabuľka6[#All],12,FALSE),"zadany neplatny typ transakie"))</f>
        <v>14.95</v>
      </c>
      <c r="J6284">
        <f t="shared" si="98"/>
        <v>44.849999999999994</v>
      </c>
      <c r="K6284">
        <f>SUMIF($E$7:E6284,E6284,$H$7:H6284)</f>
        <v>71</v>
      </c>
    </row>
    <row r="6285" spans="4:11" x14ac:dyDescent="0.3">
      <c r="D6285">
        <v>6279</v>
      </c>
      <c r="E6285">
        <v>2</v>
      </c>
      <c r="F6285" s="4">
        <f>DATE(2022,9,19+INT(ROWS($1:324)/8))</f>
        <v>44863</v>
      </c>
      <c r="G6285" s="1" t="s">
        <v>167</v>
      </c>
      <c r="H6285">
        <v>-8</v>
      </c>
      <c r="I6285" s="5">
        <f>IF(G6285="nákup",VLOOKUP(E6285,Tabuľka6[#All],13,FALSE),IF(G6285="predaj",VLOOKUP(E6285,Tabuľka6[#All],12,FALSE),"zadany neplatny typ transakie"))</f>
        <v>16.11</v>
      </c>
      <c r="J6285">
        <f t="shared" si="98"/>
        <v>128.88</v>
      </c>
      <c r="K6285">
        <f>SUMIF($E$7:E6285,E6285,$H$7:H6285)</f>
        <v>74</v>
      </c>
    </row>
    <row r="6286" spans="4:11" x14ac:dyDescent="0.3">
      <c r="D6286">
        <v>6280</v>
      </c>
      <c r="E6286">
        <v>30</v>
      </c>
      <c r="F6286" s="4">
        <f>DATE(2022,9,19+INT(ROWS($1:325)/8))</f>
        <v>44863</v>
      </c>
      <c r="G6286" s="1" t="s">
        <v>167</v>
      </c>
      <c r="H6286">
        <v>-10</v>
      </c>
      <c r="I6286" s="5">
        <f>IF(G6286="nákup",VLOOKUP(E6286,Tabuľka6[#All],13,FALSE),IF(G6286="predaj",VLOOKUP(E6286,Tabuľka6[#All],12,FALSE),"zadany neplatny typ transakie"))</f>
        <v>11.5</v>
      </c>
      <c r="J6286">
        <f t="shared" si="98"/>
        <v>115</v>
      </c>
      <c r="K6286">
        <f>SUMIF($E$7:E6286,E6286,$H$7:H6286)</f>
        <v>13</v>
      </c>
    </row>
    <row r="6287" spans="4:11" x14ac:dyDescent="0.3">
      <c r="D6287">
        <v>6281</v>
      </c>
      <c r="E6287">
        <v>1</v>
      </c>
      <c r="F6287" s="4">
        <f>DATE(2022,9,19+INT(ROWS($1:326)/8))</f>
        <v>44863</v>
      </c>
      <c r="G6287" s="1" t="s">
        <v>167</v>
      </c>
      <c r="H6287">
        <v>-7</v>
      </c>
      <c r="I6287" s="5">
        <f>IF(G6287="nákup",VLOOKUP(E6287,Tabuľka6[#All],13,FALSE),IF(G6287="predaj",VLOOKUP(E6287,Tabuľka6[#All],12,FALSE),"zadany neplatny typ transakie"))</f>
        <v>11.9</v>
      </c>
      <c r="J6287">
        <f t="shared" si="98"/>
        <v>83.3</v>
      </c>
      <c r="K6287">
        <f>SUMIF($E$7:E6287,E6287,$H$7:H6287)</f>
        <v>62</v>
      </c>
    </row>
    <row r="6288" spans="4:11" x14ac:dyDescent="0.3">
      <c r="D6288">
        <v>6282</v>
      </c>
      <c r="E6288">
        <v>1</v>
      </c>
      <c r="F6288" s="4">
        <f>DATE(2022,9,19+INT(ROWS($1:327)/8))</f>
        <v>44863</v>
      </c>
      <c r="G6288" s="1" t="s">
        <v>167</v>
      </c>
      <c r="H6288">
        <v>-2</v>
      </c>
      <c r="I6288" s="5">
        <f>IF(G6288="nákup",VLOOKUP(E6288,Tabuľka6[#All],13,FALSE),IF(G6288="predaj",VLOOKUP(E6288,Tabuľka6[#All],12,FALSE),"zadany neplatny typ transakie"))</f>
        <v>11.9</v>
      </c>
      <c r="J6288">
        <f t="shared" si="98"/>
        <v>23.8</v>
      </c>
      <c r="K6288">
        <f>SUMIF($E$7:E6288,E6288,$H$7:H6288)</f>
        <v>60</v>
      </c>
    </row>
    <row r="6289" spans="4:11" x14ac:dyDescent="0.3">
      <c r="D6289">
        <v>6283</v>
      </c>
      <c r="E6289">
        <v>11</v>
      </c>
      <c r="F6289" s="4">
        <f>DATE(2022,9,19+INT(ROWS($1:328)/8))</f>
        <v>44864</v>
      </c>
      <c r="G6289" s="1" t="s">
        <v>167</v>
      </c>
      <c r="H6289">
        <v>-3</v>
      </c>
      <c r="I6289" s="5">
        <f>IF(G6289="nákup",VLOOKUP(E6289,Tabuľka6[#All],13,FALSE),IF(G6289="predaj",VLOOKUP(E6289,Tabuľka6[#All],12,FALSE),"zadany neplatny typ transakie"))</f>
        <v>5</v>
      </c>
      <c r="J6289">
        <f t="shared" si="98"/>
        <v>15</v>
      </c>
      <c r="K6289">
        <f>SUMIF($E$7:E6289,E6289,$H$7:H6289)</f>
        <v>132</v>
      </c>
    </row>
    <row r="6290" spans="4:11" x14ac:dyDescent="0.3">
      <c r="D6290">
        <v>6284</v>
      </c>
      <c r="E6290">
        <v>5</v>
      </c>
      <c r="F6290" s="4">
        <f>DATE(2022,9,19+INT(ROWS($1:329)/8))</f>
        <v>44864</v>
      </c>
      <c r="G6290" s="1" t="s">
        <v>167</v>
      </c>
      <c r="H6290">
        <v>-6</v>
      </c>
      <c r="I6290" s="5">
        <f>IF(G6290="nákup",VLOOKUP(E6290,Tabuľka6[#All],13,FALSE),IF(G6290="predaj",VLOOKUP(E6290,Tabuľka6[#All],12,FALSE),"zadany neplatny typ transakie"))</f>
        <v>15.56</v>
      </c>
      <c r="J6290">
        <f t="shared" si="98"/>
        <v>93.36</v>
      </c>
      <c r="K6290">
        <f>SUMIF($E$7:E6290,E6290,$H$7:H6290)</f>
        <v>188</v>
      </c>
    </row>
    <row r="6291" spans="4:11" x14ac:dyDescent="0.3">
      <c r="D6291">
        <v>6285</v>
      </c>
      <c r="E6291">
        <v>8</v>
      </c>
      <c r="F6291" s="4">
        <f>DATE(2022,9,19+INT(ROWS($1:330)/8))</f>
        <v>44864</v>
      </c>
      <c r="G6291" s="1" t="s">
        <v>167</v>
      </c>
      <c r="H6291">
        <v>-7</v>
      </c>
      <c r="I6291" s="5">
        <f>IF(G6291="nákup",VLOOKUP(E6291,Tabuľka6[#All],13,FALSE),IF(G6291="predaj",VLOOKUP(E6291,Tabuľka6[#All],12,FALSE),"zadany neplatny typ transakie"))</f>
        <v>17.89</v>
      </c>
      <c r="J6291">
        <f t="shared" si="98"/>
        <v>125.23</v>
      </c>
      <c r="K6291">
        <f>SUMIF($E$7:E6291,E6291,$H$7:H6291)</f>
        <v>26</v>
      </c>
    </row>
    <row r="6292" spans="4:11" x14ac:dyDescent="0.3">
      <c r="D6292">
        <v>6286</v>
      </c>
      <c r="E6292">
        <v>9</v>
      </c>
      <c r="F6292" s="4">
        <f>DATE(2022,9,19+INT(ROWS($1:331)/8))</f>
        <v>44864</v>
      </c>
      <c r="G6292" s="1" t="s">
        <v>167</v>
      </c>
      <c r="H6292">
        <v>-9</v>
      </c>
      <c r="I6292" s="5">
        <f>IF(G6292="nákup",VLOOKUP(E6292,Tabuľka6[#All],13,FALSE),IF(G6292="predaj",VLOOKUP(E6292,Tabuľka6[#All],12,FALSE),"zadany neplatny typ transakie"))</f>
        <v>41</v>
      </c>
      <c r="J6292">
        <f t="shared" si="98"/>
        <v>369</v>
      </c>
      <c r="K6292">
        <f>SUMIF($E$7:E6292,E6292,$H$7:H6292)</f>
        <v>241</v>
      </c>
    </row>
    <row r="6293" spans="4:11" x14ac:dyDescent="0.3">
      <c r="D6293">
        <v>6287</v>
      </c>
      <c r="E6293">
        <v>8</v>
      </c>
      <c r="F6293" s="4">
        <f>DATE(2022,9,19+INT(ROWS($1:332)/8))</f>
        <v>44864</v>
      </c>
      <c r="G6293" s="1" t="s">
        <v>167</v>
      </c>
      <c r="H6293">
        <v>-10</v>
      </c>
      <c r="I6293" s="5">
        <f>IF(G6293="nákup",VLOOKUP(E6293,Tabuľka6[#All],13,FALSE),IF(G6293="predaj",VLOOKUP(E6293,Tabuľka6[#All],12,FALSE),"zadany neplatny typ transakie"))</f>
        <v>17.89</v>
      </c>
      <c r="J6293">
        <f t="shared" si="98"/>
        <v>178.9</v>
      </c>
      <c r="K6293">
        <f>SUMIF($E$7:E6293,E6293,$H$7:H6293)</f>
        <v>16</v>
      </c>
    </row>
    <row r="6294" spans="4:11" x14ac:dyDescent="0.3">
      <c r="D6294">
        <v>6288</v>
      </c>
      <c r="E6294">
        <v>28</v>
      </c>
      <c r="F6294" s="4">
        <f>DATE(2022,9,19+INT(ROWS($1:333)/8))</f>
        <v>44864</v>
      </c>
      <c r="G6294" s="1" t="s">
        <v>167</v>
      </c>
      <c r="H6294">
        <v>-6</v>
      </c>
      <c r="I6294" s="5">
        <f>IF(G6294="nákup",VLOOKUP(E6294,Tabuľka6[#All],13,FALSE),IF(G6294="predaj",VLOOKUP(E6294,Tabuľka6[#All],12,FALSE),"zadany neplatny typ transakie"))</f>
        <v>14.38</v>
      </c>
      <c r="J6294">
        <f t="shared" si="98"/>
        <v>86.28</v>
      </c>
      <c r="K6294">
        <f>SUMIF($E$7:E6294,E6294,$H$7:H6294)</f>
        <v>36</v>
      </c>
    </row>
    <row r="6295" spans="4:11" x14ac:dyDescent="0.3">
      <c r="D6295">
        <v>6289</v>
      </c>
      <c r="E6295">
        <v>1</v>
      </c>
      <c r="F6295" s="4">
        <f>DATE(2022,9,19+INT(ROWS($1:334)/8))</f>
        <v>44864</v>
      </c>
      <c r="G6295" s="1" t="s">
        <v>167</v>
      </c>
      <c r="H6295">
        <v>-3</v>
      </c>
      <c r="I6295" s="5">
        <f>IF(G6295="nákup",VLOOKUP(E6295,Tabuľka6[#All],13,FALSE),IF(G6295="predaj",VLOOKUP(E6295,Tabuľka6[#All],12,FALSE),"zadany neplatny typ transakie"))</f>
        <v>11.9</v>
      </c>
      <c r="J6295">
        <f t="shared" si="98"/>
        <v>35.700000000000003</v>
      </c>
      <c r="K6295">
        <f>SUMIF($E$7:E6295,E6295,$H$7:H6295)</f>
        <v>57</v>
      </c>
    </row>
    <row r="6296" spans="4:11" x14ac:dyDescent="0.3">
      <c r="D6296">
        <v>6290</v>
      </c>
      <c r="E6296">
        <v>6</v>
      </c>
      <c r="F6296" s="4">
        <f>DATE(2022,9,19+INT(ROWS($1:335)/8))</f>
        <v>44864</v>
      </c>
      <c r="G6296" s="1" t="s">
        <v>167</v>
      </c>
      <c r="H6296">
        <v>-1</v>
      </c>
      <c r="I6296" s="5">
        <f>IF(G6296="nákup",VLOOKUP(E6296,Tabuľka6[#All],13,FALSE),IF(G6296="predaj",VLOOKUP(E6296,Tabuľka6[#All],12,FALSE),"zadany neplatny typ transakie"))</f>
        <v>13.24</v>
      </c>
      <c r="J6296">
        <f t="shared" si="98"/>
        <v>13.24</v>
      </c>
      <c r="K6296">
        <f>SUMIF($E$7:E6296,E6296,$H$7:H6296)</f>
        <v>92</v>
      </c>
    </row>
    <row r="6297" spans="4:11" x14ac:dyDescent="0.3">
      <c r="D6297">
        <v>6291</v>
      </c>
      <c r="E6297">
        <v>16</v>
      </c>
      <c r="F6297" s="4">
        <f>DATE(2022,9,19+INT(ROWS($1:336)/8))</f>
        <v>44865</v>
      </c>
      <c r="G6297" s="1" t="s">
        <v>167</v>
      </c>
      <c r="H6297">
        <v>-4</v>
      </c>
      <c r="I6297" s="5">
        <f>IF(G6297="nákup",VLOOKUP(E6297,Tabuľka6[#All],13,FALSE),IF(G6297="predaj",VLOOKUP(E6297,Tabuľka6[#All],12,FALSE),"zadany neplatny typ transakie"))</f>
        <v>14.49</v>
      </c>
      <c r="J6297">
        <f t="shared" si="98"/>
        <v>57.96</v>
      </c>
      <c r="K6297">
        <f>SUMIF($E$7:E6297,E6297,$H$7:H6297)</f>
        <v>5</v>
      </c>
    </row>
    <row r="6298" spans="4:11" x14ac:dyDescent="0.3">
      <c r="D6298">
        <v>6292</v>
      </c>
      <c r="E6298">
        <v>27</v>
      </c>
      <c r="F6298" s="4">
        <f>DATE(2022,9,19+INT(ROWS($1:337)/8))</f>
        <v>44865</v>
      </c>
      <c r="G6298" s="1" t="s">
        <v>167</v>
      </c>
      <c r="H6298">
        <v>-5</v>
      </c>
      <c r="I6298" s="5">
        <f>IF(G6298="nákup",VLOOKUP(E6298,Tabuľka6[#All],13,FALSE),IF(G6298="predaj",VLOOKUP(E6298,Tabuľka6[#All],12,FALSE),"zadany neplatny typ transakie"))</f>
        <v>16.36</v>
      </c>
      <c r="J6298">
        <f t="shared" si="98"/>
        <v>81.8</v>
      </c>
      <c r="K6298">
        <f>SUMIF($E$7:E6298,E6298,$H$7:H6298)</f>
        <v>116</v>
      </c>
    </row>
    <row r="6299" spans="4:11" x14ac:dyDescent="0.3">
      <c r="D6299">
        <v>6293</v>
      </c>
      <c r="E6299">
        <v>26</v>
      </c>
      <c r="F6299" s="4">
        <f>DATE(2022,9,19+INT(ROWS($1:338)/8))</f>
        <v>44865</v>
      </c>
      <c r="G6299" s="1" t="s">
        <v>167</v>
      </c>
      <c r="H6299">
        <v>-4</v>
      </c>
      <c r="I6299" s="5">
        <f>IF(G6299="nákup",VLOOKUP(E6299,Tabuľka6[#All],13,FALSE),IF(G6299="predaj",VLOOKUP(E6299,Tabuľka6[#All],12,FALSE),"zadany neplatny typ transakie"))</f>
        <v>12.85</v>
      </c>
      <c r="J6299">
        <f t="shared" si="98"/>
        <v>51.4</v>
      </c>
      <c r="K6299">
        <f>SUMIF($E$7:E6299,E6299,$H$7:H6299)</f>
        <v>46</v>
      </c>
    </row>
    <row r="6300" spans="4:11" x14ac:dyDescent="0.3">
      <c r="D6300">
        <v>6294</v>
      </c>
      <c r="E6300">
        <v>16</v>
      </c>
      <c r="F6300" s="4">
        <f>DATE(2022,9,19+INT(ROWS($1:339)/8))</f>
        <v>44865</v>
      </c>
      <c r="G6300" s="1" t="s">
        <v>167</v>
      </c>
      <c r="H6300">
        <v>-2</v>
      </c>
      <c r="I6300" s="5">
        <f>IF(G6300="nákup",VLOOKUP(E6300,Tabuľka6[#All],13,FALSE),IF(G6300="predaj",VLOOKUP(E6300,Tabuľka6[#All],12,FALSE),"zadany neplatny typ transakie"))</f>
        <v>14.49</v>
      </c>
      <c r="J6300">
        <f t="shared" si="98"/>
        <v>28.98</v>
      </c>
      <c r="K6300">
        <f>SUMIF($E$7:E6300,E6300,$H$7:H6300)</f>
        <v>3</v>
      </c>
    </row>
    <row r="6301" spans="4:11" x14ac:dyDescent="0.3">
      <c r="D6301">
        <v>6295</v>
      </c>
      <c r="E6301">
        <v>18</v>
      </c>
      <c r="F6301" s="4">
        <f>DATE(2022,9,19+INT(ROWS($1:340)/8))</f>
        <v>44865</v>
      </c>
      <c r="G6301" s="1" t="s">
        <v>167</v>
      </c>
      <c r="H6301">
        <v>-8</v>
      </c>
      <c r="I6301" s="5">
        <f>IF(G6301="nákup",VLOOKUP(E6301,Tabuľka6[#All],13,FALSE),IF(G6301="predaj",VLOOKUP(E6301,Tabuľka6[#All],12,FALSE),"zadany neplatny typ transakie"))</f>
        <v>13.99</v>
      </c>
      <c r="J6301">
        <f t="shared" si="98"/>
        <v>111.92</v>
      </c>
      <c r="K6301">
        <f>SUMIF($E$7:E6301,E6301,$H$7:H6301)</f>
        <v>162</v>
      </c>
    </row>
    <row r="6302" spans="4:11" x14ac:dyDescent="0.3">
      <c r="D6302">
        <v>6296</v>
      </c>
      <c r="E6302">
        <v>12</v>
      </c>
      <c r="F6302" s="4">
        <f>DATE(2022,9,19+INT(ROWS($1:341)/8))</f>
        <v>44865</v>
      </c>
      <c r="G6302" s="1" t="s">
        <v>167</v>
      </c>
      <c r="H6302">
        <v>-4</v>
      </c>
      <c r="I6302" s="5">
        <f>IF(G6302="nákup",VLOOKUP(E6302,Tabuľka6[#All],13,FALSE),IF(G6302="predaj",VLOOKUP(E6302,Tabuľka6[#All],12,FALSE),"zadany neplatny typ transakie"))</f>
        <v>13.25</v>
      </c>
      <c r="J6302">
        <f t="shared" si="98"/>
        <v>53</v>
      </c>
      <c r="K6302">
        <f>SUMIF($E$7:E6302,E6302,$H$7:H6302)</f>
        <v>59</v>
      </c>
    </row>
    <row r="6303" spans="4:11" x14ac:dyDescent="0.3">
      <c r="D6303">
        <v>6297</v>
      </c>
      <c r="E6303">
        <v>18</v>
      </c>
      <c r="F6303" s="4">
        <f>DATE(2022,9,19+INT(ROWS($1:342)/8))</f>
        <v>44865</v>
      </c>
      <c r="G6303" s="1" t="s">
        <v>167</v>
      </c>
      <c r="H6303">
        <v>-5</v>
      </c>
      <c r="I6303" s="5">
        <f>IF(G6303="nákup",VLOOKUP(E6303,Tabuľka6[#All],13,FALSE),IF(G6303="predaj",VLOOKUP(E6303,Tabuľka6[#All],12,FALSE),"zadany neplatny typ transakie"))</f>
        <v>13.99</v>
      </c>
      <c r="J6303">
        <f t="shared" si="98"/>
        <v>69.95</v>
      </c>
      <c r="K6303">
        <f>SUMIF($E$7:E6303,E6303,$H$7:H6303)</f>
        <v>157</v>
      </c>
    </row>
    <row r="6304" spans="4:11" x14ac:dyDescent="0.3">
      <c r="D6304">
        <v>6298</v>
      </c>
      <c r="E6304">
        <v>17</v>
      </c>
      <c r="F6304" s="4">
        <f>DATE(2022,9,19+INT(ROWS($1:343)/8))</f>
        <v>44865</v>
      </c>
      <c r="G6304" s="1" t="s">
        <v>167</v>
      </c>
      <c r="H6304">
        <v>-3</v>
      </c>
      <c r="I6304" s="5">
        <f>IF(G6304="nákup",VLOOKUP(E6304,Tabuľka6[#All],13,FALSE),IF(G6304="predaj",VLOOKUP(E6304,Tabuľka6[#All],12,FALSE),"zadany neplatny typ transakie"))</f>
        <v>14.46</v>
      </c>
      <c r="J6304">
        <f t="shared" si="98"/>
        <v>43.38</v>
      </c>
      <c r="K6304">
        <f>SUMIF($E$7:E6304,E6304,$H$7:H6304)</f>
        <v>48</v>
      </c>
    </row>
    <row r="6305" spans="4:11" x14ac:dyDescent="0.3">
      <c r="D6305">
        <v>6299</v>
      </c>
      <c r="E6305">
        <v>2</v>
      </c>
      <c r="F6305" s="4">
        <f>DATE(2022,9,19+INT(ROWS($1:344)/8))</f>
        <v>44866</v>
      </c>
      <c r="G6305" s="1" t="s">
        <v>167</v>
      </c>
      <c r="H6305">
        <v>-4</v>
      </c>
      <c r="I6305" s="5">
        <f>IF(G6305="nákup",VLOOKUP(E6305,Tabuľka6[#All],13,FALSE),IF(G6305="predaj",VLOOKUP(E6305,Tabuľka6[#All],12,FALSE),"zadany neplatny typ transakie"))</f>
        <v>16.11</v>
      </c>
      <c r="J6305">
        <f t="shared" si="98"/>
        <v>64.44</v>
      </c>
      <c r="K6305">
        <f>SUMIF($E$7:E6305,E6305,$H$7:H6305)</f>
        <v>70</v>
      </c>
    </row>
    <row r="6306" spans="4:11" x14ac:dyDescent="0.3">
      <c r="D6306">
        <v>6300</v>
      </c>
      <c r="E6306">
        <v>6</v>
      </c>
      <c r="F6306" s="4">
        <f>DATE(2022,9,19+INT(ROWS($1:345)/8))</f>
        <v>44866</v>
      </c>
      <c r="G6306" s="1" t="s">
        <v>167</v>
      </c>
      <c r="H6306">
        <v>-8</v>
      </c>
      <c r="I6306" s="5">
        <f>IF(G6306="nákup",VLOOKUP(E6306,Tabuľka6[#All],13,FALSE),IF(G6306="predaj",VLOOKUP(E6306,Tabuľka6[#All],12,FALSE),"zadany neplatny typ transakie"))</f>
        <v>13.24</v>
      </c>
      <c r="J6306">
        <f t="shared" si="98"/>
        <v>105.92</v>
      </c>
      <c r="K6306">
        <f>SUMIF($E$7:E6306,E6306,$H$7:H6306)</f>
        <v>84</v>
      </c>
    </row>
    <row r="6307" spans="4:11" x14ac:dyDescent="0.3">
      <c r="D6307">
        <v>6301</v>
      </c>
      <c r="E6307">
        <v>22</v>
      </c>
      <c r="F6307" s="4">
        <f>DATE(2022,9,19+INT(ROWS($1:346)/8))</f>
        <v>44866</v>
      </c>
      <c r="G6307" s="1" t="s">
        <v>167</v>
      </c>
      <c r="H6307">
        <v>-6</v>
      </c>
      <c r="I6307" s="5">
        <f>IF(G6307="nákup",VLOOKUP(E6307,Tabuľka6[#All],13,FALSE),IF(G6307="predaj",VLOOKUP(E6307,Tabuľka6[#All],12,FALSE),"zadany neplatny typ transakie"))</f>
        <v>22.58</v>
      </c>
      <c r="J6307">
        <f t="shared" si="98"/>
        <v>135.47999999999999</v>
      </c>
      <c r="K6307">
        <f>SUMIF($E$7:E6307,E6307,$H$7:H6307)</f>
        <v>22</v>
      </c>
    </row>
    <row r="6308" spans="4:11" x14ac:dyDescent="0.3">
      <c r="D6308">
        <v>6302</v>
      </c>
      <c r="E6308">
        <v>28</v>
      </c>
      <c r="F6308" s="4">
        <f>DATE(2022,9,19+INT(ROWS($1:347)/8))</f>
        <v>44866</v>
      </c>
      <c r="G6308" s="1" t="s">
        <v>167</v>
      </c>
      <c r="H6308">
        <v>-10</v>
      </c>
      <c r="I6308" s="5">
        <f>IF(G6308="nákup",VLOOKUP(E6308,Tabuľka6[#All],13,FALSE),IF(G6308="predaj",VLOOKUP(E6308,Tabuľka6[#All],12,FALSE),"zadany neplatny typ transakie"))</f>
        <v>14.38</v>
      </c>
      <c r="J6308">
        <f t="shared" si="98"/>
        <v>143.80000000000001</v>
      </c>
      <c r="K6308">
        <f>SUMIF($E$7:E6308,E6308,$H$7:H6308)</f>
        <v>26</v>
      </c>
    </row>
    <row r="6309" spans="4:11" x14ac:dyDescent="0.3">
      <c r="D6309">
        <v>6303</v>
      </c>
      <c r="E6309">
        <v>4</v>
      </c>
      <c r="F6309" s="4">
        <f>DATE(2022,9,19+INT(ROWS($1:348)/8))</f>
        <v>44866</v>
      </c>
      <c r="G6309" s="1" t="s">
        <v>167</v>
      </c>
      <c r="H6309">
        <v>-2</v>
      </c>
      <c r="I6309" s="5">
        <f>IF(G6309="nákup",VLOOKUP(E6309,Tabuľka6[#All],13,FALSE),IF(G6309="predaj",VLOOKUP(E6309,Tabuľka6[#All],12,FALSE),"zadany neplatny typ transakie"))</f>
        <v>16</v>
      </c>
      <c r="J6309">
        <f t="shared" si="98"/>
        <v>32</v>
      </c>
      <c r="K6309">
        <f>SUMIF($E$7:E6309,E6309,$H$7:H6309)</f>
        <v>79</v>
      </c>
    </row>
    <row r="6310" spans="4:11" x14ac:dyDescent="0.3">
      <c r="D6310">
        <v>6304</v>
      </c>
      <c r="E6310">
        <v>8</v>
      </c>
      <c r="F6310" s="4">
        <f>DATE(2022,9,19+INT(ROWS($1:349)/8))</f>
        <v>44866</v>
      </c>
      <c r="G6310" s="1" t="s">
        <v>167</v>
      </c>
      <c r="H6310">
        <v>-4</v>
      </c>
      <c r="I6310" s="5">
        <f>IF(G6310="nákup",VLOOKUP(E6310,Tabuľka6[#All],13,FALSE),IF(G6310="predaj",VLOOKUP(E6310,Tabuľka6[#All],12,FALSE),"zadany neplatny typ transakie"))</f>
        <v>17.89</v>
      </c>
      <c r="J6310">
        <f t="shared" si="98"/>
        <v>71.56</v>
      </c>
      <c r="K6310">
        <f>SUMIF($E$7:E6310,E6310,$H$7:H6310)</f>
        <v>12</v>
      </c>
    </row>
    <row r="6311" spans="4:11" x14ac:dyDescent="0.3">
      <c r="D6311">
        <v>6305</v>
      </c>
      <c r="E6311">
        <v>3</v>
      </c>
      <c r="F6311" s="4">
        <f>DATE(2022,9,19+INT(ROWS($1:350)/8))</f>
        <v>44866</v>
      </c>
      <c r="G6311" s="1" t="s">
        <v>167</v>
      </c>
      <c r="H6311">
        <v>-10</v>
      </c>
      <c r="I6311" s="5">
        <f>IF(G6311="nákup",VLOOKUP(E6311,Tabuľka6[#All],13,FALSE),IF(G6311="predaj",VLOOKUP(E6311,Tabuľka6[#All],12,FALSE),"zadany neplatny typ transakie"))</f>
        <v>9.64</v>
      </c>
      <c r="J6311">
        <f t="shared" si="98"/>
        <v>96.4</v>
      </c>
      <c r="K6311">
        <f>SUMIF($E$7:E6311,E6311,$H$7:H6311)</f>
        <v>105</v>
      </c>
    </row>
    <row r="6312" spans="4:11" x14ac:dyDescent="0.3">
      <c r="D6312">
        <v>6306</v>
      </c>
      <c r="E6312">
        <v>2</v>
      </c>
      <c r="F6312" s="4">
        <f>DATE(2022,9,19+INT(ROWS($1:351)/8))</f>
        <v>44866</v>
      </c>
      <c r="G6312" s="1" t="s">
        <v>167</v>
      </c>
      <c r="H6312">
        <v>-6</v>
      </c>
      <c r="I6312" s="5">
        <f>IF(G6312="nákup",VLOOKUP(E6312,Tabuľka6[#All],13,FALSE),IF(G6312="predaj",VLOOKUP(E6312,Tabuľka6[#All],12,FALSE),"zadany neplatny typ transakie"))</f>
        <v>16.11</v>
      </c>
      <c r="J6312">
        <f t="shared" si="98"/>
        <v>96.66</v>
      </c>
      <c r="K6312">
        <f>SUMIF($E$7:E6312,E6312,$H$7:H6312)</f>
        <v>64</v>
      </c>
    </row>
    <row r="6313" spans="4:11" x14ac:dyDescent="0.3">
      <c r="D6313">
        <v>6307</v>
      </c>
      <c r="E6313">
        <v>15</v>
      </c>
      <c r="F6313" s="4">
        <f>DATE(2022,9,19+INT(ROWS($1:352)/8))</f>
        <v>44867</v>
      </c>
      <c r="G6313" s="1" t="s">
        <v>167</v>
      </c>
      <c r="H6313">
        <v>-8</v>
      </c>
      <c r="I6313" s="5">
        <f>IF(G6313="nákup",VLOOKUP(E6313,Tabuľka6[#All],13,FALSE),IF(G6313="predaj",VLOOKUP(E6313,Tabuľka6[#All],12,FALSE),"zadany neplatny typ transakie"))</f>
        <v>9.65</v>
      </c>
      <c r="J6313">
        <f t="shared" si="98"/>
        <v>77.2</v>
      </c>
      <c r="K6313">
        <f>SUMIF($E$7:E6313,E6313,$H$7:H6313)</f>
        <v>130</v>
      </c>
    </row>
    <row r="6314" spans="4:11" x14ac:dyDescent="0.3">
      <c r="D6314">
        <v>6308</v>
      </c>
      <c r="E6314">
        <v>29</v>
      </c>
      <c r="F6314" s="4">
        <f>DATE(2022,9,19+INT(ROWS($1:353)/8))</f>
        <v>44867</v>
      </c>
      <c r="G6314" s="1" t="s">
        <v>167</v>
      </c>
      <c r="H6314">
        <v>-2</v>
      </c>
      <c r="I6314" s="5">
        <f>IF(G6314="nákup",VLOOKUP(E6314,Tabuľka6[#All],13,FALSE),IF(G6314="predaj",VLOOKUP(E6314,Tabuľka6[#All],12,FALSE),"zadany neplatny typ transakie"))</f>
        <v>24.99</v>
      </c>
      <c r="J6314">
        <f t="shared" si="98"/>
        <v>49.98</v>
      </c>
      <c r="K6314">
        <f>SUMIF($E$7:E6314,E6314,$H$7:H6314)</f>
        <v>75</v>
      </c>
    </row>
    <row r="6315" spans="4:11" x14ac:dyDescent="0.3">
      <c r="D6315">
        <v>6309</v>
      </c>
      <c r="E6315">
        <v>26</v>
      </c>
      <c r="F6315" s="4">
        <f>DATE(2022,9,19+INT(ROWS($1:354)/8))</f>
        <v>44867</v>
      </c>
      <c r="G6315" s="1" t="s">
        <v>167</v>
      </c>
      <c r="H6315">
        <v>-7</v>
      </c>
      <c r="I6315" s="5">
        <f>IF(G6315="nákup",VLOOKUP(E6315,Tabuľka6[#All],13,FALSE),IF(G6315="predaj",VLOOKUP(E6315,Tabuľka6[#All],12,FALSE),"zadany neplatny typ transakie"))</f>
        <v>12.85</v>
      </c>
      <c r="J6315">
        <f t="shared" si="98"/>
        <v>89.95</v>
      </c>
      <c r="K6315">
        <f>SUMIF($E$7:E6315,E6315,$H$7:H6315)</f>
        <v>39</v>
      </c>
    </row>
    <row r="6316" spans="4:11" x14ac:dyDescent="0.3">
      <c r="D6316">
        <v>6310</v>
      </c>
      <c r="E6316">
        <v>5</v>
      </c>
      <c r="F6316" s="4">
        <f>DATE(2022,9,19+INT(ROWS($1:355)/8))</f>
        <v>44867</v>
      </c>
      <c r="G6316" s="1" t="s">
        <v>167</v>
      </c>
      <c r="H6316">
        <v>-2</v>
      </c>
      <c r="I6316" s="5">
        <f>IF(G6316="nákup",VLOOKUP(E6316,Tabuľka6[#All],13,FALSE),IF(G6316="predaj",VLOOKUP(E6316,Tabuľka6[#All],12,FALSE),"zadany neplatny typ transakie"))</f>
        <v>15.56</v>
      </c>
      <c r="J6316">
        <f t="shared" si="98"/>
        <v>31.12</v>
      </c>
      <c r="K6316">
        <f>SUMIF($E$7:E6316,E6316,$H$7:H6316)</f>
        <v>186</v>
      </c>
    </row>
    <row r="6317" spans="4:11" x14ac:dyDescent="0.3">
      <c r="D6317">
        <v>6311</v>
      </c>
      <c r="E6317">
        <v>3</v>
      </c>
      <c r="F6317" s="4">
        <f>DATE(2022,9,19+INT(ROWS($1:356)/8))</f>
        <v>44867</v>
      </c>
      <c r="G6317" s="1" t="s">
        <v>167</v>
      </c>
      <c r="H6317">
        <v>-6</v>
      </c>
      <c r="I6317" s="5">
        <f>IF(G6317="nákup",VLOOKUP(E6317,Tabuľka6[#All],13,FALSE),IF(G6317="predaj",VLOOKUP(E6317,Tabuľka6[#All],12,FALSE),"zadany neplatny typ transakie"))</f>
        <v>9.64</v>
      </c>
      <c r="J6317">
        <f t="shared" si="98"/>
        <v>57.84</v>
      </c>
      <c r="K6317">
        <f>SUMIF($E$7:E6317,E6317,$H$7:H6317)</f>
        <v>99</v>
      </c>
    </row>
    <row r="6318" spans="4:11" x14ac:dyDescent="0.3">
      <c r="D6318">
        <v>6312</v>
      </c>
      <c r="E6318">
        <v>13</v>
      </c>
      <c r="F6318" s="4">
        <f>DATE(2022,9,19+INT(ROWS($1:357)/8))</f>
        <v>44867</v>
      </c>
      <c r="G6318" s="1" t="s">
        <v>167</v>
      </c>
      <c r="H6318">
        <v>-9</v>
      </c>
      <c r="I6318" s="5">
        <f>IF(G6318="nákup",VLOOKUP(E6318,Tabuľka6[#All],13,FALSE),IF(G6318="predaj",VLOOKUP(E6318,Tabuľka6[#All],12,FALSE),"zadany neplatny typ transakie"))</f>
        <v>14.95</v>
      </c>
      <c r="J6318">
        <f t="shared" si="98"/>
        <v>134.54999999999998</v>
      </c>
      <c r="K6318">
        <f>SUMIF($E$7:E6318,E6318,$H$7:H6318)</f>
        <v>62</v>
      </c>
    </row>
    <row r="6319" spans="4:11" x14ac:dyDescent="0.3">
      <c r="D6319">
        <v>6313</v>
      </c>
      <c r="E6319">
        <v>9</v>
      </c>
      <c r="F6319" s="4">
        <f>DATE(2022,9,19+INT(ROWS($1:358)/8))</f>
        <v>44867</v>
      </c>
      <c r="G6319" s="1" t="s">
        <v>167</v>
      </c>
      <c r="H6319">
        <v>-6</v>
      </c>
      <c r="I6319" s="5">
        <f>IF(G6319="nákup",VLOOKUP(E6319,Tabuľka6[#All],13,FALSE),IF(G6319="predaj",VLOOKUP(E6319,Tabuľka6[#All],12,FALSE),"zadany neplatny typ transakie"))</f>
        <v>41</v>
      </c>
      <c r="J6319">
        <f t="shared" si="98"/>
        <v>246</v>
      </c>
      <c r="K6319">
        <f>SUMIF($E$7:E6319,E6319,$H$7:H6319)</f>
        <v>235</v>
      </c>
    </row>
    <row r="6320" spans="4:11" x14ac:dyDescent="0.3">
      <c r="D6320">
        <v>6314</v>
      </c>
      <c r="E6320">
        <v>13</v>
      </c>
      <c r="F6320" s="4">
        <f>DATE(2022,9,19+INT(ROWS($1:359)/8))</f>
        <v>44867</v>
      </c>
      <c r="G6320" s="1" t="s">
        <v>167</v>
      </c>
      <c r="H6320">
        <v>-7</v>
      </c>
      <c r="I6320" s="5">
        <f>IF(G6320="nákup",VLOOKUP(E6320,Tabuľka6[#All],13,FALSE),IF(G6320="predaj",VLOOKUP(E6320,Tabuľka6[#All],12,FALSE),"zadany neplatny typ transakie"))</f>
        <v>14.95</v>
      </c>
      <c r="J6320">
        <f t="shared" si="98"/>
        <v>104.64999999999999</v>
      </c>
      <c r="K6320">
        <f>SUMIF($E$7:E6320,E6320,$H$7:H6320)</f>
        <v>55</v>
      </c>
    </row>
    <row r="6321" spans="4:11" x14ac:dyDescent="0.3">
      <c r="D6321">
        <v>6315</v>
      </c>
      <c r="E6321">
        <v>2</v>
      </c>
      <c r="F6321" s="4">
        <f>DATE(2022,9,19+INT(ROWS($1:360)/8))</f>
        <v>44868</v>
      </c>
      <c r="G6321" s="1" t="s">
        <v>167</v>
      </c>
      <c r="H6321">
        <v>-7</v>
      </c>
      <c r="I6321" s="5">
        <f>IF(G6321="nákup",VLOOKUP(E6321,Tabuľka6[#All],13,FALSE),IF(G6321="predaj",VLOOKUP(E6321,Tabuľka6[#All],12,FALSE),"zadany neplatny typ transakie"))</f>
        <v>16.11</v>
      </c>
      <c r="J6321">
        <f t="shared" si="98"/>
        <v>112.77</v>
      </c>
      <c r="K6321">
        <f>SUMIF($E$7:E6321,E6321,$H$7:H6321)</f>
        <v>57</v>
      </c>
    </row>
    <row r="6322" spans="4:11" x14ac:dyDescent="0.3">
      <c r="D6322">
        <v>6316</v>
      </c>
      <c r="E6322">
        <v>16</v>
      </c>
      <c r="F6322" s="4">
        <f>DATE(2022,9,19+INT(ROWS($1:361)/8))</f>
        <v>44868</v>
      </c>
      <c r="G6322" s="1" t="s">
        <v>166</v>
      </c>
      <c r="H6322">
        <v>20</v>
      </c>
      <c r="I6322" s="5">
        <f>IF(G6322="nákup",VLOOKUP(E6322,Tabuľka6[#All],13,FALSE),IF(G6322="predaj",VLOOKUP(E6322,Tabuľka6[#All],12,FALSE),"zadany neplatny typ transakie"))</f>
        <v>7.68</v>
      </c>
      <c r="J6322">
        <f t="shared" si="98"/>
        <v>153.6</v>
      </c>
      <c r="K6322">
        <f>SUMIF($E$7:E6322,E6322,$H$7:H6322)</f>
        <v>23</v>
      </c>
    </row>
    <row r="6323" spans="4:11" x14ac:dyDescent="0.3">
      <c r="D6323">
        <v>6317</v>
      </c>
      <c r="E6323">
        <v>4</v>
      </c>
      <c r="F6323" s="4">
        <f>DATE(2022,9,19+INT(ROWS($1:362)/8))</f>
        <v>44868</v>
      </c>
      <c r="G6323" s="1" t="s">
        <v>167</v>
      </c>
      <c r="H6323">
        <v>-2</v>
      </c>
      <c r="I6323" s="5">
        <f>IF(G6323="nákup",VLOOKUP(E6323,Tabuľka6[#All],13,FALSE),IF(G6323="predaj",VLOOKUP(E6323,Tabuľka6[#All],12,FALSE),"zadany neplatny typ transakie"))</f>
        <v>16</v>
      </c>
      <c r="J6323">
        <f t="shared" si="98"/>
        <v>32</v>
      </c>
      <c r="K6323">
        <f>SUMIF($E$7:E6323,E6323,$H$7:H6323)</f>
        <v>77</v>
      </c>
    </row>
    <row r="6324" spans="4:11" x14ac:dyDescent="0.3">
      <c r="D6324">
        <v>6318</v>
      </c>
      <c r="E6324">
        <v>5</v>
      </c>
      <c r="F6324" s="4">
        <f>DATE(2022,9,19+INT(ROWS($1:363)/8))</f>
        <v>44868</v>
      </c>
      <c r="G6324" s="1" t="s">
        <v>167</v>
      </c>
      <c r="H6324">
        <v>-9</v>
      </c>
      <c r="I6324" s="5">
        <f>IF(G6324="nákup",VLOOKUP(E6324,Tabuľka6[#All],13,FALSE),IF(G6324="predaj",VLOOKUP(E6324,Tabuľka6[#All],12,FALSE),"zadany neplatny typ transakie"))</f>
        <v>15.56</v>
      </c>
      <c r="J6324">
        <f t="shared" si="98"/>
        <v>140.04</v>
      </c>
      <c r="K6324">
        <f>SUMIF($E$7:E6324,E6324,$H$7:H6324)</f>
        <v>177</v>
      </c>
    </row>
    <row r="6325" spans="4:11" x14ac:dyDescent="0.3">
      <c r="D6325">
        <v>6319</v>
      </c>
      <c r="E6325">
        <v>17</v>
      </c>
      <c r="F6325" s="4">
        <f>DATE(2022,9,19+INT(ROWS($1:364)/8))</f>
        <v>44868</v>
      </c>
      <c r="G6325" s="1" t="s">
        <v>167</v>
      </c>
      <c r="H6325">
        <v>-8</v>
      </c>
      <c r="I6325" s="5">
        <f>IF(G6325="nákup",VLOOKUP(E6325,Tabuľka6[#All],13,FALSE),IF(G6325="predaj",VLOOKUP(E6325,Tabuľka6[#All],12,FALSE),"zadany neplatny typ transakie"))</f>
        <v>14.46</v>
      </c>
      <c r="J6325">
        <f t="shared" si="98"/>
        <v>115.68</v>
      </c>
      <c r="K6325">
        <f>SUMIF($E$7:E6325,E6325,$H$7:H6325)</f>
        <v>40</v>
      </c>
    </row>
    <row r="6326" spans="4:11" x14ac:dyDescent="0.3">
      <c r="D6326">
        <v>6320</v>
      </c>
      <c r="E6326">
        <v>17</v>
      </c>
      <c r="F6326" s="4">
        <f>DATE(2022,9,19+INT(ROWS($1:365)/8))</f>
        <v>44868</v>
      </c>
      <c r="G6326" s="1" t="s">
        <v>167</v>
      </c>
      <c r="H6326">
        <v>-5</v>
      </c>
      <c r="I6326" s="5">
        <f>IF(G6326="nákup",VLOOKUP(E6326,Tabuľka6[#All],13,FALSE),IF(G6326="predaj",VLOOKUP(E6326,Tabuľka6[#All],12,FALSE),"zadany neplatny typ transakie"))</f>
        <v>14.46</v>
      </c>
      <c r="J6326">
        <f t="shared" si="98"/>
        <v>72.300000000000011</v>
      </c>
      <c r="K6326">
        <f>SUMIF($E$7:E6326,E6326,$H$7:H6326)</f>
        <v>35</v>
      </c>
    </row>
    <row r="6327" spans="4:11" x14ac:dyDescent="0.3">
      <c r="D6327">
        <v>6321</v>
      </c>
      <c r="E6327">
        <v>23</v>
      </c>
      <c r="F6327" s="4">
        <f>DATE(2022,9,19+INT(ROWS($1:366)/8))</f>
        <v>44868</v>
      </c>
      <c r="G6327" s="1" t="s">
        <v>167</v>
      </c>
      <c r="H6327">
        <v>-8</v>
      </c>
      <c r="I6327" s="5">
        <f>IF(G6327="nákup",VLOOKUP(E6327,Tabuľka6[#All],13,FALSE),IF(G6327="predaj",VLOOKUP(E6327,Tabuľka6[#All],12,FALSE),"zadany neplatny typ transakie"))</f>
        <v>22.55</v>
      </c>
      <c r="J6327">
        <f t="shared" si="98"/>
        <v>180.4</v>
      </c>
      <c r="K6327">
        <f>SUMIF($E$7:E6327,E6327,$H$7:H6327)</f>
        <v>70</v>
      </c>
    </row>
    <row r="6328" spans="4:11" x14ac:dyDescent="0.3">
      <c r="D6328">
        <v>6322</v>
      </c>
      <c r="E6328">
        <v>20</v>
      </c>
      <c r="F6328" s="4">
        <f>DATE(2022,9,19+INT(ROWS($1:367)/8))</f>
        <v>44868</v>
      </c>
      <c r="G6328" s="1" t="s">
        <v>167</v>
      </c>
      <c r="H6328">
        <v>-10</v>
      </c>
      <c r="I6328" s="5">
        <f>IF(G6328="nákup",VLOOKUP(E6328,Tabuľka6[#All],13,FALSE),IF(G6328="predaj",VLOOKUP(E6328,Tabuľka6[#All],12,FALSE),"zadany neplatny typ transakie"))</f>
        <v>10.050000000000001</v>
      </c>
      <c r="J6328">
        <f t="shared" si="98"/>
        <v>100.5</v>
      </c>
      <c r="K6328">
        <f>SUMIF($E$7:E6328,E6328,$H$7:H6328)</f>
        <v>71</v>
      </c>
    </row>
    <row r="6329" spans="4:11" x14ac:dyDescent="0.3">
      <c r="D6329">
        <v>6323</v>
      </c>
      <c r="E6329">
        <v>24</v>
      </c>
      <c r="F6329" s="4">
        <f>DATE(2022,9,19+INT(ROWS($1:368)/8))</f>
        <v>44869</v>
      </c>
      <c r="G6329" s="1" t="s">
        <v>167</v>
      </c>
      <c r="H6329">
        <v>-3</v>
      </c>
      <c r="I6329" s="5">
        <f>IF(G6329="nákup",VLOOKUP(E6329,Tabuľka6[#All],13,FALSE),IF(G6329="predaj",VLOOKUP(E6329,Tabuľka6[#All],12,FALSE),"zadany neplatny typ transakie"))</f>
        <v>18.98</v>
      </c>
      <c r="J6329">
        <f t="shared" si="98"/>
        <v>56.94</v>
      </c>
      <c r="K6329">
        <f>SUMIF($E$7:E6329,E6329,$H$7:H6329)</f>
        <v>60</v>
      </c>
    </row>
    <row r="6330" spans="4:11" x14ac:dyDescent="0.3">
      <c r="D6330">
        <v>6324</v>
      </c>
      <c r="E6330">
        <v>23</v>
      </c>
      <c r="F6330" s="4">
        <f>DATE(2022,9,19+INT(ROWS($1:369)/8))</f>
        <v>44869</v>
      </c>
      <c r="G6330" s="1" t="s">
        <v>167</v>
      </c>
      <c r="H6330">
        <v>-9</v>
      </c>
      <c r="I6330" s="5">
        <f>IF(G6330="nákup",VLOOKUP(E6330,Tabuľka6[#All],13,FALSE),IF(G6330="predaj",VLOOKUP(E6330,Tabuľka6[#All],12,FALSE),"zadany neplatny typ transakie"))</f>
        <v>22.55</v>
      </c>
      <c r="J6330">
        <f t="shared" si="98"/>
        <v>202.95000000000002</v>
      </c>
      <c r="K6330">
        <f>SUMIF($E$7:E6330,E6330,$H$7:H6330)</f>
        <v>61</v>
      </c>
    </row>
    <row r="6331" spans="4:11" x14ac:dyDescent="0.3">
      <c r="D6331">
        <v>6325</v>
      </c>
      <c r="E6331">
        <v>8</v>
      </c>
      <c r="F6331" s="4">
        <f>DATE(2022,9,19+INT(ROWS($1:370)/8))</f>
        <v>44869</v>
      </c>
      <c r="G6331" s="1" t="s">
        <v>167</v>
      </c>
      <c r="H6331">
        <v>-6</v>
      </c>
      <c r="I6331" s="5">
        <f>IF(G6331="nákup",VLOOKUP(E6331,Tabuľka6[#All],13,FALSE),IF(G6331="predaj",VLOOKUP(E6331,Tabuľka6[#All],12,FALSE),"zadany neplatny typ transakie"))</f>
        <v>17.89</v>
      </c>
      <c r="J6331">
        <f t="shared" si="98"/>
        <v>107.34</v>
      </c>
      <c r="K6331">
        <f>SUMIF($E$7:E6331,E6331,$H$7:H6331)</f>
        <v>6</v>
      </c>
    </row>
    <row r="6332" spans="4:11" x14ac:dyDescent="0.3">
      <c r="D6332">
        <v>6326</v>
      </c>
      <c r="E6332">
        <v>20</v>
      </c>
      <c r="F6332" s="4">
        <f>DATE(2022,9,19+INT(ROWS($1:371)/8))</f>
        <v>44869</v>
      </c>
      <c r="G6332" s="1" t="s">
        <v>167</v>
      </c>
      <c r="H6332">
        <v>-2</v>
      </c>
      <c r="I6332" s="5">
        <f>IF(G6332="nákup",VLOOKUP(E6332,Tabuľka6[#All],13,FALSE),IF(G6332="predaj",VLOOKUP(E6332,Tabuľka6[#All],12,FALSE),"zadany neplatny typ transakie"))</f>
        <v>10.050000000000001</v>
      </c>
      <c r="J6332">
        <f t="shared" si="98"/>
        <v>20.100000000000001</v>
      </c>
      <c r="K6332">
        <f>SUMIF($E$7:E6332,E6332,$H$7:H6332)</f>
        <v>69</v>
      </c>
    </row>
    <row r="6333" spans="4:11" x14ac:dyDescent="0.3">
      <c r="D6333">
        <v>6327</v>
      </c>
      <c r="E6333">
        <v>6</v>
      </c>
      <c r="F6333" s="4">
        <f>DATE(2022,9,19+INT(ROWS($1:372)/8))</f>
        <v>44869</v>
      </c>
      <c r="G6333" s="1" t="s">
        <v>167</v>
      </c>
      <c r="H6333">
        <v>-9</v>
      </c>
      <c r="I6333" s="5">
        <f>IF(G6333="nákup",VLOOKUP(E6333,Tabuľka6[#All],13,FALSE),IF(G6333="predaj",VLOOKUP(E6333,Tabuľka6[#All],12,FALSE),"zadany neplatny typ transakie"))</f>
        <v>13.24</v>
      </c>
      <c r="J6333">
        <f t="shared" si="98"/>
        <v>119.16</v>
      </c>
      <c r="K6333">
        <f>SUMIF($E$7:E6333,E6333,$H$7:H6333)</f>
        <v>75</v>
      </c>
    </row>
    <row r="6334" spans="4:11" x14ac:dyDescent="0.3">
      <c r="D6334">
        <v>6328</v>
      </c>
      <c r="E6334">
        <v>27</v>
      </c>
      <c r="F6334" s="4">
        <f>DATE(2022,9,19+INT(ROWS($1:373)/8))</f>
        <v>44869</v>
      </c>
      <c r="G6334" s="1" t="s">
        <v>167</v>
      </c>
      <c r="H6334">
        <v>-3</v>
      </c>
      <c r="I6334" s="5">
        <f>IF(G6334="nákup",VLOOKUP(E6334,Tabuľka6[#All],13,FALSE),IF(G6334="predaj",VLOOKUP(E6334,Tabuľka6[#All],12,FALSE),"zadany neplatny typ transakie"))</f>
        <v>16.36</v>
      </c>
      <c r="J6334">
        <f t="shared" si="98"/>
        <v>49.08</v>
      </c>
      <c r="K6334">
        <f>SUMIF($E$7:E6334,E6334,$H$7:H6334)</f>
        <v>113</v>
      </c>
    </row>
    <row r="6335" spans="4:11" x14ac:dyDescent="0.3">
      <c r="D6335">
        <v>6329</v>
      </c>
      <c r="E6335">
        <v>15</v>
      </c>
      <c r="F6335" s="4">
        <f>DATE(2022,9,19+INT(ROWS($1:374)/8))</f>
        <v>44869</v>
      </c>
      <c r="G6335" s="1" t="s">
        <v>167</v>
      </c>
      <c r="H6335">
        <v>-2</v>
      </c>
      <c r="I6335" s="5">
        <f>IF(G6335="nákup",VLOOKUP(E6335,Tabuľka6[#All],13,FALSE),IF(G6335="predaj",VLOOKUP(E6335,Tabuľka6[#All],12,FALSE),"zadany neplatny typ transakie"))</f>
        <v>9.65</v>
      </c>
      <c r="J6335">
        <f t="shared" si="98"/>
        <v>19.3</v>
      </c>
      <c r="K6335">
        <f>SUMIF($E$7:E6335,E6335,$H$7:H6335)</f>
        <v>128</v>
      </c>
    </row>
    <row r="6336" spans="4:11" x14ac:dyDescent="0.3">
      <c r="D6336">
        <v>6330</v>
      </c>
      <c r="E6336">
        <v>16</v>
      </c>
      <c r="F6336" s="4">
        <f>DATE(2022,9,19+INT(ROWS($1:375)/8))</f>
        <v>44869</v>
      </c>
      <c r="G6336" s="1" t="s">
        <v>167</v>
      </c>
      <c r="H6336">
        <v>-3</v>
      </c>
      <c r="I6336" s="5">
        <f>IF(G6336="nákup",VLOOKUP(E6336,Tabuľka6[#All],13,FALSE),IF(G6336="predaj",VLOOKUP(E6336,Tabuľka6[#All],12,FALSE),"zadany neplatny typ transakie"))</f>
        <v>14.49</v>
      </c>
      <c r="J6336">
        <f t="shared" si="98"/>
        <v>43.47</v>
      </c>
      <c r="K6336">
        <f>SUMIF($E$7:E6336,E6336,$H$7:H6336)</f>
        <v>20</v>
      </c>
    </row>
    <row r="6337" spans="4:11" x14ac:dyDescent="0.3">
      <c r="D6337">
        <v>6331</v>
      </c>
      <c r="E6337">
        <v>22</v>
      </c>
      <c r="F6337" s="4">
        <f>DATE(2022,9,19+INT(ROWS($1:376)/8))</f>
        <v>44870</v>
      </c>
      <c r="G6337" s="1" t="s">
        <v>166</v>
      </c>
      <c r="H6337">
        <v>5</v>
      </c>
      <c r="I6337" s="5">
        <f>IF(G6337="nákup",VLOOKUP(E6337,Tabuľka6[#All],13,FALSE),IF(G6337="predaj",VLOOKUP(E6337,Tabuľka6[#All],12,FALSE),"zadany neplatny typ transakie"))</f>
        <v>12.56</v>
      </c>
      <c r="J6337">
        <f t="shared" si="98"/>
        <v>62.800000000000004</v>
      </c>
      <c r="K6337">
        <f>SUMIF($E$7:E6337,E6337,$H$7:H6337)</f>
        <v>27</v>
      </c>
    </row>
    <row r="6338" spans="4:11" x14ac:dyDescent="0.3">
      <c r="D6338">
        <v>6332</v>
      </c>
      <c r="E6338">
        <v>17</v>
      </c>
      <c r="F6338" s="4">
        <f>DATE(2022,9,19+INT(ROWS($1:377)/8))</f>
        <v>44870</v>
      </c>
      <c r="G6338" s="1" t="s">
        <v>167</v>
      </c>
      <c r="H6338">
        <v>-7</v>
      </c>
      <c r="I6338" s="5">
        <f>IF(G6338="nákup",VLOOKUP(E6338,Tabuľka6[#All],13,FALSE),IF(G6338="predaj",VLOOKUP(E6338,Tabuľka6[#All],12,FALSE),"zadany neplatny typ transakie"))</f>
        <v>14.46</v>
      </c>
      <c r="J6338">
        <f t="shared" si="98"/>
        <v>101.22</v>
      </c>
      <c r="K6338">
        <f>SUMIF($E$7:E6338,E6338,$H$7:H6338)</f>
        <v>28</v>
      </c>
    </row>
    <row r="6339" spans="4:11" x14ac:dyDescent="0.3">
      <c r="D6339">
        <v>6333</v>
      </c>
      <c r="E6339">
        <v>16</v>
      </c>
      <c r="F6339" s="4">
        <f>DATE(2022,9,19+INT(ROWS($1:378)/8))</f>
        <v>44870</v>
      </c>
      <c r="G6339" s="1" t="s">
        <v>167</v>
      </c>
      <c r="H6339">
        <v>-5</v>
      </c>
      <c r="I6339" s="5">
        <f>IF(G6339="nákup",VLOOKUP(E6339,Tabuľka6[#All],13,FALSE),IF(G6339="predaj",VLOOKUP(E6339,Tabuľka6[#All],12,FALSE),"zadany neplatny typ transakie"))</f>
        <v>14.49</v>
      </c>
      <c r="J6339">
        <f t="shared" si="98"/>
        <v>72.45</v>
      </c>
      <c r="K6339">
        <f>SUMIF($E$7:E6339,E6339,$H$7:H6339)</f>
        <v>15</v>
      </c>
    </row>
    <row r="6340" spans="4:11" x14ac:dyDescent="0.3">
      <c r="D6340">
        <v>6334</v>
      </c>
      <c r="E6340">
        <v>11</v>
      </c>
      <c r="F6340" s="4">
        <f>DATE(2022,9,19+INT(ROWS($1:379)/8))</f>
        <v>44870</v>
      </c>
      <c r="G6340" s="1" t="s">
        <v>167</v>
      </c>
      <c r="H6340">
        <v>-6</v>
      </c>
      <c r="I6340" s="5">
        <f>IF(G6340="nákup",VLOOKUP(E6340,Tabuľka6[#All],13,FALSE),IF(G6340="predaj",VLOOKUP(E6340,Tabuľka6[#All],12,FALSE),"zadany neplatny typ transakie"))</f>
        <v>5</v>
      </c>
      <c r="J6340">
        <f t="shared" si="98"/>
        <v>30</v>
      </c>
      <c r="K6340">
        <f>SUMIF($E$7:E6340,E6340,$H$7:H6340)</f>
        <v>126</v>
      </c>
    </row>
    <row r="6341" spans="4:11" x14ac:dyDescent="0.3">
      <c r="D6341">
        <v>6335</v>
      </c>
      <c r="E6341">
        <v>4</v>
      </c>
      <c r="F6341" s="4">
        <f>DATE(2022,9,19+INT(ROWS($1:380)/8))</f>
        <v>44870</v>
      </c>
      <c r="G6341" s="1" t="s">
        <v>167</v>
      </c>
      <c r="H6341">
        <v>-4</v>
      </c>
      <c r="I6341" s="5">
        <f>IF(G6341="nákup",VLOOKUP(E6341,Tabuľka6[#All],13,FALSE),IF(G6341="predaj",VLOOKUP(E6341,Tabuľka6[#All],12,FALSE),"zadany neplatny typ transakie"))</f>
        <v>16</v>
      </c>
      <c r="J6341">
        <f t="shared" si="98"/>
        <v>64</v>
      </c>
      <c r="K6341">
        <f>SUMIF($E$7:E6341,E6341,$H$7:H6341)</f>
        <v>73</v>
      </c>
    </row>
    <row r="6342" spans="4:11" x14ac:dyDescent="0.3">
      <c r="D6342">
        <v>6336</v>
      </c>
      <c r="E6342">
        <v>20</v>
      </c>
      <c r="F6342" s="4">
        <f>DATE(2022,9,19+INT(ROWS($1:381)/8))</f>
        <v>44870</v>
      </c>
      <c r="G6342" s="1" t="s">
        <v>167</v>
      </c>
      <c r="H6342">
        <v>-2</v>
      </c>
      <c r="I6342" s="5">
        <f>IF(G6342="nákup",VLOOKUP(E6342,Tabuľka6[#All],13,FALSE),IF(G6342="predaj",VLOOKUP(E6342,Tabuľka6[#All],12,FALSE),"zadany neplatny typ transakie"))</f>
        <v>10.050000000000001</v>
      </c>
      <c r="J6342">
        <f t="shared" si="98"/>
        <v>20.100000000000001</v>
      </c>
      <c r="K6342">
        <f>SUMIF($E$7:E6342,E6342,$H$7:H6342)</f>
        <v>67</v>
      </c>
    </row>
    <row r="6343" spans="4:11" x14ac:dyDescent="0.3">
      <c r="D6343">
        <v>6337</v>
      </c>
      <c r="E6343">
        <v>29</v>
      </c>
      <c r="F6343" s="4">
        <f>DATE(2022,9,19+INT(ROWS($1:382)/8))</f>
        <v>44870</v>
      </c>
      <c r="G6343" s="1" t="s">
        <v>167</v>
      </c>
      <c r="H6343">
        <v>-3</v>
      </c>
      <c r="I6343" s="5">
        <f>IF(G6343="nákup",VLOOKUP(E6343,Tabuľka6[#All],13,FALSE),IF(G6343="predaj",VLOOKUP(E6343,Tabuľka6[#All],12,FALSE),"zadany neplatny typ transakie"))</f>
        <v>24.99</v>
      </c>
      <c r="J6343">
        <f t="shared" si="98"/>
        <v>74.97</v>
      </c>
      <c r="K6343">
        <f>SUMIF($E$7:E6343,E6343,$H$7:H6343)</f>
        <v>72</v>
      </c>
    </row>
    <row r="6344" spans="4:11" x14ac:dyDescent="0.3">
      <c r="D6344">
        <v>6338</v>
      </c>
      <c r="E6344">
        <v>14</v>
      </c>
      <c r="F6344" s="4">
        <f>DATE(2022,9,19+INT(ROWS($1:383)/8))</f>
        <v>44870</v>
      </c>
      <c r="G6344" s="1" t="s">
        <v>167</v>
      </c>
      <c r="H6344">
        <v>-10</v>
      </c>
      <c r="I6344" s="5">
        <f>IF(G6344="nákup",VLOOKUP(E6344,Tabuľka6[#All],13,FALSE),IF(G6344="predaj",VLOOKUP(E6344,Tabuľka6[#All],12,FALSE),"zadany neplatny typ transakie"))</f>
        <v>7.8</v>
      </c>
      <c r="J6344">
        <f t="shared" ref="J6344:J6407" si="99">ABS(H6344*I6344)</f>
        <v>78</v>
      </c>
      <c r="K6344">
        <f>SUMIF($E$7:E6344,E6344,$H$7:H6344)</f>
        <v>54</v>
      </c>
    </row>
    <row r="6345" spans="4:11" x14ac:dyDescent="0.3">
      <c r="D6345">
        <v>6339</v>
      </c>
      <c r="E6345">
        <v>12</v>
      </c>
      <c r="F6345" s="4">
        <f>DATE(2022,9,19+INT(ROWS($1:384)/8))</f>
        <v>44871</v>
      </c>
      <c r="G6345" s="1" t="s">
        <v>167</v>
      </c>
      <c r="H6345">
        <v>-5</v>
      </c>
      <c r="I6345" s="5">
        <f>IF(G6345="nákup",VLOOKUP(E6345,Tabuľka6[#All],13,FALSE),IF(G6345="predaj",VLOOKUP(E6345,Tabuľka6[#All],12,FALSE),"zadany neplatny typ transakie"))</f>
        <v>13.25</v>
      </c>
      <c r="J6345">
        <f t="shared" si="99"/>
        <v>66.25</v>
      </c>
      <c r="K6345">
        <f>SUMIF($E$7:E6345,E6345,$H$7:H6345)</f>
        <v>54</v>
      </c>
    </row>
    <row r="6346" spans="4:11" x14ac:dyDescent="0.3">
      <c r="D6346">
        <v>6340</v>
      </c>
      <c r="E6346">
        <v>22</v>
      </c>
      <c r="F6346" s="4">
        <f>DATE(2022,9,19+INT(ROWS($1:385)/8))</f>
        <v>44871</v>
      </c>
      <c r="G6346" s="1" t="s">
        <v>166</v>
      </c>
      <c r="H6346">
        <v>5</v>
      </c>
      <c r="I6346" s="5">
        <f>IF(G6346="nákup",VLOOKUP(E6346,Tabuľka6[#All],13,FALSE),IF(G6346="predaj",VLOOKUP(E6346,Tabuľka6[#All],12,FALSE),"zadany neplatny typ transakie"))</f>
        <v>12.56</v>
      </c>
      <c r="J6346">
        <f t="shared" si="99"/>
        <v>62.800000000000004</v>
      </c>
      <c r="K6346">
        <f>SUMIF($E$7:E6346,E6346,$H$7:H6346)</f>
        <v>32</v>
      </c>
    </row>
    <row r="6347" spans="4:11" x14ac:dyDescent="0.3">
      <c r="D6347">
        <v>6341</v>
      </c>
      <c r="E6347">
        <v>17</v>
      </c>
      <c r="F6347" s="4">
        <f>DATE(2022,9,19+INT(ROWS($1:386)/8))</f>
        <v>44871</v>
      </c>
      <c r="G6347" s="1" t="s">
        <v>167</v>
      </c>
      <c r="H6347">
        <v>-5</v>
      </c>
      <c r="I6347" s="5">
        <f>IF(G6347="nákup",VLOOKUP(E6347,Tabuľka6[#All],13,FALSE),IF(G6347="predaj",VLOOKUP(E6347,Tabuľka6[#All],12,FALSE),"zadany neplatny typ transakie"))</f>
        <v>14.46</v>
      </c>
      <c r="J6347">
        <f t="shared" si="99"/>
        <v>72.300000000000011</v>
      </c>
      <c r="K6347">
        <f>SUMIF($E$7:E6347,E6347,$H$7:H6347)</f>
        <v>23</v>
      </c>
    </row>
    <row r="6348" spans="4:11" x14ac:dyDescent="0.3">
      <c r="D6348">
        <v>6342</v>
      </c>
      <c r="E6348">
        <v>28</v>
      </c>
      <c r="F6348" s="4">
        <f>DATE(2022,9,19+INT(ROWS($1:387)/8))</f>
        <v>44871</v>
      </c>
      <c r="G6348" s="1" t="s">
        <v>167</v>
      </c>
      <c r="H6348">
        <v>-10</v>
      </c>
      <c r="I6348" s="5">
        <f>IF(G6348="nákup",VLOOKUP(E6348,Tabuľka6[#All],13,FALSE),IF(G6348="predaj",VLOOKUP(E6348,Tabuľka6[#All],12,FALSE),"zadany neplatny typ transakie"))</f>
        <v>14.38</v>
      </c>
      <c r="J6348">
        <f t="shared" si="99"/>
        <v>143.80000000000001</v>
      </c>
      <c r="K6348">
        <f>SUMIF($E$7:E6348,E6348,$H$7:H6348)</f>
        <v>16</v>
      </c>
    </row>
    <row r="6349" spans="4:11" x14ac:dyDescent="0.3">
      <c r="D6349">
        <v>6343</v>
      </c>
      <c r="E6349">
        <v>7</v>
      </c>
      <c r="F6349" s="4">
        <f>DATE(2022,9,19+INT(ROWS($1:388)/8))</f>
        <v>44871</v>
      </c>
      <c r="G6349" s="1" t="s">
        <v>167</v>
      </c>
      <c r="H6349">
        <v>-4</v>
      </c>
      <c r="I6349" s="5">
        <f>IF(G6349="nákup",VLOOKUP(E6349,Tabuľka6[#All],13,FALSE),IF(G6349="predaj",VLOOKUP(E6349,Tabuľka6[#All],12,FALSE),"zadany neplatny typ transakie"))</f>
        <v>14.75</v>
      </c>
      <c r="J6349">
        <f t="shared" si="99"/>
        <v>59</v>
      </c>
      <c r="K6349">
        <f>SUMIF($E$7:E6349,E6349,$H$7:H6349)</f>
        <v>134</v>
      </c>
    </row>
    <row r="6350" spans="4:11" x14ac:dyDescent="0.3">
      <c r="D6350">
        <v>6344</v>
      </c>
      <c r="E6350">
        <v>24</v>
      </c>
      <c r="F6350" s="4">
        <f>DATE(2022,9,19+INT(ROWS($1:389)/8))</f>
        <v>44871</v>
      </c>
      <c r="G6350" s="1" t="s">
        <v>167</v>
      </c>
      <c r="H6350">
        <v>-6</v>
      </c>
      <c r="I6350" s="5">
        <f>IF(G6350="nákup",VLOOKUP(E6350,Tabuľka6[#All],13,FALSE),IF(G6350="predaj",VLOOKUP(E6350,Tabuľka6[#All],12,FALSE),"zadany neplatny typ transakie"))</f>
        <v>18.98</v>
      </c>
      <c r="J6350">
        <f t="shared" si="99"/>
        <v>113.88</v>
      </c>
      <c r="K6350">
        <f>SUMIF($E$7:E6350,E6350,$H$7:H6350)</f>
        <v>54</v>
      </c>
    </row>
    <row r="6351" spans="4:11" x14ac:dyDescent="0.3">
      <c r="D6351">
        <v>6345</v>
      </c>
      <c r="E6351">
        <v>3</v>
      </c>
      <c r="F6351" s="4">
        <f>DATE(2022,9,19+INT(ROWS($1:390)/8))</f>
        <v>44871</v>
      </c>
      <c r="G6351" s="1" t="s">
        <v>167</v>
      </c>
      <c r="H6351">
        <v>-6</v>
      </c>
      <c r="I6351" s="5">
        <f>IF(G6351="nákup",VLOOKUP(E6351,Tabuľka6[#All],13,FALSE),IF(G6351="predaj",VLOOKUP(E6351,Tabuľka6[#All],12,FALSE),"zadany neplatny typ transakie"))</f>
        <v>9.64</v>
      </c>
      <c r="J6351">
        <f t="shared" si="99"/>
        <v>57.84</v>
      </c>
      <c r="K6351">
        <f>SUMIF($E$7:E6351,E6351,$H$7:H6351)</f>
        <v>93</v>
      </c>
    </row>
    <row r="6352" spans="4:11" x14ac:dyDescent="0.3">
      <c r="D6352">
        <v>6346</v>
      </c>
      <c r="E6352">
        <v>8</v>
      </c>
      <c r="F6352" s="4">
        <f>DATE(2022,9,19+INT(ROWS($1:391)/8))</f>
        <v>44871</v>
      </c>
      <c r="G6352" s="1" t="s">
        <v>166</v>
      </c>
      <c r="H6352">
        <v>20</v>
      </c>
      <c r="I6352" s="5">
        <f>IF(G6352="nákup",VLOOKUP(E6352,Tabuľka6[#All],13,FALSE),IF(G6352="predaj",VLOOKUP(E6352,Tabuľka6[#All],12,FALSE),"zadany neplatny typ transakie"))</f>
        <v>10.99</v>
      </c>
      <c r="J6352">
        <f t="shared" si="99"/>
        <v>219.8</v>
      </c>
      <c r="K6352">
        <f>SUMIF($E$7:E6352,E6352,$H$7:H6352)</f>
        <v>26</v>
      </c>
    </row>
    <row r="6353" spans="4:11" x14ac:dyDescent="0.3">
      <c r="D6353">
        <v>6347</v>
      </c>
      <c r="E6353">
        <v>1</v>
      </c>
      <c r="F6353" s="4">
        <f>DATE(2022,9,19+INT(ROWS($1:392)/8))</f>
        <v>44872</v>
      </c>
      <c r="G6353" s="1" t="s">
        <v>167</v>
      </c>
      <c r="H6353">
        <v>-8</v>
      </c>
      <c r="I6353" s="5">
        <f>IF(G6353="nákup",VLOOKUP(E6353,Tabuľka6[#All],13,FALSE),IF(G6353="predaj",VLOOKUP(E6353,Tabuľka6[#All],12,FALSE),"zadany neplatny typ transakie"))</f>
        <v>11.9</v>
      </c>
      <c r="J6353">
        <f t="shared" si="99"/>
        <v>95.2</v>
      </c>
      <c r="K6353">
        <f>SUMIF($E$7:E6353,E6353,$H$7:H6353)</f>
        <v>49</v>
      </c>
    </row>
    <row r="6354" spans="4:11" x14ac:dyDescent="0.3">
      <c r="D6354">
        <v>6348</v>
      </c>
      <c r="E6354">
        <v>15</v>
      </c>
      <c r="F6354" s="4">
        <f>DATE(2022,9,19+INT(ROWS($1:393)/8))</f>
        <v>44872</v>
      </c>
      <c r="G6354" s="1" t="s">
        <v>167</v>
      </c>
      <c r="H6354">
        <v>-1</v>
      </c>
      <c r="I6354" s="5">
        <f>IF(G6354="nákup",VLOOKUP(E6354,Tabuľka6[#All],13,FALSE),IF(G6354="predaj",VLOOKUP(E6354,Tabuľka6[#All],12,FALSE),"zadany neplatny typ transakie"))</f>
        <v>9.65</v>
      </c>
      <c r="J6354">
        <f t="shared" si="99"/>
        <v>9.65</v>
      </c>
      <c r="K6354">
        <f>SUMIF($E$7:E6354,E6354,$H$7:H6354)</f>
        <v>127</v>
      </c>
    </row>
    <row r="6355" spans="4:11" x14ac:dyDescent="0.3">
      <c r="D6355">
        <v>6349</v>
      </c>
      <c r="E6355">
        <v>4</v>
      </c>
      <c r="F6355" s="4">
        <f>DATE(2022,9,19+INT(ROWS($1:394)/8))</f>
        <v>44872</v>
      </c>
      <c r="G6355" s="1" t="s">
        <v>167</v>
      </c>
      <c r="H6355">
        <v>-10</v>
      </c>
      <c r="I6355" s="5">
        <f>IF(G6355="nákup",VLOOKUP(E6355,Tabuľka6[#All],13,FALSE),IF(G6355="predaj",VLOOKUP(E6355,Tabuľka6[#All],12,FALSE),"zadany neplatny typ transakie"))</f>
        <v>16</v>
      </c>
      <c r="J6355">
        <f t="shared" si="99"/>
        <v>160</v>
      </c>
      <c r="K6355">
        <f>SUMIF($E$7:E6355,E6355,$H$7:H6355)</f>
        <v>63</v>
      </c>
    </row>
    <row r="6356" spans="4:11" x14ac:dyDescent="0.3">
      <c r="D6356">
        <v>6350</v>
      </c>
      <c r="E6356">
        <v>30</v>
      </c>
      <c r="F6356" s="4">
        <f>DATE(2022,9,19+INT(ROWS($1:395)/8))</f>
        <v>44872</v>
      </c>
      <c r="G6356" s="1" t="s">
        <v>167</v>
      </c>
      <c r="H6356">
        <v>-3</v>
      </c>
      <c r="I6356" s="5">
        <f>IF(G6356="nákup",VLOOKUP(E6356,Tabuľka6[#All],13,FALSE),IF(G6356="predaj",VLOOKUP(E6356,Tabuľka6[#All],12,FALSE),"zadany neplatny typ transakie"))</f>
        <v>11.5</v>
      </c>
      <c r="J6356">
        <f t="shared" si="99"/>
        <v>34.5</v>
      </c>
      <c r="K6356">
        <f>SUMIF($E$7:E6356,E6356,$H$7:H6356)</f>
        <v>10</v>
      </c>
    </row>
    <row r="6357" spans="4:11" x14ac:dyDescent="0.3">
      <c r="D6357">
        <v>6351</v>
      </c>
      <c r="E6357">
        <v>9</v>
      </c>
      <c r="F6357" s="4">
        <f>DATE(2022,9,19+INT(ROWS($1:396)/8))</f>
        <v>44872</v>
      </c>
      <c r="G6357" s="1" t="s">
        <v>167</v>
      </c>
      <c r="H6357">
        <v>-3</v>
      </c>
      <c r="I6357" s="5">
        <f>IF(G6357="nákup",VLOOKUP(E6357,Tabuľka6[#All],13,FALSE),IF(G6357="predaj",VLOOKUP(E6357,Tabuľka6[#All],12,FALSE),"zadany neplatny typ transakie"))</f>
        <v>41</v>
      </c>
      <c r="J6357">
        <f t="shared" si="99"/>
        <v>123</v>
      </c>
      <c r="K6357">
        <f>SUMIF($E$7:E6357,E6357,$H$7:H6357)</f>
        <v>232</v>
      </c>
    </row>
    <row r="6358" spans="4:11" x14ac:dyDescent="0.3">
      <c r="D6358">
        <v>6352</v>
      </c>
      <c r="E6358">
        <v>20</v>
      </c>
      <c r="F6358" s="4">
        <f>DATE(2022,9,19+INT(ROWS($1:397)/8))</f>
        <v>44872</v>
      </c>
      <c r="G6358" s="1" t="s">
        <v>167</v>
      </c>
      <c r="H6358">
        <v>-4</v>
      </c>
      <c r="I6358" s="5">
        <f>IF(G6358="nákup",VLOOKUP(E6358,Tabuľka6[#All],13,FALSE),IF(G6358="predaj",VLOOKUP(E6358,Tabuľka6[#All],12,FALSE),"zadany neplatny typ transakie"))</f>
        <v>10.050000000000001</v>
      </c>
      <c r="J6358">
        <f t="shared" si="99"/>
        <v>40.200000000000003</v>
      </c>
      <c r="K6358">
        <f>SUMIF($E$7:E6358,E6358,$H$7:H6358)</f>
        <v>63</v>
      </c>
    </row>
    <row r="6359" spans="4:11" x14ac:dyDescent="0.3">
      <c r="D6359">
        <v>6353</v>
      </c>
      <c r="E6359">
        <v>19</v>
      </c>
      <c r="F6359" s="4">
        <f>DATE(2022,9,19+INT(ROWS($1:398)/8))</f>
        <v>44872</v>
      </c>
      <c r="G6359" s="1" t="s">
        <v>167</v>
      </c>
      <c r="H6359">
        <v>-9</v>
      </c>
      <c r="I6359" s="5">
        <f>IF(G6359="nákup",VLOOKUP(E6359,Tabuľka6[#All],13,FALSE),IF(G6359="predaj",VLOOKUP(E6359,Tabuľka6[#All],12,FALSE),"zadany neplatny typ transakie"))</f>
        <v>14.17</v>
      </c>
      <c r="J6359">
        <f t="shared" si="99"/>
        <v>127.53</v>
      </c>
      <c r="K6359">
        <f>SUMIF($E$7:E6359,E6359,$H$7:H6359)</f>
        <v>264</v>
      </c>
    </row>
    <row r="6360" spans="4:11" x14ac:dyDescent="0.3">
      <c r="D6360">
        <v>6354</v>
      </c>
      <c r="E6360">
        <v>19</v>
      </c>
      <c r="F6360" s="4">
        <f>DATE(2022,9,19+INT(ROWS($1:399)/8))</f>
        <v>44872</v>
      </c>
      <c r="G6360" s="1" t="s">
        <v>167</v>
      </c>
      <c r="H6360">
        <v>-4</v>
      </c>
      <c r="I6360" s="5">
        <f>IF(G6360="nákup",VLOOKUP(E6360,Tabuľka6[#All],13,FALSE),IF(G6360="predaj",VLOOKUP(E6360,Tabuľka6[#All],12,FALSE),"zadany neplatny typ transakie"))</f>
        <v>14.17</v>
      </c>
      <c r="J6360">
        <f t="shared" si="99"/>
        <v>56.68</v>
      </c>
      <c r="K6360">
        <f>SUMIF($E$7:E6360,E6360,$H$7:H6360)</f>
        <v>260</v>
      </c>
    </row>
    <row r="6361" spans="4:11" x14ac:dyDescent="0.3">
      <c r="D6361">
        <v>6355</v>
      </c>
      <c r="E6361">
        <v>26</v>
      </c>
      <c r="F6361" s="4">
        <f>DATE(2022,9,19+INT(ROWS($1:400)/8))</f>
        <v>44873</v>
      </c>
      <c r="G6361" s="1" t="s">
        <v>167</v>
      </c>
      <c r="H6361">
        <v>-8</v>
      </c>
      <c r="I6361" s="5">
        <f>IF(G6361="nákup",VLOOKUP(E6361,Tabuľka6[#All],13,FALSE),IF(G6361="predaj",VLOOKUP(E6361,Tabuľka6[#All],12,FALSE),"zadany neplatny typ transakie"))</f>
        <v>12.85</v>
      </c>
      <c r="J6361">
        <f t="shared" si="99"/>
        <v>102.8</v>
      </c>
      <c r="K6361">
        <f>SUMIF($E$7:E6361,E6361,$H$7:H6361)</f>
        <v>31</v>
      </c>
    </row>
    <row r="6362" spans="4:11" x14ac:dyDescent="0.3">
      <c r="D6362">
        <v>6356</v>
      </c>
      <c r="E6362">
        <v>6</v>
      </c>
      <c r="F6362" s="4">
        <f>DATE(2022,9,19+INT(ROWS($1:401)/8))</f>
        <v>44873</v>
      </c>
      <c r="G6362" s="1" t="s">
        <v>167</v>
      </c>
      <c r="H6362">
        <v>-1</v>
      </c>
      <c r="I6362" s="5">
        <f>IF(G6362="nákup",VLOOKUP(E6362,Tabuľka6[#All],13,FALSE),IF(G6362="predaj",VLOOKUP(E6362,Tabuľka6[#All],12,FALSE),"zadany neplatny typ transakie"))</f>
        <v>13.24</v>
      </c>
      <c r="J6362">
        <f t="shared" si="99"/>
        <v>13.24</v>
      </c>
      <c r="K6362">
        <f>SUMIF($E$7:E6362,E6362,$H$7:H6362)</f>
        <v>74</v>
      </c>
    </row>
    <row r="6363" spans="4:11" x14ac:dyDescent="0.3">
      <c r="D6363">
        <v>6357</v>
      </c>
      <c r="E6363">
        <v>28</v>
      </c>
      <c r="F6363" s="4">
        <f>DATE(2022,9,19+INT(ROWS($1:402)/8))</f>
        <v>44873</v>
      </c>
      <c r="G6363" s="1" t="s">
        <v>167</v>
      </c>
      <c r="H6363">
        <v>-7</v>
      </c>
      <c r="I6363" s="5">
        <f>IF(G6363="nákup",VLOOKUP(E6363,Tabuľka6[#All],13,FALSE),IF(G6363="predaj",VLOOKUP(E6363,Tabuľka6[#All],12,FALSE),"zadany neplatny typ transakie"))</f>
        <v>14.38</v>
      </c>
      <c r="J6363">
        <f t="shared" si="99"/>
        <v>100.66000000000001</v>
      </c>
      <c r="K6363">
        <f>SUMIF($E$7:E6363,E6363,$H$7:H6363)</f>
        <v>9</v>
      </c>
    </row>
    <row r="6364" spans="4:11" x14ac:dyDescent="0.3">
      <c r="D6364">
        <v>6358</v>
      </c>
      <c r="E6364">
        <v>3</v>
      </c>
      <c r="F6364" s="4">
        <f>DATE(2022,9,19+INT(ROWS($1:403)/8))</f>
        <v>44873</v>
      </c>
      <c r="G6364" s="1" t="s">
        <v>167</v>
      </c>
      <c r="H6364">
        <v>-6</v>
      </c>
      <c r="I6364" s="5">
        <f>IF(G6364="nákup",VLOOKUP(E6364,Tabuľka6[#All],13,FALSE),IF(G6364="predaj",VLOOKUP(E6364,Tabuľka6[#All],12,FALSE),"zadany neplatny typ transakie"))</f>
        <v>9.64</v>
      </c>
      <c r="J6364">
        <f t="shared" si="99"/>
        <v>57.84</v>
      </c>
      <c r="K6364">
        <f>SUMIF($E$7:E6364,E6364,$H$7:H6364)</f>
        <v>87</v>
      </c>
    </row>
    <row r="6365" spans="4:11" x14ac:dyDescent="0.3">
      <c r="D6365">
        <v>6359</v>
      </c>
      <c r="E6365">
        <v>11</v>
      </c>
      <c r="F6365" s="4">
        <f>DATE(2022,9,19+INT(ROWS($1:404)/8))</f>
        <v>44873</v>
      </c>
      <c r="G6365" s="1" t="s">
        <v>167</v>
      </c>
      <c r="H6365">
        <v>-9</v>
      </c>
      <c r="I6365" s="5">
        <f>IF(G6365="nákup",VLOOKUP(E6365,Tabuľka6[#All],13,FALSE),IF(G6365="predaj",VLOOKUP(E6365,Tabuľka6[#All],12,FALSE),"zadany neplatny typ transakie"))</f>
        <v>5</v>
      </c>
      <c r="J6365">
        <f t="shared" si="99"/>
        <v>45</v>
      </c>
      <c r="K6365">
        <f>SUMIF($E$7:E6365,E6365,$H$7:H6365)</f>
        <v>117</v>
      </c>
    </row>
    <row r="6366" spans="4:11" x14ac:dyDescent="0.3">
      <c r="D6366">
        <v>6360</v>
      </c>
      <c r="E6366">
        <v>6</v>
      </c>
      <c r="F6366" s="4">
        <f>DATE(2022,9,19+INT(ROWS($1:405)/8))</f>
        <v>44873</v>
      </c>
      <c r="G6366" s="1" t="s">
        <v>167</v>
      </c>
      <c r="H6366">
        <v>-2</v>
      </c>
      <c r="I6366" s="5">
        <f>IF(G6366="nákup",VLOOKUP(E6366,Tabuľka6[#All],13,FALSE),IF(G6366="predaj",VLOOKUP(E6366,Tabuľka6[#All],12,FALSE),"zadany neplatny typ transakie"))</f>
        <v>13.24</v>
      </c>
      <c r="J6366">
        <f t="shared" si="99"/>
        <v>26.48</v>
      </c>
      <c r="K6366">
        <f>SUMIF($E$7:E6366,E6366,$H$7:H6366)</f>
        <v>72</v>
      </c>
    </row>
    <row r="6367" spans="4:11" x14ac:dyDescent="0.3">
      <c r="D6367">
        <v>6361</v>
      </c>
      <c r="E6367">
        <v>24</v>
      </c>
      <c r="F6367" s="4">
        <f>DATE(2022,9,19+INT(ROWS($1:406)/8))</f>
        <v>44873</v>
      </c>
      <c r="G6367" s="1" t="s">
        <v>167</v>
      </c>
      <c r="H6367">
        <v>-5</v>
      </c>
      <c r="I6367" s="5">
        <f>IF(G6367="nákup",VLOOKUP(E6367,Tabuľka6[#All],13,FALSE),IF(G6367="predaj",VLOOKUP(E6367,Tabuľka6[#All],12,FALSE),"zadany neplatny typ transakie"))</f>
        <v>18.98</v>
      </c>
      <c r="J6367">
        <f t="shared" si="99"/>
        <v>94.9</v>
      </c>
      <c r="K6367">
        <f>SUMIF($E$7:E6367,E6367,$H$7:H6367)</f>
        <v>49</v>
      </c>
    </row>
    <row r="6368" spans="4:11" x14ac:dyDescent="0.3">
      <c r="D6368">
        <v>6362</v>
      </c>
      <c r="E6368">
        <v>14</v>
      </c>
      <c r="F6368" s="4">
        <f>DATE(2022,9,19+INT(ROWS($1:407)/8))</f>
        <v>44873</v>
      </c>
      <c r="G6368" s="1" t="s">
        <v>167</v>
      </c>
      <c r="H6368">
        <v>-1</v>
      </c>
      <c r="I6368" s="5">
        <f>IF(G6368="nákup",VLOOKUP(E6368,Tabuľka6[#All],13,FALSE),IF(G6368="predaj",VLOOKUP(E6368,Tabuľka6[#All],12,FALSE),"zadany neplatny typ transakie"))</f>
        <v>7.8</v>
      </c>
      <c r="J6368">
        <f t="shared" si="99"/>
        <v>7.8</v>
      </c>
      <c r="K6368">
        <f>SUMIF($E$7:E6368,E6368,$H$7:H6368)</f>
        <v>53</v>
      </c>
    </row>
    <row r="6369" spans="4:11" x14ac:dyDescent="0.3">
      <c r="D6369">
        <v>6363</v>
      </c>
      <c r="E6369">
        <v>18</v>
      </c>
      <c r="F6369" s="4">
        <f>DATE(2022,9,19+INT(ROWS($1:408)/8))</f>
        <v>44874</v>
      </c>
      <c r="G6369" s="1" t="s">
        <v>167</v>
      </c>
      <c r="H6369">
        <v>-10</v>
      </c>
      <c r="I6369" s="5">
        <f>IF(G6369="nákup",VLOOKUP(E6369,Tabuľka6[#All],13,FALSE),IF(G6369="predaj",VLOOKUP(E6369,Tabuľka6[#All],12,FALSE),"zadany neplatny typ transakie"))</f>
        <v>13.99</v>
      </c>
      <c r="J6369">
        <f t="shared" si="99"/>
        <v>139.9</v>
      </c>
      <c r="K6369">
        <f>SUMIF($E$7:E6369,E6369,$H$7:H6369)</f>
        <v>147</v>
      </c>
    </row>
    <row r="6370" spans="4:11" x14ac:dyDescent="0.3">
      <c r="D6370">
        <v>6364</v>
      </c>
      <c r="E6370">
        <v>12</v>
      </c>
      <c r="F6370" s="4">
        <f>DATE(2022,9,19+INT(ROWS($1:409)/8))</f>
        <v>44874</v>
      </c>
      <c r="G6370" s="1" t="s">
        <v>167</v>
      </c>
      <c r="H6370">
        <v>-2</v>
      </c>
      <c r="I6370" s="5">
        <f>IF(G6370="nákup",VLOOKUP(E6370,Tabuľka6[#All],13,FALSE),IF(G6370="predaj",VLOOKUP(E6370,Tabuľka6[#All],12,FALSE),"zadany neplatny typ transakie"))</f>
        <v>13.25</v>
      </c>
      <c r="J6370">
        <f t="shared" si="99"/>
        <v>26.5</v>
      </c>
      <c r="K6370">
        <f>SUMIF($E$7:E6370,E6370,$H$7:H6370)</f>
        <v>52</v>
      </c>
    </row>
    <row r="6371" spans="4:11" x14ac:dyDescent="0.3">
      <c r="D6371">
        <v>6365</v>
      </c>
      <c r="E6371">
        <v>6</v>
      </c>
      <c r="F6371" s="4">
        <f>DATE(2022,9,19+INT(ROWS($1:410)/8))</f>
        <v>44874</v>
      </c>
      <c r="G6371" s="1" t="s">
        <v>167</v>
      </c>
      <c r="H6371">
        <v>-4</v>
      </c>
      <c r="I6371" s="5">
        <f>IF(G6371="nákup",VLOOKUP(E6371,Tabuľka6[#All],13,FALSE),IF(G6371="predaj",VLOOKUP(E6371,Tabuľka6[#All],12,FALSE),"zadany neplatny typ transakie"))</f>
        <v>13.24</v>
      </c>
      <c r="J6371">
        <f t="shared" si="99"/>
        <v>52.96</v>
      </c>
      <c r="K6371">
        <f>SUMIF($E$7:E6371,E6371,$H$7:H6371)</f>
        <v>68</v>
      </c>
    </row>
    <row r="6372" spans="4:11" x14ac:dyDescent="0.3">
      <c r="D6372">
        <v>6366</v>
      </c>
      <c r="E6372">
        <v>4</v>
      </c>
      <c r="F6372" s="4">
        <f>DATE(2022,9,19+INT(ROWS($1:411)/8))</f>
        <v>44874</v>
      </c>
      <c r="G6372" s="1" t="s">
        <v>167</v>
      </c>
      <c r="H6372">
        <v>-5</v>
      </c>
      <c r="I6372" s="5">
        <f>IF(G6372="nákup",VLOOKUP(E6372,Tabuľka6[#All],13,FALSE),IF(G6372="predaj",VLOOKUP(E6372,Tabuľka6[#All],12,FALSE),"zadany neplatny typ transakie"))</f>
        <v>16</v>
      </c>
      <c r="J6372">
        <f t="shared" si="99"/>
        <v>80</v>
      </c>
      <c r="K6372">
        <f>SUMIF($E$7:E6372,E6372,$H$7:H6372)</f>
        <v>58</v>
      </c>
    </row>
    <row r="6373" spans="4:11" x14ac:dyDescent="0.3">
      <c r="D6373">
        <v>6367</v>
      </c>
      <c r="E6373">
        <v>23</v>
      </c>
      <c r="F6373" s="4">
        <f>DATE(2022,9,19+INT(ROWS($1:412)/8))</f>
        <v>44874</v>
      </c>
      <c r="G6373" s="1" t="s">
        <v>167</v>
      </c>
      <c r="H6373">
        <v>-1</v>
      </c>
      <c r="I6373" s="5">
        <f>IF(G6373="nákup",VLOOKUP(E6373,Tabuľka6[#All],13,FALSE),IF(G6373="predaj",VLOOKUP(E6373,Tabuľka6[#All],12,FALSE),"zadany neplatny typ transakie"))</f>
        <v>22.55</v>
      </c>
      <c r="J6373">
        <f t="shared" si="99"/>
        <v>22.55</v>
      </c>
      <c r="K6373">
        <f>SUMIF($E$7:E6373,E6373,$H$7:H6373)</f>
        <v>60</v>
      </c>
    </row>
    <row r="6374" spans="4:11" x14ac:dyDescent="0.3">
      <c r="D6374">
        <v>6368</v>
      </c>
      <c r="E6374">
        <v>18</v>
      </c>
      <c r="F6374" s="4">
        <f>DATE(2022,9,19+INT(ROWS($1:413)/8))</f>
        <v>44874</v>
      </c>
      <c r="G6374" s="1" t="s">
        <v>167</v>
      </c>
      <c r="H6374">
        <v>-5</v>
      </c>
      <c r="I6374" s="5">
        <f>IF(G6374="nákup",VLOOKUP(E6374,Tabuľka6[#All],13,FALSE),IF(G6374="predaj",VLOOKUP(E6374,Tabuľka6[#All],12,FALSE),"zadany neplatny typ transakie"))</f>
        <v>13.99</v>
      </c>
      <c r="J6374">
        <f t="shared" si="99"/>
        <v>69.95</v>
      </c>
      <c r="K6374">
        <f>SUMIF($E$7:E6374,E6374,$H$7:H6374)</f>
        <v>142</v>
      </c>
    </row>
    <row r="6375" spans="4:11" x14ac:dyDescent="0.3">
      <c r="D6375">
        <v>6369</v>
      </c>
      <c r="E6375">
        <v>21</v>
      </c>
      <c r="F6375" s="4">
        <f>DATE(2022,9,19+INT(ROWS($1:414)/8))</f>
        <v>44874</v>
      </c>
      <c r="G6375" s="1" t="s">
        <v>167</v>
      </c>
      <c r="H6375">
        <v>-2</v>
      </c>
      <c r="I6375" s="5">
        <f>IF(G6375="nákup",VLOOKUP(E6375,Tabuľka6[#All],13,FALSE),IF(G6375="predaj",VLOOKUP(E6375,Tabuľka6[#All],12,FALSE),"zadany neplatny typ transakie"))</f>
        <v>22.5</v>
      </c>
      <c r="J6375">
        <f t="shared" si="99"/>
        <v>45</v>
      </c>
      <c r="K6375">
        <f>SUMIF($E$7:E6375,E6375,$H$7:H6375)</f>
        <v>221</v>
      </c>
    </row>
    <row r="6376" spans="4:11" x14ac:dyDescent="0.3">
      <c r="D6376">
        <v>6370</v>
      </c>
      <c r="E6376">
        <v>6</v>
      </c>
      <c r="F6376" s="4">
        <f>DATE(2022,9,19+INT(ROWS($1:415)/8))</f>
        <v>44874</v>
      </c>
      <c r="G6376" s="1" t="s">
        <v>167</v>
      </c>
      <c r="H6376">
        <v>-7</v>
      </c>
      <c r="I6376" s="5">
        <f>IF(G6376="nákup",VLOOKUP(E6376,Tabuľka6[#All],13,FALSE),IF(G6376="predaj",VLOOKUP(E6376,Tabuľka6[#All],12,FALSE),"zadany neplatny typ transakie"))</f>
        <v>13.24</v>
      </c>
      <c r="J6376">
        <f t="shared" si="99"/>
        <v>92.68</v>
      </c>
      <c r="K6376">
        <f>SUMIF($E$7:E6376,E6376,$H$7:H6376)</f>
        <v>61</v>
      </c>
    </row>
    <row r="6377" spans="4:11" x14ac:dyDescent="0.3">
      <c r="D6377">
        <v>6371</v>
      </c>
      <c r="E6377">
        <v>1</v>
      </c>
      <c r="F6377" s="4">
        <f>DATE(2022,9,19+INT(ROWS($1:416)/8))</f>
        <v>44875</v>
      </c>
      <c r="G6377" s="1" t="s">
        <v>167</v>
      </c>
      <c r="H6377">
        <v>-5</v>
      </c>
      <c r="I6377" s="5">
        <f>IF(G6377="nákup",VLOOKUP(E6377,Tabuľka6[#All],13,FALSE),IF(G6377="predaj",VLOOKUP(E6377,Tabuľka6[#All],12,FALSE),"zadany neplatny typ transakie"))</f>
        <v>11.9</v>
      </c>
      <c r="J6377">
        <f t="shared" si="99"/>
        <v>59.5</v>
      </c>
      <c r="K6377">
        <f>SUMIF($E$7:E6377,E6377,$H$7:H6377)</f>
        <v>44</v>
      </c>
    </row>
    <row r="6378" spans="4:11" x14ac:dyDescent="0.3">
      <c r="D6378">
        <v>6372</v>
      </c>
      <c r="E6378">
        <v>4</v>
      </c>
      <c r="F6378" s="4">
        <f>DATE(2022,9,19+INT(ROWS($1:417)/8))</f>
        <v>44875</v>
      </c>
      <c r="G6378" s="1" t="s">
        <v>167</v>
      </c>
      <c r="H6378">
        <v>-1</v>
      </c>
      <c r="I6378" s="5">
        <f>IF(G6378="nákup",VLOOKUP(E6378,Tabuľka6[#All],13,FALSE),IF(G6378="predaj",VLOOKUP(E6378,Tabuľka6[#All],12,FALSE),"zadany neplatny typ transakie"))</f>
        <v>16</v>
      </c>
      <c r="J6378">
        <f t="shared" si="99"/>
        <v>16</v>
      </c>
      <c r="K6378">
        <f>SUMIF($E$7:E6378,E6378,$H$7:H6378)</f>
        <v>57</v>
      </c>
    </row>
    <row r="6379" spans="4:11" x14ac:dyDescent="0.3">
      <c r="D6379">
        <v>6373</v>
      </c>
      <c r="E6379">
        <v>30</v>
      </c>
      <c r="F6379" s="4">
        <f>DATE(2022,9,19+INT(ROWS($1:418)/8))</f>
        <v>44875</v>
      </c>
      <c r="G6379" s="1" t="s">
        <v>166</v>
      </c>
      <c r="H6379">
        <v>20</v>
      </c>
      <c r="I6379" s="5" t="str">
        <f>IF(G6379="nákup",VLOOKUP(E6379,Tabuľka6[#All],13,FALSE),IF(G6379="predaj",VLOOKUP(E6379,Tabuľka6[#All],12,FALSE),"zadany neplatny typ transakie"))</f>
        <v>4,36</v>
      </c>
      <c r="J6379">
        <f t="shared" si="99"/>
        <v>87.2</v>
      </c>
      <c r="K6379">
        <f>SUMIF($E$7:E6379,E6379,$H$7:H6379)</f>
        <v>30</v>
      </c>
    </row>
    <row r="6380" spans="4:11" x14ac:dyDescent="0.3">
      <c r="D6380">
        <v>6374</v>
      </c>
      <c r="E6380">
        <v>26</v>
      </c>
      <c r="F6380" s="4">
        <f>DATE(2022,9,19+INT(ROWS($1:419)/8))</f>
        <v>44875</v>
      </c>
      <c r="G6380" s="1" t="s">
        <v>167</v>
      </c>
      <c r="H6380">
        <v>-3</v>
      </c>
      <c r="I6380" s="5">
        <f>IF(G6380="nákup",VLOOKUP(E6380,Tabuľka6[#All],13,FALSE),IF(G6380="predaj",VLOOKUP(E6380,Tabuľka6[#All],12,FALSE),"zadany neplatny typ transakie"))</f>
        <v>12.85</v>
      </c>
      <c r="J6380">
        <f t="shared" si="99"/>
        <v>38.549999999999997</v>
      </c>
      <c r="K6380">
        <f>SUMIF($E$7:E6380,E6380,$H$7:H6380)</f>
        <v>28</v>
      </c>
    </row>
    <row r="6381" spans="4:11" x14ac:dyDescent="0.3">
      <c r="D6381">
        <v>6375</v>
      </c>
      <c r="E6381">
        <v>14</v>
      </c>
      <c r="F6381" s="4">
        <f>DATE(2022,9,19+INT(ROWS($1:420)/8))</f>
        <v>44875</v>
      </c>
      <c r="G6381" s="1" t="s">
        <v>167</v>
      </c>
      <c r="H6381">
        <v>-3</v>
      </c>
      <c r="I6381" s="5">
        <f>IF(G6381="nákup",VLOOKUP(E6381,Tabuľka6[#All],13,FALSE),IF(G6381="predaj",VLOOKUP(E6381,Tabuľka6[#All],12,FALSE),"zadany neplatny typ transakie"))</f>
        <v>7.8</v>
      </c>
      <c r="J6381">
        <f t="shared" si="99"/>
        <v>23.4</v>
      </c>
      <c r="K6381">
        <f>SUMIF($E$7:E6381,E6381,$H$7:H6381)</f>
        <v>50</v>
      </c>
    </row>
    <row r="6382" spans="4:11" x14ac:dyDescent="0.3">
      <c r="D6382">
        <v>6376</v>
      </c>
      <c r="E6382">
        <v>3</v>
      </c>
      <c r="F6382" s="4">
        <f>DATE(2022,9,19+INT(ROWS($1:421)/8))</f>
        <v>44875</v>
      </c>
      <c r="G6382" s="1" t="s">
        <v>167</v>
      </c>
      <c r="H6382">
        <v>-7</v>
      </c>
      <c r="I6382" s="5">
        <f>IF(G6382="nákup",VLOOKUP(E6382,Tabuľka6[#All],13,FALSE),IF(G6382="predaj",VLOOKUP(E6382,Tabuľka6[#All],12,FALSE),"zadany neplatny typ transakie"))</f>
        <v>9.64</v>
      </c>
      <c r="J6382">
        <f t="shared" si="99"/>
        <v>67.48</v>
      </c>
      <c r="K6382">
        <f>SUMIF($E$7:E6382,E6382,$H$7:H6382)</f>
        <v>80</v>
      </c>
    </row>
    <row r="6383" spans="4:11" x14ac:dyDescent="0.3">
      <c r="D6383">
        <v>6377</v>
      </c>
      <c r="E6383">
        <v>4</v>
      </c>
      <c r="F6383" s="4">
        <f>DATE(2022,9,19+INT(ROWS($1:422)/8))</f>
        <v>44875</v>
      </c>
      <c r="G6383" s="1" t="s">
        <v>167</v>
      </c>
      <c r="H6383">
        <v>-6</v>
      </c>
      <c r="I6383" s="5">
        <f>IF(G6383="nákup",VLOOKUP(E6383,Tabuľka6[#All],13,FALSE),IF(G6383="predaj",VLOOKUP(E6383,Tabuľka6[#All],12,FALSE),"zadany neplatny typ transakie"))</f>
        <v>16</v>
      </c>
      <c r="J6383">
        <f t="shared" si="99"/>
        <v>96</v>
      </c>
      <c r="K6383">
        <f>SUMIF($E$7:E6383,E6383,$H$7:H6383)</f>
        <v>51</v>
      </c>
    </row>
    <row r="6384" spans="4:11" x14ac:dyDescent="0.3">
      <c r="D6384">
        <v>6378</v>
      </c>
      <c r="E6384">
        <v>17</v>
      </c>
      <c r="F6384" s="4">
        <f>DATE(2022,9,19+INT(ROWS($1:423)/8))</f>
        <v>44875</v>
      </c>
      <c r="G6384" s="1" t="s">
        <v>167</v>
      </c>
      <c r="H6384">
        <v>-3</v>
      </c>
      <c r="I6384" s="5">
        <f>IF(G6384="nákup",VLOOKUP(E6384,Tabuľka6[#All],13,FALSE),IF(G6384="predaj",VLOOKUP(E6384,Tabuľka6[#All],12,FALSE),"zadany neplatny typ transakie"))</f>
        <v>14.46</v>
      </c>
      <c r="J6384">
        <f t="shared" si="99"/>
        <v>43.38</v>
      </c>
      <c r="K6384">
        <f>SUMIF($E$7:E6384,E6384,$H$7:H6384)</f>
        <v>20</v>
      </c>
    </row>
    <row r="6385" spans="4:11" x14ac:dyDescent="0.3">
      <c r="D6385">
        <v>6379</v>
      </c>
      <c r="E6385">
        <v>23</v>
      </c>
      <c r="F6385" s="4">
        <f>DATE(2022,9,19+INT(ROWS($1:424)/8))</f>
        <v>44876</v>
      </c>
      <c r="G6385" s="1" t="s">
        <v>167</v>
      </c>
      <c r="H6385">
        <v>-10</v>
      </c>
      <c r="I6385" s="5">
        <f>IF(G6385="nákup",VLOOKUP(E6385,Tabuľka6[#All],13,FALSE),IF(G6385="predaj",VLOOKUP(E6385,Tabuľka6[#All],12,FALSE),"zadany neplatny typ transakie"))</f>
        <v>22.55</v>
      </c>
      <c r="J6385">
        <f t="shared" si="99"/>
        <v>225.5</v>
      </c>
      <c r="K6385">
        <f>SUMIF($E$7:E6385,E6385,$H$7:H6385)</f>
        <v>50</v>
      </c>
    </row>
    <row r="6386" spans="4:11" x14ac:dyDescent="0.3">
      <c r="D6386">
        <v>6380</v>
      </c>
      <c r="E6386">
        <v>6</v>
      </c>
      <c r="F6386" s="4">
        <f>DATE(2022,9,19+INT(ROWS($1:425)/8))</f>
        <v>44876</v>
      </c>
      <c r="G6386" s="1" t="s">
        <v>167</v>
      </c>
      <c r="H6386">
        <v>-7</v>
      </c>
      <c r="I6386" s="5">
        <f>IF(G6386="nákup",VLOOKUP(E6386,Tabuľka6[#All],13,FALSE),IF(G6386="predaj",VLOOKUP(E6386,Tabuľka6[#All],12,FALSE),"zadany neplatny typ transakie"))</f>
        <v>13.24</v>
      </c>
      <c r="J6386">
        <f t="shared" si="99"/>
        <v>92.68</v>
      </c>
      <c r="K6386">
        <f>SUMIF($E$7:E6386,E6386,$H$7:H6386)</f>
        <v>54</v>
      </c>
    </row>
    <row r="6387" spans="4:11" x14ac:dyDescent="0.3">
      <c r="D6387">
        <v>6381</v>
      </c>
      <c r="E6387">
        <v>24</v>
      </c>
      <c r="F6387" s="4">
        <f>DATE(2022,9,19+INT(ROWS($1:426)/8))</f>
        <v>44876</v>
      </c>
      <c r="G6387" s="1" t="s">
        <v>167</v>
      </c>
      <c r="H6387">
        <v>-1</v>
      </c>
      <c r="I6387" s="5">
        <f>IF(G6387="nákup",VLOOKUP(E6387,Tabuľka6[#All],13,FALSE),IF(G6387="predaj",VLOOKUP(E6387,Tabuľka6[#All],12,FALSE),"zadany neplatny typ transakie"))</f>
        <v>18.98</v>
      </c>
      <c r="J6387">
        <f t="shared" si="99"/>
        <v>18.98</v>
      </c>
      <c r="K6387">
        <f>SUMIF($E$7:E6387,E6387,$H$7:H6387)</f>
        <v>48</v>
      </c>
    </row>
    <row r="6388" spans="4:11" x14ac:dyDescent="0.3">
      <c r="D6388">
        <v>6382</v>
      </c>
      <c r="E6388">
        <v>10</v>
      </c>
      <c r="F6388" s="4">
        <f>DATE(2022,9,19+INT(ROWS($1:427)/8))</f>
        <v>44876</v>
      </c>
      <c r="G6388" s="1" t="s">
        <v>167</v>
      </c>
      <c r="H6388">
        <v>-7</v>
      </c>
      <c r="I6388" s="5">
        <f>IF(G6388="nákup",VLOOKUP(E6388,Tabuľka6[#All],13,FALSE),IF(G6388="predaj",VLOOKUP(E6388,Tabuľka6[#All],12,FALSE),"zadany neplatny typ transakie"))</f>
        <v>18.5</v>
      </c>
      <c r="J6388">
        <f t="shared" si="99"/>
        <v>129.5</v>
      </c>
      <c r="K6388">
        <f>SUMIF($E$7:E6388,E6388,$H$7:H6388)</f>
        <v>94</v>
      </c>
    </row>
    <row r="6389" spans="4:11" x14ac:dyDescent="0.3">
      <c r="D6389">
        <v>6383</v>
      </c>
      <c r="E6389">
        <v>8</v>
      </c>
      <c r="F6389" s="4">
        <f>DATE(2022,9,19+INT(ROWS($1:428)/8))</f>
        <v>44876</v>
      </c>
      <c r="G6389" s="1" t="s">
        <v>167</v>
      </c>
      <c r="H6389">
        <v>-5</v>
      </c>
      <c r="I6389" s="5">
        <f>IF(G6389="nákup",VLOOKUP(E6389,Tabuľka6[#All],13,FALSE),IF(G6389="predaj",VLOOKUP(E6389,Tabuľka6[#All],12,FALSE),"zadany neplatny typ transakie"))</f>
        <v>17.89</v>
      </c>
      <c r="J6389">
        <f t="shared" si="99"/>
        <v>89.45</v>
      </c>
      <c r="K6389">
        <f>SUMIF($E$7:E6389,E6389,$H$7:H6389)</f>
        <v>21</v>
      </c>
    </row>
    <row r="6390" spans="4:11" x14ac:dyDescent="0.3">
      <c r="D6390">
        <v>6384</v>
      </c>
      <c r="E6390">
        <v>17</v>
      </c>
      <c r="F6390" s="4">
        <f>DATE(2022,9,19+INT(ROWS($1:429)/8))</f>
        <v>44876</v>
      </c>
      <c r="G6390" s="1" t="s">
        <v>166</v>
      </c>
      <c r="H6390">
        <v>20</v>
      </c>
      <c r="I6390" s="5">
        <f>IF(G6390="nákup",VLOOKUP(E6390,Tabuľka6[#All],13,FALSE),IF(G6390="predaj",VLOOKUP(E6390,Tabuľka6[#All],12,FALSE),"zadany neplatny typ transakie"))</f>
        <v>7.58</v>
      </c>
      <c r="J6390">
        <f t="shared" si="99"/>
        <v>151.6</v>
      </c>
      <c r="K6390">
        <f>SUMIF($E$7:E6390,E6390,$H$7:H6390)</f>
        <v>40</v>
      </c>
    </row>
    <row r="6391" spans="4:11" x14ac:dyDescent="0.3">
      <c r="D6391">
        <v>6385</v>
      </c>
      <c r="E6391">
        <v>14</v>
      </c>
      <c r="F6391" s="4">
        <f>DATE(2022,9,19+INT(ROWS($1:430)/8))</f>
        <v>44876</v>
      </c>
      <c r="G6391" s="1" t="s">
        <v>167</v>
      </c>
      <c r="H6391">
        <v>-3</v>
      </c>
      <c r="I6391" s="5">
        <f>IF(G6391="nákup",VLOOKUP(E6391,Tabuľka6[#All],13,FALSE),IF(G6391="predaj",VLOOKUP(E6391,Tabuľka6[#All],12,FALSE),"zadany neplatny typ transakie"))</f>
        <v>7.8</v>
      </c>
      <c r="J6391">
        <f t="shared" si="99"/>
        <v>23.4</v>
      </c>
      <c r="K6391">
        <f>SUMIF($E$7:E6391,E6391,$H$7:H6391)</f>
        <v>47</v>
      </c>
    </row>
    <row r="6392" spans="4:11" x14ac:dyDescent="0.3">
      <c r="D6392">
        <v>6386</v>
      </c>
      <c r="E6392">
        <v>5</v>
      </c>
      <c r="F6392" s="4">
        <f>DATE(2022,9,19+INT(ROWS($1:431)/8))</f>
        <v>44876</v>
      </c>
      <c r="G6392" s="1" t="s">
        <v>167</v>
      </c>
      <c r="H6392">
        <v>-3</v>
      </c>
      <c r="I6392" s="5">
        <f>IF(G6392="nákup",VLOOKUP(E6392,Tabuľka6[#All],13,FALSE),IF(G6392="predaj",VLOOKUP(E6392,Tabuľka6[#All],12,FALSE),"zadany neplatny typ transakie"))</f>
        <v>15.56</v>
      </c>
      <c r="J6392">
        <f t="shared" si="99"/>
        <v>46.68</v>
      </c>
      <c r="K6392">
        <f>SUMIF($E$7:E6392,E6392,$H$7:H6392)</f>
        <v>174</v>
      </c>
    </row>
    <row r="6393" spans="4:11" x14ac:dyDescent="0.3">
      <c r="D6393">
        <v>6387</v>
      </c>
      <c r="E6393">
        <v>28</v>
      </c>
      <c r="F6393" s="4">
        <f>DATE(2022,9,19+INT(ROWS($1:432)/8))</f>
        <v>44877</v>
      </c>
      <c r="G6393" s="1" t="s">
        <v>167</v>
      </c>
      <c r="H6393">
        <v>-2</v>
      </c>
      <c r="I6393" s="5">
        <f>IF(G6393="nákup",VLOOKUP(E6393,Tabuľka6[#All],13,FALSE),IF(G6393="predaj",VLOOKUP(E6393,Tabuľka6[#All],12,FALSE),"zadany neplatny typ transakie"))</f>
        <v>14.38</v>
      </c>
      <c r="J6393">
        <f t="shared" si="99"/>
        <v>28.76</v>
      </c>
      <c r="K6393">
        <f>SUMIF($E$7:E6393,E6393,$H$7:H6393)</f>
        <v>7</v>
      </c>
    </row>
    <row r="6394" spans="4:11" x14ac:dyDescent="0.3">
      <c r="D6394">
        <v>6388</v>
      </c>
      <c r="E6394">
        <v>19</v>
      </c>
      <c r="F6394" s="4">
        <f>DATE(2022,9,19+INT(ROWS($1:433)/8))</f>
        <v>44877</v>
      </c>
      <c r="G6394" s="1" t="s">
        <v>167</v>
      </c>
      <c r="H6394">
        <v>-9</v>
      </c>
      <c r="I6394" s="5">
        <f>IF(G6394="nákup",VLOOKUP(E6394,Tabuľka6[#All],13,FALSE),IF(G6394="predaj",VLOOKUP(E6394,Tabuľka6[#All],12,FALSE),"zadany neplatny typ transakie"))</f>
        <v>14.17</v>
      </c>
      <c r="J6394">
        <f t="shared" si="99"/>
        <v>127.53</v>
      </c>
      <c r="K6394">
        <f>SUMIF($E$7:E6394,E6394,$H$7:H6394)</f>
        <v>251</v>
      </c>
    </row>
    <row r="6395" spans="4:11" x14ac:dyDescent="0.3">
      <c r="D6395">
        <v>6389</v>
      </c>
      <c r="E6395">
        <v>12</v>
      </c>
      <c r="F6395" s="4">
        <f>DATE(2022,9,19+INT(ROWS($1:434)/8))</f>
        <v>44877</v>
      </c>
      <c r="G6395" s="1" t="s">
        <v>167</v>
      </c>
      <c r="H6395">
        <v>-2</v>
      </c>
      <c r="I6395" s="5">
        <f>IF(G6395="nákup",VLOOKUP(E6395,Tabuľka6[#All],13,FALSE),IF(G6395="predaj",VLOOKUP(E6395,Tabuľka6[#All],12,FALSE),"zadany neplatny typ transakie"))</f>
        <v>13.25</v>
      </c>
      <c r="J6395">
        <f t="shared" si="99"/>
        <v>26.5</v>
      </c>
      <c r="K6395">
        <f>SUMIF($E$7:E6395,E6395,$H$7:H6395)</f>
        <v>50</v>
      </c>
    </row>
    <row r="6396" spans="4:11" x14ac:dyDescent="0.3">
      <c r="D6396">
        <v>6390</v>
      </c>
      <c r="E6396">
        <v>12</v>
      </c>
      <c r="F6396" s="4">
        <f>DATE(2022,9,19+INT(ROWS($1:435)/8))</f>
        <v>44877</v>
      </c>
      <c r="G6396" s="1" t="s">
        <v>167</v>
      </c>
      <c r="H6396">
        <v>-7</v>
      </c>
      <c r="I6396" s="5">
        <f>IF(G6396="nákup",VLOOKUP(E6396,Tabuľka6[#All],13,FALSE),IF(G6396="predaj",VLOOKUP(E6396,Tabuľka6[#All],12,FALSE),"zadany neplatny typ transakie"))</f>
        <v>13.25</v>
      </c>
      <c r="J6396">
        <f t="shared" si="99"/>
        <v>92.75</v>
      </c>
      <c r="K6396">
        <f>SUMIF($E$7:E6396,E6396,$H$7:H6396)</f>
        <v>43</v>
      </c>
    </row>
    <row r="6397" spans="4:11" x14ac:dyDescent="0.3">
      <c r="D6397">
        <v>6391</v>
      </c>
      <c r="E6397">
        <v>24</v>
      </c>
      <c r="F6397" s="4">
        <f>DATE(2022,9,19+INT(ROWS($1:436)/8))</f>
        <v>44877</v>
      </c>
      <c r="G6397" s="1" t="s">
        <v>167</v>
      </c>
      <c r="H6397">
        <v>-8</v>
      </c>
      <c r="I6397" s="5">
        <f>IF(G6397="nákup",VLOOKUP(E6397,Tabuľka6[#All],13,FALSE),IF(G6397="predaj",VLOOKUP(E6397,Tabuľka6[#All],12,FALSE),"zadany neplatny typ transakie"))</f>
        <v>18.98</v>
      </c>
      <c r="J6397">
        <f t="shared" si="99"/>
        <v>151.84</v>
      </c>
      <c r="K6397">
        <f>SUMIF($E$7:E6397,E6397,$H$7:H6397)</f>
        <v>40</v>
      </c>
    </row>
    <row r="6398" spans="4:11" x14ac:dyDescent="0.3">
      <c r="D6398">
        <v>6392</v>
      </c>
      <c r="E6398">
        <v>20</v>
      </c>
      <c r="F6398" s="4">
        <f>DATE(2022,9,19+INT(ROWS($1:437)/8))</f>
        <v>44877</v>
      </c>
      <c r="G6398" s="1" t="s">
        <v>167</v>
      </c>
      <c r="H6398">
        <v>-3</v>
      </c>
      <c r="I6398" s="5">
        <f>IF(G6398="nákup",VLOOKUP(E6398,Tabuľka6[#All],13,FALSE),IF(G6398="predaj",VLOOKUP(E6398,Tabuľka6[#All],12,FALSE),"zadany neplatny typ transakie"))</f>
        <v>10.050000000000001</v>
      </c>
      <c r="J6398">
        <f t="shared" si="99"/>
        <v>30.150000000000002</v>
      </c>
      <c r="K6398">
        <f>SUMIF($E$7:E6398,E6398,$H$7:H6398)</f>
        <v>60</v>
      </c>
    </row>
    <row r="6399" spans="4:11" x14ac:dyDescent="0.3">
      <c r="D6399">
        <v>6393</v>
      </c>
      <c r="E6399">
        <v>2</v>
      </c>
      <c r="F6399" s="4">
        <f>DATE(2022,9,19+INT(ROWS($1:438)/8))</f>
        <v>44877</v>
      </c>
      <c r="G6399" s="1" t="s">
        <v>167</v>
      </c>
      <c r="H6399">
        <v>-7</v>
      </c>
      <c r="I6399" s="5">
        <f>IF(G6399="nákup",VLOOKUP(E6399,Tabuľka6[#All],13,FALSE),IF(G6399="predaj",VLOOKUP(E6399,Tabuľka6[#All],12,FALSE),"zadany neplatny typ transakie"))</f>
        <v>16.11</v>
      </c>
      <c r="J6399">
        <f t="shared" si="99"/>
        <v>112.77</v>
      </c>
      <c r="K6399">
        <f>SUMIF($E$7:E6399,E6399,$H$7:H6399)</f>
        <v>50</v>
      </c>
    </row>
    <row r="6400" spans="4:11" x14ac:dyDescent="0.3">
      <c r="D6400">
        <v>6394</v>
      </c>
      <c r="E6400">
        <v>24</v>
      </c>
      <c r="F6400" s="4">
        <f>DATE(2022,9,19+INT(ROWS($1:439)/8))</f>
        <v>44877</v>
      </c>
      <c r="G6400" s="1" t="s">
        <v>167</v>
      </c>
      <c r="H6400">
        <v>-3</v>
      </c>
      <c r="I6400" s="5">
        <f>IF(G6400="nákup",VLOOKUP(E6400,Tabuľka6[#All],13,FALSE),IF(G6400="predaj",VLOOKUP(E6400,Tabuľka6[#All],12,FALSE),"zadany neplatny typ transakie"))</f>
        <v>18.98</v>
      </c>
      <c r="J6400">
        <f t="shared" si="99"/>
        <v>56.94</v>
      </c>
      <c r="K6400">
        <f>SUMIF($E$7:E6400,E6400,$H$7:H6400)</f>
        <v>37</v>
      </c>
    </row>
    <row r="6401" spans="4:11" x14ac:dyDescent="0.3">
      <c r="D6401">
        <v>6395</v>
      </c>
      <c r="E6401">
        <v>25</v>
      </c>
      <c r="F6401" s="4">
        <f>DATE(2022,9,19+INT(ROWS($1:440)/8))</f>
        <v>44878</v>
      </c>
      <c r="G6401" s="1" t="s">
        <v>167</v>
      </c>
      <c r="H6401">
        <v>-1</v>
      </c>
      <c r="I6401" s="5">
        <f>IF(G6401="nákup",VLOOKUP(E6401,Tabuľka6[#All],13,FALSE),IF(G6401="predaj",VLOOKUP(E6401,Tabuľka6[#All],12,FALSE),"zadany neplatny typ transakie"))</f>
        <v>14.95</v>
      </c>
      <c r="J6401">
        <f t="shared" si="99"/>
        <v>14.95</v>
      </c>
      <c r="K6401">
        <f>SUMIF($E$7:E6401,E6401,$H$7:H6401)</f>
        <v>21</v>
      </c>
    </row>
    <row r="6402" spans="4:11" x14ac:dyDescent="0.3">
      <c r="D6402">
        <v>6396</v>
      </c>
      <c r="E6402">
        <v>23</v>
      </c>
      <c r="F6402" s="4">
        <f>DATE(2022,9,19+INT(ROWS($1:441)/8))</f>
        <v>44878</v>
      </c>
      <c r="G6402" s="1" t="s">
        <v>167</v>
      </c>
      <c r="H6402">
        <v>-6</v>
      </c>
      <c r="I6402" s="5">
        <f>IF(G6402="nákup",VLOOKUP(E6402,Tabuľka6[#All],13,FALSE),IF(G6402="predaj",VLOOKUP(E6402,Tabuľka6[#All],12,FALSE),"zadany neplatny typ transakie"))</f>
        <v>22.55</v>
      </c>
      <c r="J6402">
        <f t="shared" si="99"/>
        <v>135.30000000000001</v>
      </c>
      <c r="K6402">
        <f>SUMIF($E$7:E6402,E6402,$H$7:H6402)</f>
        <v>44</v>
      </c>
    </row>
    <row r="6403" spans="4:11" x14ac:dyDescent="0.3">
      <c r="D6403">
        <v>6397</v>
      </c>
      <c r="E6403">
        <v>3</v>
      </c>
      <c r="F6403" s="4">
        <f>DATE(2022,9,19+INT(ROWS($1:442)/8))</f>
        <v>44878</v>
      </c>
      <c r="G6403" s="1" t="s">
        <v>167</v>
      </c>
      <c r="H6403">
        <v>-1</v>
      </c>
      <c r="I6403" s="5">
        <f>IF(G6403="nákup",VLOOKUP(E6403,Tabuľka6[#All],13,FALSE),IF(G6403="predaj",VLOOKUP(E6403,Tabuľka6[#All],12,FALSE),"zadany neplatny typ transakie"))</f>
        <v>9.64</v>
      </c>
      <c r="J6403">
        <f t="shared" si="99"/>
        <v>9.64</v>
      </c>
      <c r="K6403">
        <f>SUMIF($E$7:E6403,E6403,$H$7:H6403)</f>
        <v>79</v>
      </c>
    </row>
    <row r="6404" spans="4:11" x14ac:dyDescent="0.3">
      <c r="D6404">
        <v>6398</v>
      </c>
      <c r="E6404">
        <v>6</v>
      </c>
      <c r="F6404" s="4">
        <f>DATE(2022,9,19+INT(ROWS($1:443)/8))</f>
        <v>44878</v>
      </c>
      <c r="G6404" s="1" t="s">
        <v>167</v>
      </c>
      <c r="H6404">
        <v>-5</v>
      </c>
      <c r="I6404" s="5">
        <f>IF(G6404="nákup",VLOOKUP(E6404,Tabuľka6[#All],13,FALSE),IF(G6404="predaj",VLOOKUP(E6404,Tabuľka6[#All],12,FALSE),"zadany neplatny typ transakie"))</f>
        <v>13.24</v>
      </c>
      <c r="J6404">
        <f t="shared" si="99"/>
        <v>66.2</v>
      </c>
      <c r="K6404">
        <f>SUMIF($E$7:E6404,E6404,$H$7:H6404)</f>
        <v>49</v>
      </c>
    </row>
    <row r="6405" spans="4:11" x14ac:dyDescent="0.3">
      <c r="D6405">
        <v>6399</v>
      </c>
      <c r="E6405">
        <v>13</v>
      </c>
      <c r="F6405" s="4">
        <f>DATE(2022,9,19+INT(ROWS($1:444)/8))</f>
        <v>44878</v>
      </c>
      <c r="G6405" s="1" t="s">
        <v>167</v>
      </c>
      <c r="H6405">
        <v>-9</v>
      </c>
      <c r="I6405" s="5">
        <f>IF(G6405="nákup",VLOOKUP(E6405,Tabuľka6[#All],13,FALSE),IF(G6405="predaj",VLOOKUP(E6405,Tabuľka6[#All],12,FALSE),"zadany neplatny typ transakie"))</f>
        <v>14.95</v>
      </c>
      <c r="J6405">
        <f t="shared" si="99"/>
        <v>134.54999999999998</v>
      </c>
      <c r="K6405">
        <f>SUMIF($E$7:E6405,E6405,$H$7:H6405)</f>
        <v>46</v>
      </c>
    </row>
    <row r="6406" spans="4:11" x14ac:dyDescent="0.3">
      <c r="D6406">
        <v>6400</v>
      </c>
      <c r="E6406">
        <v>10</v>
      </c>
      <c r="F6406" s="4">
        <f>DATE(2022,9,19+INT(ROWS($1:445)/8))</f>
        <v>44878</v>
      </c>
      <c r="G6406" s="1" t="s">
        <v>167</v>
      </c>
      <c r="H6406">
        <v>-7</v>
      </c>
      <c r="I6406" s="5">
        <f>IF(G6406="nákup",VLOOKUP(E6406,Tabuľka6[#All],13,FALSE),IF(G6406="predaj",VLOOKUP(E6406,Tabuľka6[#All],12,FALSE),"zadany neplatny typ transakie"))</f>
        <v>18.5</v>
      </c>
      <c r="J6406">
        <f t="shared" si="99"/>
        <v>129.5</v>
      </c>
      <c r="K6406">
        <f>SUMIF($E$7:E6406,E6406,$H$7:H6406)</f>
        <v>87</v>
      </c>
    </row>
    <row r="6407" spans="4:11" x14ac:dyDescent="0.3">
      <c r="D6407">
        <v>6401</v>
      </c>
      <c r="E6407">
        <v>22</v>
      </c>
      <c r="F6407" s="4">
        <f>DATE(2022,9,19+INT(ROWS($1:446)/8))</f>
        <v>44878</v>
      </c>
      <c r="G6407" s="1" t="s">
        <v>167</v>
      </c>
      <c r="H6407">
        <v>-4</v>
      </c>
      <c r="I6407" s="5">
        <f>IF(G6407="nákup",VLOOKUP(E6407,Tabuľka6[#All],13,FALSE),IF(G6407="predaj",VLOOKUP(E6407,Tabuľka6[#All],12,FALSE),"zadany neplatny typ transakie"))</f>
        <v>22.58</v>
      </c>
      <c r="J6407">
        <f t="shared" si="99"/>
        <v>90.32</v>
      </c>
      <c r="K6407">
        <f>SUMIF($E$7:E6407,E6407,$H$7:H6407)</f>
        <v>28</v>
      </c>
    </row>
    <row r="6408" spans="4:11" x14ac:dyDescent="0.3">
      <c r="D6408">
        <v>6402</v>
      </c>
      <c r="E6408">
        <v>30</v>
      </c>
      <c r="F6408" s="4">
        <f>DATE(2022,9,19+INT(ROWS($1:447)/8))</f>
        <v>44878</v>
      </c>
      <c r="G6408" s="1" t="s">
        <v>167</v>
      </c>
      <c r="H6408">
        <v>-2</v>
      </c>
      <c r="I6408" s="5">
        <f>IF(G6408="nákup",VLOOKUP(E6408,Tabuľka6[#All],13,FALSE),IF(G6408="predaj",VLOOKUP(E6408,Tabuľka6[#All],12,FALSE),"zadany neplatny typ transakie"))</f>
        <v>11.5</v>
      </c>
      <c r="J6408">
        <f t="shared" ref="J6408:J6471" si="100">ABS(H6408*I6408)</f>
        <v>23</v>
      </c>
      <c r="K6408">
        <f>SUMIF($E$7:E6408,E6408,$H$7:H6408)</f>
        <v>28</v>
      </c>
    </row>
    <row r="6409" spans="4:11" x14ac:dyDescent="0.3">
      <c r="D6409">
        <v>6403</v>
      </c>
      <c r="E6409">
        <v>9</v>
      </c>
      <c r="F6409" s="4">
        <f>DATE(2022,9,19+INT(ROWS($1:448)/8))</f>
        <v>44879</v>
      </c>
      <c r="G6409" s="1" t="s">
        <v>167</v>
      </c>
      <c r="H6409">
        <v>-8</v>
      </c>
      <c r="I6409" s="5">
        <f>IF(G6409="nákup",VLOOKUP(E6409,Tabuľka6[#All],13,FALSE),IF(G6409="predaj",VLOOKUP(E6409,Tabuľka6[#All],12,FALSE),"zadany neplatny typ transakie"))</f>
        <v>41</v>
      </c>
      <c r="J6409">
        <f t="shared" si="100"/>
        <v>328</v>
      </c>
      <c r="K6409">
        <f>SUMIF($E$7:E6409,E6409,$H$7:H6409)</f>
        <v>224</v>
      </c>
    </row>
    <row r="6410" spans="4:11" x14ac:dyDescent="0.3">
      <c r="D6410">
        <v>6404</v>
      </c>
      <c r="E6410">
        <v>8</v>
      </c>
      <c r="F6410" s="4">
        <f>DATE(2022,9,19+INT(ROWS($1:449)/8))</f>
        <v>44879</v>
      </c>
      <c r="G6410" s="1" t="s">
        <v>167</v>
      </c>
      <c r="H6410">
        <v>-6</v>
      </c>
      <c r="I6410" s="5">
        <f>IF(G6410="nákup",VLOOKUP(E6410,Tabuľka6[#All],13,FALSE),IF(G6410="predaj",VLOOKUP(E6410,Tabuľka6[#All],12,FALSE),"zadany neplatny typ transakie"))</f>
        <v>17.89</v>
      </c>
      <c r="J6410">
        <f t="shared" si="100"/>
        <v>107.34</v>
      </c>
      <c r="K6410">
        <f>SUMIF($E$7:E6410,E6410,$H$7:H6410)</f>
        <v>15</v>
      </c>
    </row>
    <row r="6411" spans="4:11" x14ac:dyDescent="0.3">
      <c r="D6411">
        <v>6405</v>
      </c>
      <c r="E6411">
        <v>1</v>
      </c>
      <c r="F6411" s="4">
        <f>DATE(2022,9,19+INT(ROWS($1:450)/8))</f>
        <v>44879</v>
      </c>
      <c r="G6411" s="1" t="s">
        <v>167</v>
      </c>
      <c r="H6411">
        <v>-10</v>
      </c>
      <c r="I6411" s="5">
        <f>IF(G6411="nákup",VLOOKUP(E6411,Tabuľka6[#All],13,FALSE),IF(G6411="predaj",VLOOKUP(E6411,Tabuľka6[#All],12,FALSE),"zadany neplatny typ transakie"))</f>
        <v>11.9</v>
      </c>
      <c r="J6411">
        <f t="shared" si="100"/>
        <v>119</v>
      </c>
      <c r="K6411">
        <f>SUMIF($E$7:E6411,E6411,$H$7:H6411)</f>
        <v>34</v>
      </c>
    </row>
    <row r="6412" spans="4:11" x14ac:dyDescent="0.3">
      <c r="D6412">
        <v>6406</v>
      </c>
      <c r="E6412">
        <v>1</v>
      </c>
      <c r="F6412" s="4">
        <f>DATE(2022,9,19+INT(ROWS($1:451)/8))</f>
        <v>44879</v>
      </c>
      <c r="G6412" s="1" t="s">
        <v>167</v>
      </c>
      <c r="H6412">
        <v>-8</v>
      </c>
      <c r="I6412" s="5">
        <f>IF(G6412="nákup",VLOOKUP(E6412,Tabuľka6[#All],13,FALSE),IF(G6412="predaj",VLOOKUP(E6412,Tabuľka6[#All],12,FALSE),"zadany neplatny typ transakie"))</f>
        <v>11.9</v>
      </c>
      <c r="J6412">
        <f t="shared" si="100"/>
        <v>95.2</v>
      </c>
      <c r="K6412">
        <f>SUMIF($E$7:E6412,E6412,$H$7:H6412)</f>
        <v>26</v>
      </c>
    </row>
    <row r="6413" spans="4:11" x14ac:dyDescent="0.3">
      <c r="D6413">
        <v>6407</v>
      </c>
      <c r="E6413">
        <v>30</v>
      </c>
      <c r="F6413" s="4">
        <f>DATE(2022,9,19+INT(ROWS($1:452)/8))</f>
        <v>44879</v>
      </c>
      <c r="G6413" s="1" t="s">
        <v>167</v>
      </c>
      <c r="H6413">
        <v>-3</v>
      </c>
      <c r="I6413" s="5">
        <f>IF(G6413="nákup",VLOOKUP(E6413,Tabuľka6[#All],13,FALSE),IF(G6413="predaj",VLOOKUP(E6413,Tabuľka6[#All],12,FALSE),"zadany neplatny typ transakie"))</f>
        <v>11.5</v>
      </c>
      <c r="J6413">
        <f t="shared" si="100"/>
        <v>34.5</v>
      </c>
      <c r="K6413">
        <f>SUMIF($E$7:E6413,E6413,$H$7:H6413)</f>
        <v>25</v>
      </c>
    </row>
    <row r="6414" spans="4:11" x14ac:dyDescent="0.3">
      <c r="D6414">
        <v>6408</v>
      </c>
      <c r="E6414">
        <v>26</v>
      </c>
      <c r="F6414" s="4">
        <f>DATE(2022,9,19+INT(ROWS($1:453)/8))</f>
        <v>44879</v>
      </c>
      <c r="G6414" s="1" t="s">
        <v>167</v>
      </c>
      <c r="H6414">
        <v>-5</v>
      </c>
      <c r="I6414" s="5">
        <f>IF(G6414="nákup",VLOOKUP(E6414,Tabuľka6[#All],13,FALSE),IF(G6414="predaj",VLOOKUP(E6414,Tabuľka6[#All],12,FALSE),"zadany neplatny typ transakie"))</f>
        <v>12.85</v>
      </c>
      <c r="J6414">
        <f t="shared" si="100"/>
        <v>64.25</v>
      </c>
      <c r="K6414">
        <f>SUMIF($E$7:E6414,E6414,$H$7:H6414)</f>
        <v>23</v>
      </c>
    </row>
    <row r="6415" spans="4:11" x14ac:dyDescent="0.3">
      <c r="D6415">
        <v>6409</v>
      </c>
      <c r="E6415">
        <v>30</v>
      </c>
      <c r="F6415" s="4">
        <f>DATE(2022,9,19+INT(ROWS($1:454)/8))</f>
        <v>44879</v>
      </c>
      <c r="G6415" s="1" t="s">
        <v>167</v>
      </c>
      <c r="H6415">
        <v>-3</v>
      </c>
      <c r="I6415" s="5">
        <f>IF(G6415="nákup",VLOOKUP(E6415,Tabuľka6[#All],13,FALSE),IF(G6415="predaj",VLOOKUP(E6415,Tabuľka6[#All],12,FALSE),"zadany neplatny typ transakie"))</f>
        <v>11.5</v>
      </c>
      <c r="J6415">
        <f t="shared" si="100"/>
        <v>34.5</v>
      </c>
      <c r="K6415">
        <f>SUMIF($E$7:E6415,E6415,$H$7:H6415)</f>
        <v>22</v>
      </c>
    </row>
    <row r="6416" spans="4:11" x14ac:dyDescent="0.3">
      <c r="D6416">
        <v>6410</v>
      </c>
      <c r="E6416">
        <v>23</v>
      </c>
      <c r="F6416" s="4">
        <f>DATE(2022,9,19+INT(ROWS($1:455)/8))</f>
        <v>44879</v>
      </c>
      <c r="G6416" s="1" t="s">
        <v>167</v>
      </c>
      <c r="H6416">
        <v>-5</v>
      </c>
      <c r="I6416" s="5">
        <f>IF(G6416="nákup",VLOOKUP(E6416,Tabuľka6[#All],13,FALSE),IF(G6416="predaj",VLOOKUP(E6416,Tabuľka6[#All],12,FALSE),"zadany neplatny typ transakie"))</f>
        <v>22.55</v>
      </c>
      <c r="J6416">
        <f t="shared" si="100"/>
        <v>112.75</v>
      </c>
      <c r="K6416">
        <f>SUMIF($E$7:E6416,E6416,$H$7:H6416)</f>
        <v>39</v>
      </c>
    </row>
    <row r="6417" spans="4:11" x14ac:dyDescent="0.3">
      <c r="D6417">
        <v>6411</v>
      </c>
      <c r="E6417">
        <v>29</v>
      </c>
      <c r="F6417" s="4">
        <f>DATE(2022,9,19+INT(ROWS($1:456)/8))</f>
        <v>44880</v>
      </c>
      <c r="G6417" s="1" t="s">
        <v>167</v>
      </c>
      <c r="H6417">
        <v>-6</v>
      </c>
      <c r="I6417" s="5">
        <f>IF(G6417="nákup",VLOOKUP(E6417,Tabuľka6[#All],13,FALSE),IF(G6417="predaj",VLOOKUP(E6417,Tabuľka6[#All],12,FALSE),"zadany neplatny typ transakie"))</f>
        <v>24.99</v>
      </c>
      <c r="J6417">
        <f t="shared" si="100"/>
        <v>149.94</v>
      </c>
      <c r="K6417">
        <f>SUMIF($E$7:E6417,E6417,$H$7:H6417)</f>
        <v>66</v>
      </c>
    </row>
    <row r="6418" spans="4:11" x14ac:dyDescent="0.3">
      <c r="D6418">
        <v>6412</v>
      </c>
      <c r="E6418">
        <v>24</v>
      </c>
      <c r="F6418" s="4">
        <f>DATE(2022,9,19+INT(ROWS($1:457)/8))</f>
        <v>44880</v>
      </c>
      <c r="G6418" s="1" t="s">
        <v>167</v>
      </c>
      <c r="H6418">
        <v>-7</v>
      </c>
      <c r="I6418" s="5">
        <f>IF(G6418="nákup",VLOOKUP(E6418,Tabuľka6[#All],13,FALSE),IF(G6418="predaj",VLOOKUP(E6418,Tabuľka6[#All],12,FALSE),"zadany neplatny typ transakie"))</f>
        <v>18.98</v>
      </c>
      <c r="J6418">
        <f t="shared" si="100"/>
        <v>132.86000000000001</v>
      </c>
      <c r="K6418">
        <f>SUMIF($E$7:E6418,E6418,$H$7:H6418)</f>
        <v>30</v>
      </c>
    </row>
    <row r="6419" spans="4:11" x14ac:dyDescent="0.3">
      <c r="D6419">
        <v>6413</v>
      </c>
      <c r="E6419">
        <v>8</v>
      </c>
      <c r="F6419" s="4">
        <f>DATE(2022,9,19+INT(ROWS($1:458)/8))</f>
        <v>44880</v>
      </c>
      <c r="G6419" s="1" t="s">
        <v>167</v>
      </c>
      <c r="H6419">
        <v>-3</v>
      </c>
      <c r="I6419" s="5">
        <f>IF(G6419="nákup",VLOOKUP(E6419,Tabuľka6[#All],13,FALSE),IF(G6419="predaj",VLOOKUP(E6419,Tabuľka6[#All],12,FALSE),"zadany neplatny typ transakie"))</f>
        <v>17.89</v>
      </c>
      <c r="J6419">
        <f t="shared" si="100"/>
        <v>53.67</v>
      </c>
      <c r="K6419">
        <f>SUMIF($E$7:E6419,E6419,$H$7:H6419)</f>
        <v>12</v>
      </c>
    </row>
    <row r="6420" spans="4:11" x14ac:dyDescent="0.3">
      <c r="D6420">
        <v>6414</v>
      </c>
      <c r="E6420">
        <v>9</v>
      </c>
      <c r="F6420" s="4">
        <f>DATE(2022,9,19+INT(ROWS($1:459)/8))</f>
        <v>44880</v>
      </c>
      <c r="G6420" s="1" t="s">
        <v>167</v>
      </c>
      <c r="H6420">
        <v>-10</v>
      </c>
      <c r="I6420" s="5">
        <f>IF(G6420="nákup",VLOOKUP(E6420,Tabuľka6[#All],13,FALSE),IF(G6420="predaj",VLOOKUP(E6420,Tabuľka6[#All],12,FALSE),"zadany neplatny typ transakie"))</f>
        <v>41</v>
      </c>
      <c r="J6420">
        <f t="shared" si="100"/>
        <v>410</v>
      </c>
      <c r="K6420">
        <f>SUMIF($E$7:E6420,E6420,$H$7:H6420)</f>
        <v>214</v>
      </c>
    </row>
    <row r="6421" spans="4:11" x14ac:dyDescent="0.3">
      <c r="D6421">
        <v>6415</v>
      </c>
      <c r="E6421">
        <v>5</v>
      </c>
      <c r="F6421" s="4">
        <f>DATE(2022,9,19+INT(ROWS($1:460)/8))</f>
        <v>44880</v>
      </c>
      <c r="G6421" s="1" t="s">
        <v>167</v>
      </c>
      <c r="H6421">
        <v>-5</v>
      </c>
      <c r="I6421" s="5">
        <f>IF(G6421="nákup",VLOOKUP(E6421,Tabuľka6[#All],13,FALSE),IF(G6421="predaj",VLOOKUP(E6421,Tabuľka6[#All],12,FALSE),"zadany neplatny typ transakie"))</f>
        <v>15.56</v>
      </c>
      <c r="J6421">
        <f t="shared" si="100"/>
        <v>77.8</v>
      </c>
      <c r="K6421">
        <f>SUMIF($E$7:E6421,E6421,$H$7:H6421)</f>
        <v>169</v>
      </c>
    </row>
    <row r="6422" spans="4:11" x14ac:dyDescent="0.3">
      <c r="D6422">
        <v>6416</v>
      </c>
      <c r="E6422">
        <v>22</v>
      </c>
      <c r="F6422" s="4">
        <f>DATE(2022,9,19+INT(ROWS($1:461)/8))</f>
        <v>44880</v>
      </c>
      <c r="G6422" s="1" t="s">
        <v>167</v>
      </c>
      <c r="H6422">
        <v>-7</v>
      </c>
      <c r="I6422" s="5">
        <f>IF(G6422="nákup",VLOOKUP(E6422,Tabuľka6[#All],13,FALSE),IF(G6422="predaj",VLOOKUP(E6422,Tabuľka6[#All],12,FALSE),"zadany neplatny typ transakie"))</f>
        <v>22.58</v>
      </c>
      <c r="J6422">
        <f t="shared" si="100"/>
        <v>158.06</v>
      </c>
      <c r="K6422">
        <f>SUMIF($E$7:E6422,E6422,$H$7:H6422)</f>
        <v>21</v>
      </c>
    </row>
    <row r="6423" spans="4:11" x14ac:dyDescent="0.3">
      <c r="D6423">
        <v>6417</v>
      </c>
      <c r="E6423">
        <v>3</v>
      </c>
      <c r="F6423" s="4">
        <f>DATE(2022,9,19+INT(ROWS($1:462)/8))</f>
        <v>44880</v>
      </c>
      <c r="G6423" s="1" t="s">
        <v>167</v>
      </c>
      <c r="H6423">
        <v>-4</v>
      </c>
      <c r="I6423" s="5">
        <f>IF(G6423="nákup",VLOOKUP(E6423,Tabuľka6[#All],13,FALSE),IF(G6423="predaj",VLOOKUP(E6423,Tabuľka6[#All],12,FALSE),"zadany neplatny typ transakie"))</f>
        <v>9.64</v>
      </c>
      <c r="J6423">
        <f t="shared" si="100"/>
        <v>38.56</v>
      </c>
      <c r="K6423">
        <f>SUMIF($E$7:E6423,E6423,$H$7:H6423)</f>
        <v>75</v>
      </c>
    </row>
    <row r="6424" spans="4:11" x14ac:dyDescent="0.3">
      <c r="D6424">
        <v>6418</v>
      </c>
      <c r="E6424">
        <v>3</v>
      </c>
      <c r="F6424" s="4">
        <f>DATE(2022,9,19+INT(ROWS($1:463)/8))</f>
        <v>44880</v>
      </c>
      <c r="G6424" s="1" t="s">
        <v>167</v>
      </c>
      <c r="H6424">
        <v>-10</v>
      </c>
      <c r="I6424" s="5">
        <f>IF(G6424="nákup",VLOOKUP(E6424,Tabuľka6[#All],13,FALSE),IF(G6424="predaj",VLOOKUP(E6424,Tabuľka6[#All],12,FALSE),"zadany neplatny typ transakie"))</f>
        <v>9.64</v>
      </c>
      <c r="J6424">
        <f t="shared" si="100"/>
        <v>96.4</v>
      </c>
      <c r="K6424">
        <f>SUMIF($E$7:E6424,E6424,$H$7:H6424)</f>
        <v>65</v>
      </c>
    </row>
    <row r="6425" spans="4:11" x14ac:dyDescent="0.3">
      <c r="D6425">
        <v>6419</v>
      </c>
      <c r="E6425">
        <v>16</v>
      </c>
      <c r="F6425" s="4">
        <f>DATE(2022,9,19+INT(ROWS($1:464)/8))</f>
        <v>44881</v>
      </c>
      <c r="G6425" s="1" t="s">
        <v>167</v>
      </c>
      <c r="H6425">
        <v>-9</v>
      </c>
      <c r="I6425" s="5">
        <f>IF(G6425="nákup",VLOOKUP(E6425,Tabuľka6[#All],13,FALSE),IF(G6425="predaj",VLOOKUP(E6425,Tabuľka6[#All],12,FALSE),"zadany neplatny typ transakie"))</f>
        <v>14.49</v>
      </c>
      <c r="J6425">
        <f t="shared" si="100"/>
        <v>130.41</v>
      </c>
      <c r="K6425">
        <f>SUMIF($E$7:E6425,E6425,$H$7:H6425)</f>
        <v>6</v>
      </c>
    </row>
    <row r="6426" spans="4:11" x14ac:dyDescent="0.3">
      <c r="D6426">
        <v>6420</v>
      </c>
      <c r="E6426">
        <v>1</v>
      </c>
      <c r="F6426" s="4">
        <f>DATE(2022,9,19+INT(ROWS($1:465)/8))</f>
        <v>44881</v>
      </c>
      <c r="G6426" s="1" t="s">
        <v>167</v>
      </c>
      <c r="H6426">
        <v>-1</v>
      </c>
      <c r="I6426" s="5">
        <f>IF(G6426="nákup",VLOOKUP(E6426,Tabuľka6[#All],13,FALSE),IF(G6426="predaj",VLOOKUP(E6426,Tabuľka6[#All],12,FALSE),"zadany neplatny typ transakie"))</f>
        <v>11.9</v>
      </c>
      <c r="J6426">
        <f t="shared" si="100"/>
        <v>11.9</v>
      </c>
      <c r="K6426">
        <f>SUMIF($E$7:E6426,E6426,$H$7:H6426)</f>
        <v>25</v>
      </c>
    </row>
    <row r="6427" spans="4:11" x14ac:dyDescent="0.3">
      <c r="D6427">
        <v>6421</v>
      </c>
      <c r="E6427">
        <v>18</v>
      </c>
      <c r="F6427" s="4">
        <f>DATE(2022,9,19+INT(ROWS($1:466)/8))</f>
        <v>44881</v>
      </c>
      <c r="G6427" s="1" t="s">
        <v>167</v>
      </c>
      <c r="H6427">
        <v>-6</v>
      </c>
      <c r="I6427" s="5">
        <f>IF(G6427="nákup",VLOOKUP(E6427,Tabuľka6[#All],13,FALSE),IF(G6427="predaj",VLOOKUP(E6427,Tabuľka6[#All],12,FALSE),"zadany neplatny typ transakie"))</f>
        <v>13.99</v>
      </c>
      <c r="J6427">
        <f t="shared" si="100"/>
        <v>83.94</v>
      </c>
      <c r="K6427">
        <f>SUMIF($E$7:E6427,E6427,$H$7:H6427)</f>
        <v>136</v>
      </c>
    </row>
    <row r="6428" spans="4:11" x14ac:dyDescent="0.3">
      <c r="D6428">
        <v>6422</v>
      </c>
      <c r="E6428">
        <v>3</v>
      </c>
      <c r="F6428" s="4">
        <f>DATE(2022,9,19+INT(ROWS($1:467)/8))</f>
        <v>44881</v>
      </c>
      <c r="G6428" s="1" t="s">
        <v>167</v>
      </c>
      <c r="H6428">
        <v>-1</v>
      </c>
      <c r="I6428" s="5">
        <f>IF(G6428="nákup",VLOOKUP(E6428,Tabuľka6[#All],13,FALSE),IF(G6428="predaj",VLOOKUP(E6428,Tabuľka6[#All],12,FALSE),"zadany neplatny typ transakie"))</f>
        <v>9.64</v>
      </c>
      <c r="J6428">
        <f t="shared" si="100"/>
        <v>9.64</v>
      </c>
      <c r="K6428">
        <f>SUMIF($E$7:E6428,E6428,$H$7:H6428)</f>
        <v>64</v>
      </c>
    </row>
    <row r="6429" spans="4:11" x14ac:dyDescent="0.3">
      <c r="D6429">
        <v>6423</v>
      </c>
      <c r="E6429">
        <v>12</v>
      </c>
      <c r="F6429" s="4">
        <f>DATE(2022,9,19+INT(ROWS($1:468)/8))</f>
        <v>44881</v>
      </c>
      <c r="G6429" s="1" t="s">
        <v>167</v>
      </c>
      <c r="H6429">
        <v>-2</v>
      </c>
      <c r="I6429" s="5">
        <f>IF(G6429="nákup",VLOOKUP(E6429,Tabuľka6[#All],13,FALSE),IF(G6429="predaj",VLOOKUP(E6429,Tabuľka6[#All],12,FALSE),"zadany neplatny typ transakie"))</f>
        <v>13.25</v>
      </c>
      <c r="J6429">
        <f t="shared" si="100"/>
        <v>26.5</v>
      </c>
      <c r="K6429">
        <f>SUMIF($E$7:E6429,E6429,$H$7:H6429)</f>
        <v>41</v>
      </c>
    </row>
    <row r="6430" spans="4:11" x14ac:dyDescent="0.3">
      <c r="D6430">
        <v>6424</v>
      </c>
      <c r="E6430">
        <v>26</v>
      </c>
      <c r="F6430" s="4">
        <f>DATE(2022,9,19+INT(ROWS($1:469)/8))</f>
        <v>44881</v>
      </c>
      <c r="G6430" s="1" t="s">
        <v>167</v>
      </c>
      <c r="H6430">
        <v>-3</v>
      </c>
      <c r="I6430" s="5">
        <f>IF(G6430="nákup",VLOOKUP(E6430,Tabuľka6[#All],13,FALSE),IF(G6430="predaj",VLOOKUP(E6430,Tabuľka6[#All],12,FALSE),"zadany neplatny typ transakie"))</f>
        <v>12.85</v>
      </c>
      <c r="J6430">
        <f t="shared" si="100"/>
        <v>38.549999999999997</v>
      </c>
      <c r="K6430">
        <f>SUMIF($E$7:E6430,E6430,$H$7:H6430)</f>
        <v>20</v>
      </c>
    </row>
    <row r="6431" spans="4:11" x14ac:dyDescent="0.3">
      <c r="D6431">
        <v>6425</v>
      </c>
      <c r="E6431">
        <v>12</v>
      </c>
      <c r="F6431" s="4">
        <f>DATE(2022,9,19+INT(ROWS($1:470)/8))</f>
        <v>44881</v>
      </c>
      <c r="G6431" s="1" t="s">
        <v>166</v>
      </c>
      <c r="H6431">
        <v>10</v>
      </c>
      <c r="I6431" s="5">
        <f>IF(G6431="nákup",VLOOKUP(E6431,Tabuľka6[#All],13,FALSE),IF(G6431="predaj",VLOOKUP(E6431,Tabuľka6[#All],12,FALSE),"zadany neplatny typ transakie"))</f>
        <v>7.69</v>
      </c>
      <c r="J6431">
        <f t="shared" si="100"/>
        <v>76.900000000000006</v>
      </c>
      <c r="K6431">
        <f>SUMIF($E$7:E6431,E6431,$H$7:H6431)</f>
        <v>51</v>
      </c>
    </row>
    <row r="6432" spans="4:11" x14ac:dyDescent="0.3">
      <c r="D6432">
        <v>6426</v>
      </c>
      <c r="E6432">
        <v>23</v>
      </c>
      <c r="F6432" s="4">
        <f>DATE(2022,9,19+INT(ROWS($1:471)/8))</f>
        <v>44881</v>
      </c>
      <c r="G6432" s="1" t="s">
        <v>166</v>
      </c>
      <c r="H6432">
        <v>10</v>
      </c>
      <c r="I6432" s="5">
        <f>IF(G6432="nákup",VLOOKUP(E6432,Tabuľka6[#All],13,FALSE),IF(G6432="predaj",VLOOKUP(E6432,Tabuľka6[#All],12,FALSE),"zadany neplatny typ transakie"))</f>
        <v>9.65</v>
      </c>
      <c r="J6432">
        <f t="shared" si="100"/>
        <v>96.5</v>
      </c>
      <c r="K6432">
        <f>SUMIF($E$7:E6432,E6432,$H$7:H6432)</f>
        <v>49</v>
      </c>
    </row>
    <row r="6433" spans="4:11" x14ac:dyDescent="0.3">
      <c r="D6433">
        <v>6427</v>
      </c>
      <c r="E6433">
        <v>30</v>
      </c>
      <c r="F6433" s="4">
        <f>DATE(2022,9,19+INT(ROWS($1:472)/8))</f>
        <v>44882</v>
      </c>
      <c r="G6433" s="1" t="s">
        <v>166</v>
      </c>
      <c r="H6433">
        <v>15</v>
      </c>
      <c r="I6433" s="5" t="str">
        <f>IF(G6433="nákup",VLOOKUP(E6433,Tabuľka6[#All],13,FALSE),IF(G6433="predaj",VLOOKUP(E6433,Tabuľka6[#All],12,FALSE),"zadany neplatny typ transakie"))</f>
        <v>4,36</v>
      </c>
      <c r="J6433">
        <f t="shared" si="100"/>
        <v>65.400000000000006</v>
      </c>
      <c r="K6433">
        <f>SUMIF($E$7:E6433,E6433,$H$7:H6433)</f>
        <v>37</v>
      </c>
    </row>
    <row r="6434" spans="4:11" x14ac:dyDescent="0.3">
      <c r="D6434">
        <v>6428</v>
      </c>
      <c r="E6434">
        <v>15</v>
      </c>
      <c r="F6434" s="4">
        <f>DATE(2022,9,19+INT(ROWS($1:473)/8))</f>
        <v>44882</v>
      </c>
      <c r="G6434" s="1" t="s">
        <v>167</v>
      </c>
      <c r="H6434">
        <v>-1</v>
      </c>
      <c r="I6434" s="5">
        <f>IF(G6434="nákup",VLOOKUP(E6434,Tabuľka6[#All],13,FALSE),IF(G6434="predaj",VLOOKUP(E6434,Tabuľka6[#All],12,FALSE),"zadany neplatny typ transakie"))</f>
        <v>9.65</v>
      </c>
      <c r="J6434">
        <f t="shared" si="100"/>
        <v>9.65</v>
      </c>
      <c r="K6434">
        <f>SUMIF($E$7:E6434,E6434,$H$7:H6434)</f>
        <v>126</v>
      </c>
    </row>
    <row r="6435" spans="4:11" x14ac:dyDescent="0.3">
      <c r="D6435">
        <v>6429</v>
      </c>
      <c r="E6435">
        <v>29</v>
      </c>
      <c r="F6435" s="4">
        <f>DATE(2022,9,19+INT(ROWS($1:474)/8))</f>
        <v>44882</v>
      </c>
      <c r="G6435" s="1" t="s">
        <v>167</v>
      </c>
      <c r="H6435">
        <v>-3</v>
      </c>
      <c r="I6435" s="5">
        <f>IF(G6435="nákup",VLOOKUP(E6435,Tabuľka6[#All],13,FALSE),IF(G6435="predaj",VLOOKUP(E6435,Tabuľka6[#All],12,FALSE),"zadany neplatny typ transakie"))</f>
        <v>24.99</v>
      </c>
      <c r="J6435">
        <f t="shared" si="100"/>
        <v>74.97</v>
      </c>
      <c r="K6435">
        <f>SUMIF($E$7:E6435,E6435,$H$7:H6435)</f>
        <v>63</v>
      </c>
    </row>
    <row r="6436" spans="4:11" x14ac:dyDescent="0.3">
      <c r="D6436">
        <v>6430</v>
      </c>
      <c r="E6436">
        <v>20</v>
      </c>
      <c r="F6436" s="4">
        <f>DATE(2022,9,19+INT(ROWS($1:475)/8))</f>
        <v>44882</v>
      </c>
      <c r="G6436" s="1" t="s">
        <v>167</v>
      </c>
      <c r="H6436">
        <v>-1</v>
      </c>
      <c r="I6436" s="5">
        <f>IF(G6436="nákup",VLOOKUP(E6436,Tabuľka6[#All],13,FALSE),IF(G6436="predaj",VLOOKUP(E6436,Tabuľka6[#All],12,FALSE),"zadany neplatny typ transakie"))</f>
        <v>10.050000000000001</v>
      </c>
      <c r="J6436">
        <f t="shared" si="100"/>
        <v>10.050000000000001</v>
      </c>
      <c r="K6436">
        <f>SUMIF($E$7:E6436,E6436,$H$7:H6436)</f>
        <v>59</v>
      </c>
    </row>
    <row r="6437" spans="4:11" x14ac:dyDescent="0.3">
      <c r="D6437">
        <v>6431</v>
      </c>
      <c r="E6437">
        <v>28</v>
      </c>
      <c r="F6437" s="4">
        <f>DATE(2022,9,19+INT(ROWS($1:476)/8))</f>
        <v>44882</v>
      </c>
      <c r="G6437" s="1" t="s">
        <v>166</v>
      </c>
      <c r="H6437">
        <v>10</v>
      </c>
      <c r="I6437" s="5">
        <f>IF(G6437="nákup",VLOOKUP(E6437,Tabuľka6[#All],13,FALSE),IF(G6437="predaj",VLOOKUP(E6437,Tabuľka6[#All],12,FALSE),"zadany neplatny typ transakie"))</f>
        <v>6.9</v>
      </c>
      <c r="J6437">
        <f t="shared" si="100"/>
        <v>69</v>
      </c>
      <c r="K6437">
        <f>SUMIF($E$7:E6437,E6437,$H$7:H6437)</f>
        <v>17</v>
      </c>
    </row>
    <row r="6438" spans="4:11" x14ac:dyDescent="0.3">
      <c r="D6438">
        <v>6432</v>
      </c>
      <c r="E6438">
        <v>4</v>
      </c>
      <c r="F6438" s="4">
        <f>DATE(2022,9,19+INT(ROWS($1:477)/8))</f>
        <v>44882</v>
      </c>
      <c r="G6438" s="1" t="s">
        <v>167</v>
      </c>
      <c r="H6438">
        <v>-9</v>
      </c>
      <c r="I6438" s="5">
        <f>IF(G6438="nákup",VLOOKUP(E6438,Tabuľka6[#All],13,FALSE),IF(G6438="predaj",VLOOKUP(E6438,Tabuľka6[#All],12,FALSE),"zadany neplatny typ transakie"))</f>
        <v>16</v>
      </c>
      <c r="J6438">
        <f t="shared" si="100"/>
        <v>144</v>
      </c>
      <c r="K6438">
        <f>SUMIF($E$7:E6438,E6438,$H$7:H6438)</f>
        <v>42</v>
      </c>
    </row>
    <row r="6439" spans="4:11" x14ac:dyDescent="0.3">
      <c r="D6439">
        <v>6433</v>
      </c>
      <c r="E6439">
        <v>26</v>
      </c>
      <c r="F6439" s="4">
        <f>DATE(2022,9,19+INT(ROWS($1:478)/8))</f>
        <v>44882</v>
      </c>
      <c r="G6439" s="1" t="s">
        <v>167</v>
      </c>
      <c r="H6439">
        <v>-7</v>
      </c>
      <c r="I6439" s="5">
        <f>IF(G6439="nákup",VLOOKUP(E6439,Tabuľka6[#All],13,FALSE),IF(G6439="predaj",VLOOKUP(E6439,Tabuľka6[#All],12,FALSE),"zadany neplatny typ transakie"))</f>
        <v>12.85</v>
      </c>
      <c r="J6439">
        <f t="shared" si="100"/>
        <v>89.95</v>
      </c>
      <c r="K6439">
        <f>SUMIF($E$7:E6439,E6439,$H$7:H6439)</f>
        <v>13</v>
      </c>
    </row>
    <row r="6440" spans="4:11" x14ac:dyDescent="0.3">
      <c r="D6440">
        <v>6434</v>
      </c>
      <c r="E6440">
        <v>25</v>
      </c>
      <c r="F6440" s="4">
        <f>DATE(2022,9,19+INT(ROWS($1:479)/8))</f>
        <v>44882</v>
      </c>
      <c r="G6440" s="1" t="s">
        <v>167</v>
      </c>
      <c r="H6440">
        <v>-1</v>
      </c>
      <c r="I6440" s="5">
        <f>IF(G6440="nákup",VLOOKUP(E6440,Tabuľka6[#All],13,FALSE),IF(G6440="predaj",VLOOKUP(E6440,Tabuľka6[#All],12,FALSE),"zadany neplatny typ transakie"))</f>
        <v>14.95</v>
      </c>
      <c r="J6440">
        <f t="shared" si="100"/>
        <v>14.95</v>
      </c>
      <c r="K6440">
        <f>SUMIF($E$7:E6440,E6440,$H$7:H6440)</f>
        <v>20</v>
      </c>
    </row>
    <row r="6441" spans="4:11" x14ac:dyDescent="0.3">
      <c r="D6441">
        <v>6435</v>
      </c>
      <c r="E6441">
        <v>24</v>
      </c>
      <c r="F6441" s="4">
        <f>DATE(2022,9,19+INT(ROWS($1:480)/8))</f>
        <v>44883</v>
      </c>
      <c r="G6441" s="1" t="s">
        <v>167</v>
      </c>
      <c r="H6441">
        <v>-8</v>
      </c>
      <c r="I6441" s="5">
        <f>IF(G6441="nákup",VLOOKUP(E6441,Tabuľka6[#All],13,FALSE),IF(G6441="predaj",VLOOKUP(E6441,Tabuľka6[#All],12,FALSE),"zadany neplatny typ transakie"))</f>
        <v>18.98</v>
      </c>
      <c r="J6441">
        <f t="shared" si="100"/>
        <v>151.84</v>
      </c>
      <c r="K6441">
        <f>SUMIF($E$7:E6441,E6441,$H$7:H6441)</f>
        <v>22</v>
      </c>
    </row>
    <row r="6442" spans="4:11" x14ac:dyDescent="0.3">
      <c r="D6442">
        <v>6436</v>
      </c>
      <c r="E6442">
        <v>6</v>
      </c>
      <c r="F6442" s="4">
        <f>DATE(2022,9,19+INT(ROWS($1:481)/8))</f>
        <v>44883</v>
      </c>
      <c r="G6442" s="1" t="s">
        <v>167</v>
      </c>
      <c r="H6442">
        <v>-8</v>
      </c>
      <c r="I6442" s="5">
        <f>IF(G6442="nákup",VLOOKUP(E6442,Tabuľka6[#All],13,FALSE),IF(G6442="predaj",VLOOKUP(E6442,Tabuľka6[#All],12,FALSE),"zadany neplatny typ transakie"))</f>
        <v>13.24</v>
      </c>
      <c r="J6442">
        <f t="shared" si="100"/>
        <v>105.92</v>
      </c>
      <c r="K6442">
        <f>SUMIF($E$7:E6442,E6442,$H$7:H6442)</f>
        <v>41</v>
      </c>
    </row>
    <row r="6443" spans="4:11" x14ac:dyDescent="0.3">
      <c r="D6443">
        <v>6437</v>
      </c>
      <c r="E6443">
        <v>24</v>
      </c>
      <c r="F6443" s="4">
        <f>DATE(2022,9,19+INT(ROWS($1:482)/8))</f>
        <v>44883</v>
      </c>
      <c r="G6443" s="1" t="s">
        <v>167</v>
      </c>
      <c r="H6443">
        <v>-8</v>
      </c>
      <c r="I6443" s="5">
        <f>IF(G6443="nákup",VLOOKUP(E6443,Tabuľka6[#All],13,FALSE),IF(G6443="predaj",VLOOKUP(E6443,Tabuľka6[#All],12,FALSE),"zadany neplatny typ transakie"))</f>
        <v>18.98</v>
      </c>
      <c r="J6443">
        <f t="shared" si="100"/>
        <v>151.84</v>
      </c>
      <c r="K6443">
        <f>SUMIF($E$7:E6443,E6443,$H$7:H6443)</f>
        <v>14</v>
      </c>
    </row>
    <row r="6444" spans="4:11" x14ac:dyDescent="0.3">
      <c r="D6444">
        <v>6438</v>
      </c>
      <c r="E6444">
        <v>21</v>
      </c>
      <c r="F6444" s="4">
        <f>DATE(2022,9,19+INT(ROWS($1:483)/8))</f>
        <v>44883</v>
      </c>
      <c r="G6444" s="1" t="s">
        <v>167</v>
      </c>
      <c r="H6444">
        <v>-1</v>
      </c>
      <c r="I6444" s="5">
        <f>IF(G6444="nákup",VLOOKUP(E6444,Tabuľka6[#All],13,FALSE),IF(G6444="predaj",VLOOKUP(E6444,Tabuľka6[#All],12,FALSE),"zadany neplatny typ transakie"))</f>
        <v>22.5</v>
      </c>
      <c r="J6444">
        <f t="shared" si="100"/>
        <v>22.5</v>
      </c>
      <c r="K6444">
        <f>SUMIF($E$7:E6444,E6444,$H$7:H6444)</f>
        <v>220</v>
      </c>
    </row>
    <row r="6445" spans="4:11" x14ac:dyDescent="0.3">
      <c r="D6445">
        <v>6439</v>
      </c>
      <c r="E6445">
        <v>4</v>
      </c>
      <c r="F6445" s="4">
        <f>DATE(2022,9,19+INT(ROWS($1:484)/8))</f>
        <v>44883</v>
      </c>
      <c r="G6445" s="1" t="s">
        <v>167</v>
      </c>
      <c r="H6445">
        <v>-5</v>
      </c>
      <c r="I6445" s="5">
        <f>IF(G6445="nákup",VLOOKUP(E6445,Tabuľka6[#All],13,FALSE),IF(G6445="predaj",VLOOKUP(E6445,Tabuľka6[#All],12,FALSE),"zadany neplatny typ transakie"))</f>
        <v>16</v>
      </c>
      <c r="J6445">
        <f t="shared" si="100"/>
        <v>80</v>
      </c>
      <c r="K6445">
        <f>SUMIF($E$7:E6445,E6445,$H$7:H6445)</f>
        <v>37</v>
      </c>
    </row>
    <row r="6446" spans="4:11" x14ac:dyDescent="0.3">
      <c r="D6446">
        <v>6440</v>
      </c>
      <c r="E6446">
        <v>26</v>
      </c>
      <c r="F6446" s="4">
        <f>DATE(2022,9,19+INT(ROWS($1:485)/8))</f>
        <v>44883</v>
      </c>
      <c r="G6446" s="1" t="s">
        <v>167</v>
      </c>
      <c r="H6446">
        <v>-8</v>
      </c>
      <c r="I6446" s="5">
        <f>IF(G6446="nákup",VLOOKUP(E6446,Tabuľka6[#All],13,FALSE),IF(G6446="predaj",VLOOKUP(E6446,Tabuľka6[#All],12,FALSE),"zadany neplatny typ transakie"))</f>
        <v>12.85</v>
      </c>
      <c r="J6446">
        <f t="shared" si="100"/>
        <v>102.8</v>
      </c>
      <c r="K6446">
        <f>SUMIF($E$7:E6446,E6446,$H$7:H6446)</f>
        <v>5</v>
      </c>
    </row>
    <row r="6447" spans="4:11" x14ac:dyDescent="0.3">
      <c r="D6447">
        <v>6441</v>
      </c>
      <c r="E6447">
        <v>10</v>
      </c>
      <c r="F6447" s="4">
        <f>DATE(2022,11,18+INT(ROWS($1:1)/10))</f>
        <v>44883</v>
      </c>
      <c r="G6447" s="1" t="s">
        <v>167</v>
      </c>
      <c r="H6447">
        <v>-10</v>
      </c>
      <c r="I6447" s="5">
        <f>IF(G6447="nákup",VLOOKUP(E6447,Tabuľka6[#All],13,FALSE),IF(G6447="predaj",VLOOKUP(E6447,Tabuľka6[#All],12,FALSE),"zadany neplatny typ transakie"))</f>
        <v>18.5</v>
      </c>
      <c r="J6447">
        <f t="shared" si="100"/>
        <v>185</v>
      </c>
      <c r="K6447">
        <f>SUMIF($E$7:E6447,E6447,$H$7:H6447)</f>
        <v>77</v>
      </c>
    </row>
    <row r="6448" spans="4:11" x14ac:dyDescent="0.3">
      <c r="D6448">
        <v>6442</v>
      </c>
      <c r="E6448">
        <v>16</v>
      </c>
      <c r="F6448" s="4">
        <f>DATE(2022,11,18+INT(ROWS($1:2)/10))</f>
        <v>44883</v>
      </c>
      <c r="G6448" s="1" t="s">
        <v>167</v>
      </c>
      <c r="H6448">
        <v>-2</v>
      </c>
      <c r="I6448" s="5">
        <f>IF(G6448="nákup",VLOOKUP(E6448,Tabuľka6[#All],13,FALSE),IF(G6448="predaj",VLOOKUP(E6448,Tabuľka6[#All],12,FALSE),"zadany neplatny typ transakie"))</f>
        <v>14.49</v>
      </c>
      <c r="J6448">
        <f t="shared" si="100"/>
        <v>28.98</v>
      </c>
      <c r="K6448">
        <f>SUMIF($E$7:E6448,E6448,$H$7:H6448)</f>
        <v>4</v>
      </c>
    </row>
    <row r="6449" spans="4:11" x14ac:dyDescent="0.3">
      <c r="D6449">
        <v>6443</v>
      </c>
      <c r="E6449">
        <v>17</v>
      </c>
      <c r="F6449" s="4">
        <f>DATE(2022,11,18+INT(ROWS($1:3)/10))</f>
        <v>44883</v>
      </c>
      <c r="G6449" s="1" t="s">
        <v>167</v>
      </c>
      <c r="H6449">
        <v>-8</v>
      </c>
      <c r="I6449" s="5">
        <f>IF(G6449="nákup",VLOOKUP(E6449,Tabuľka6[#All],13,FALSE),IF(G6449="predaj",VLOOKUP(E6449,Tabuľka6[#All],12,FALSE),"zadany neplatny typ transakie"))</f>
        <v>14.46</v>
      </c>
      <c r="J6449">
        <f t="shared" si="100"/>
        <v>115.68</v>
      </c>
      <c r="K6449">
        <f>SUMIF($E$7:E6449,E6449,$H$7:H6449)</f>
        <v>32</v>
      </c>
    </row>
    <row r="6450" spans="4:11" x14ac:dyDescent="0.3">
      <c r="D6450">
        <v>6444</v>
      </c>
      <c r="E6450">
        <v>18</v>
      </c>
      <c r="F6450" s="4">
        <f>DATE(2022,11,18+INT(ROWS($1:4)/10))</f>
        <v>44883</v>
      </c>
      <c r="G6450" s="1" t="s">
        <v>167</v>
      </c>
      <c r="H6450">
        <v>-1</v>
      </c>
      <c r="I6450" s="5">
        <f>IF(G6450="nákup",VLOOKUP(E6450,Tabuľka6[#All],13,FALSE),IF(G6450="predaj",VLOOKUP(E6450,Tabuľka6[#All],12,FALSE),"zadany neplatny typ transakie"))</f>
        <v>13.99</v>
      </c>
      <c r="J6450">
        <f t="shared" si="100"/>
        <v>13.99</v>
      </c>
      <c r="K6450">
        <f>SUMIF($E$7:E6450,E6450,$H$7:H6450)</f>
        <v>135</v>
      </c>
    </row>
    <row r="6451" spans="4:11" x14ac:dyDescent="0.3">
      <c r="D6451">
        <v>6445</v>
      </c>
      <c r="E6451">
        <v>3</v>
      </c>
      <c r="F6451" s="4">
        <f>DATE(2022,11,18+INT(ROWS($1:5)/10))</f>
        <v>44883</v>
      </c>
      <c r="G6451" s="1" t="s">
        <v>167</v>
      </c>
      <c r="H6451">
        <v>-8</v>
      </c>
      <c r="I6451" s="5">
        <f>IF(G6451="nákup",VLOOKUP(E6451,Tabuľka6[#All],13,FALSE),IF(G6451="predaj",VLOOKUP(E6451,Tabuľka6[#All],12,FALSE),"zadany neplatny typ transakie"))</f>
        <v>9.64</v>
      </c>
      <c r="J6451">
        <f t="shared" si="100"/>
        <v>77.12</v>
      </c>
      <c r="K6451">
        <f>SUMIF($E$7:E6451,E6451,$H$7:H6451)</f>
        <v>56</v>
      </c>
    </row>
    <row r="6452" spans="4:11" x14ac:dyDescent="0.3">
      <c r="D6452">
        <v>6446</v>
      </c>
      <c r="E6452">
        <v>23</v>
      </c>
      <c r="F6452" s="4">
        <f>DATE(2022,11,18+INT(ROWS($1:6)/10))</f>
        <v>44883</v>
      </c>
      <c r="G6452" s="1" t="s">
        <v>167</v>
      </c>
      <c r="H6452">
        <v>-9</v>
      </c>
      <c r="I6452" s="5">
        <f>IF(G6452="nákup",VLOOKUP(E6452,Tabuľka6[#All],13,FALSE),IF(G6452="predaj",VLOOKUP(E6452,Tabuľka6[#All],12,FALSE),"zadany neplatny typ transakie"))</f>
        <v>22.55</v>
      </c>
      <c r="J6452">
        <f t="shared" si="100"/>
        <v>202.95000000000002</v>
      </c>
      <c r="K6452">
        <f>SUMIF($E$7:E6452,E6452,$H$7:H6452)</f>
        <v>40</v>
      </c>
    </row>
    <row r="6453" spans="4:11" x14ac:dyDescent="0.3">
      <c r="D6453">
        <v>6447</v>
      </c>
      <c r="E6453">
        <v>8</v>
      </c>
      <c r="F6453" s="4">
        <f>DATE(2022,11,18+INT(ROWS($1:7)/10))</f>
        <v>44883</v>
      </c>
      <c r="G6453" s="1" t="s">
        <v>166</v>
      </c>
      <c r="H6453">
        <v>20</v>
      </c>
      <c r="I6453" s="5">
        <f>IF(G6453="nákup",VLOOKUP(E6453,Tabuľka6[#All],13,FALSE),IF(G6453="predaj",VLOOKUP(E6453,Tabuľka6[#All],12,FALSE),"zadany neplatny typ transakie"))</f>
        <v>10.99</v>
      </c>
      <c r="J6453">
        <f t="shared" si="100"/>
        <v>219.8</v>
      </c>
      <c r="K6453">
        <f>SUMIF($E$7:E6453,E6453,$H$7:H6453)</f>
        <v>32</v>
      </c>
    </row>
    <row r="6454" spans="4:11" x14ac:dyDescent="0.3">
      <c r="D6454">
        <v>6448</v>
      </c>
      <c r="E6454">
        <v>8</v>
      </c>
      <c r="F6454" s="4">
        <f>DATE(2022,11,18+INT(ROWS($1:8)/10))</f>
        <v>44883</v>
      </c>
      <c r="G6454" s="1" t="s">
        <v>166</v>
      </c>
      <c r="H6454">
        <v>-6</v>
      </c>
      <c r="I6454" s="5">
        <f>IF(G6454="nákup",VLOOKUP(E6454,Tabuľka6[#All],13,FALSE),IF(G6454="predaj",VLOOKUP(E6454,Tabuľka6[#All],12,FALSE),"zadany neplatny typ transakie"))</f>
        <v>10.99</v>
      </c>
      <c r="J6454">
        <f t="shared" si="100"/>
        <v>65.94</v>
      </c>
      <c r="K6454">
        <f>SUMIF($E$7:E6454,E6454,$H$7:H6454)</f>
        <v>26</v>
      </c>
    </row>
    <row r="6455" spans="4:11" x14ac:dyDescent="0.3">
      <c r="D6455">
        <v>6449</v>
      </c>
      <c r="E6455">
        <v>16</v>
      </c>
      <c r="F6455" s="4">
        <f>DATE(2022,11,18+INT(ROWS($1:9)/10))</f>
        <v>44883</v>
      </c>
      <c r="G6455" s="1" t="s">
        <v>167</v>
      </c>
      <c r="H6455">
        <v>-3</v>
      </c>
      <c r="I6455" s="5">
        <f>IF(G6455="nákup",VLOOKUP(E6455,Tabuľka6[#All],13,FALSE),IF(G6455="predaj",VLOOKUP(E6455,Tabuľka6[#All],12,FALSE),"zadany neplatny typ transakie"))</f>
        <v>14.49</v>
      </c>
      <c r="J6455">
        <f t="shared" si="100"/>
        <v>43.47</v>
      </c>
      <c r="K6455">
        <f>SUMIF($E$7:E6455,E6455,$H$7:H6455)</f>
        <v>1</v>
      </c>
    </row>
    <row r="6456" spans="4:11" x14ac:dyDescent="0.3">
      <c r="D6456">
        <v>6450</v>
      </c>
      <c r="E6456">
        <v>22</v>
      </c>
      <c r="F6456" s="4">
        <f>DATE(2022,11,18+INT(ROWS($1:10)/10))</f>
        <v>44884</v>
      </c>
      <c r="G6456" s="1" t="s">
        <v>167</v>
      </c>
      <c r="H6456">
        <v>-1</v>
      </c>
      <c r="I6456" s="5">
        <f>IF(G6456="nákup",VLOOKUP(E6456,Tabuľka6[#All],13,FALSE),IF(G6456="predaj",VLOOKUP(E6456,Tabuľka6[#All],12,FALSE),"zadany neplatny typ transakie"))</f>
        <v>22.58</v>
      </c>
      <c r="J6456">
        <f t="shared" si="100"/>
        <v>22.58</v>
      </c>
      <c r="K6456">
        <f>SUMIF($E$7:E6456,E6456,$H$7:H6456)</f>
        <v>20</v>
      </c>
    </row>
    <row r="6457" spans="4:11" x14ac:dyDescent="0.3">
      <c r="D6457">
        <v>6451</v>
      </c>
      <c r="E6457">
        <v>16</v>
      </c>
      <c r="F6457" s="4">
        <f>DATE(2022,11,18+INT(ROWS($1:11)/10))</f>
        <v>44884</v>
      </c>
      <c r="G6457" s="1" t="s">
        <v>166</v>
      </c>
      <c r="H6457">
        <v>20</v>
      </c>
      <c r="I6457" s="5">
        <f>IF(G6457="nákup",VLOOKUP(E6457,Tabuľka6[#All],13,FALSE),IF(G6457="predaj",VLOOKUP(E6457,Tabuľka6[#All],12,FALSE),"zadany neplatny typ transakie"))</f>
        <v>7.68</v>
      </c>
      <c r="J6457">
        <f t="shared" si="100"/>
        <v>153.6</v>
      </c>
      <c r="K6457">
        <f>SUMIF($E$7:E6457,E6457,$H$7:H6457)</f>
        <v>21</v>
      </c>
    </row>
    <row r="6458" spans="4:11" x14ac:dyDescent="0.3">
      <c r="D6458">
        <v>6452</v>
      </c>
      <c r="E6458">
        <v>9</v>
      </c>
      <c r="F6458" s="4">
        <f>DATE(2022,11,18+INT(ROWS($1:12)/10))</f>
        <v>44884</v>
      </c>
      <c r="G6458" s="1" t="s">
        <v>167</v>
      </c>
      <c r="H6458">
        <v>-5</v>
      </c>
      <c r="I6458" s="5">
        <f>IF(G6458="nákup",VLOOKUP(E6458,Tabuľka6[#All],13,FALSE),IF(G6458="predaj",VLOOKUP(E6458,Tabuľka6[#All],12,FALSE),"zadany neplatny typ transakie"))</f>
        <v>41</v>
      </c>
      <c r="J6458">
        <f t="shared" si="100"/>
        <v>205</v>
      </c>
      <c r="K6458">
        <f>SUMIF($E$7:E6458,E6458,$H$7:H6458)</f>
        <v>209</v>
      </c>
    </row>
    <row r="6459" spans="4:11" x14ac:dyDescent="0.3">
      <c r="D6459">
        <v>6453</v>
      </c>
      <c r="E6459">
        <v>7</v>
      </c>
      <c r="F6459" s="4">
        <f>DATE(2022,11,18+INT(ROWS($1:13)/10))</f>
        <v>44884</v>
      </c>
      <c r="G6459" s="1" t="s">
        <v>167</v>
      </c>
      <c r="H6459">
        <v>-4</v>
      </c>
      <c r="I6459" s="5">
        <f>IF(G6459="nákup",VLOOKUP(E6459,Tabuľka6[#All],13,FALSE),IF(G6459="predaj",VLOOKUP(E6459,Tabuľka6[#All],12,FALSE),"zadany neplatny typ transakie"))</f>
        <v>14.75</v>
      </c>
      <c r="J6459">
        <f t="shared" si="100"/>
        <v>59</v>
      </c>
      <c r="K6459">
        <f>SUMIF($E$7:E6459,E6459,$H$7:H6459)</f>
        <v>130</v>
      </c>
    </row>
    <row r="6460" spans="4:11" x14ac:dyDescent="0.3">
      <c r="D6460">
        <v>6454</v>
      </c>
      <c r="E6460">
        <v>22</v>
      </c>
      <c r="F6460" s="4">
        <f>DATE(2022,11,18+INT(ROWS($1:14)/10))</f>
        <v>44884</v>
      </c>
      <c r="G6460" s="1" t="s">
        <v>166</v>
      </c>
      <c r="H6460">
        <v>2</v>
      </c>
      <c r="I6460" s="5">
        <f>IF(G6460="nákup",VLOOKUP(E6460,Tabuľka6[#All],13,FALSE),IF(G6460="predaj",VLOOKUP(E6460,Tabuľka6[#All],12,FALSE),"zadany neplatny typ transakie"))</f>
        <v>12.56</v>
      </c>
      <c r="J6460">
        <f t="shared" si="100"/>
        <v>25.12</v>
      </c>
      <c r="K6460">
        <f>SUMIF($E$7:E6460,E6460,$H$7:H6460)</f>
        <v>22</v>
      </c>
    </row>
    <row r="6461" spans="4:11" x14ac:dyDescent="0.3">
      <c r="D6461">
        <v>6455</v>
      </c>
      <c r="E6461">
        <v>19</v>
      </c>
      <c r="F6461" s="4">
        <f>DATE(2022,11,18+INT(ROWS($1:15)/10))</f>
        <v>44884</v>
      </c>
      <c r="G6461" s="1" t="s">
        <v>167</v>
      </c>
      <c r="H6461">
        <v>-8</v>
      </c>
      <c r="I6461" s="5">
        <f>IF(G6461="nákup",VLOOKUP(E6461,Tabuľka6[#All],13,FALSE),IF(G6461="predaj",VLOOKUP(E6461,Tabuľka6[#All],12,FALSE),"zadany neplatny typ transakie"))</f>
        <v>14.17</v>
      </c>
      <c r="J6461">
        <f t="shared" si="100"/>
        <v>113.36</v>
      </c>
      <c r="K6461">
        <f>SUMIF($E$7:E6461,E6461,$H$7:H6461)</f>
        <v>243</v>
      </c>
    </row>
    <row r="6462" spans="4:11" x14ac:dyDescent="0.3">
      <c r="D6462">
        <v>6456</v>
      </c>
      <c r="E6462">
        <v>14</v>
      </c>
      <c r="F6462" s="4">
        <f>DATE(2022,11,18+INT(ROWS($1:16)/10))</f>
        <v>44884</v>
      </c>
      <c r="G6462" s="1" t="s">
        <v>167</v>
      </c>
      <c r="H6462">
        <v>-5</v>
      </c>
      <c r="I6462" s="5">
        <f>IF(G6462="nákup",VLOOKUP(E6462,Tabuľka6[#All],13,FALSE),IF(G6462="predaj",VLOOKUP(E6462,Tabuľka6[#All],12,FALSE),"zadany neplatny typ transakie"))</f>
        <v>7.8</v>
      </c>
      <c r="J6462">
        <f t="shared" si="100"/>
        <v>39</v>
      </c>
      <c r="K6462">
        <f>SUMIF($E$7:E6462,E6462,$H$7:H6462)</f>
        <v>42</v>
      </c>
    </row>
    <row r="6463" spans="4:11" x14ac:dyDescent="0.3">
      <c r="D6463">
        <v>6457</v>
      </c>
      <c r="E6463">
        <v>4</v>
      </c>
      <c r="F6463" s="4">
        <f>DATE(2022,11,18+INT(ROWS($1:17)/10))</f>
        <v>44884</v>
      </c>
      <c r="G6463" s="1" t="s">
        <v>167</v>
      </c>
      <c r="H6463">
        <v>-10</v>
      </c>
      <c r="I6463" s="5">
        <f>IF(G6463="nákup",VLOOKUP(E6463,Tabuľka6[#All],13,FALSE),IF(G6463="predaj",VLOOKUP(E6463,Tabuľka6[#All],12,FALSE),"zadany neplatny typ transakie"))</f>
        <v>16</v>
      </c>
      <c r="J6463">
        <f t="shared" si="100"/>
        <v>160</v>
      </c>
      <c r="K6463">
        <f>SUMIF($E$7:E6463,E6463,$H$7:H6463)</f>
        <v>27</v>
      </c>
    </row>
    <row r="6464" spans="4:11" x14ac:dyDescent="0.3">
      <c r="D6464">
        <v>6458</v>
      </c>
      <c r="E6464">
        <v>23</v>
      </c>
      <c r="F6464" s="4">
        <f>DATE(2022,11,18+INT(ROWS($1:18)/10))</f>
        <v>44884</v>
      </c>
      <c r="G6464" s="1" t="s">
        <v>167</v>
      </c>
      <c r="H6464">
        <v>-10</v>
      </c>
      <c r="I6464" s="5">
        <f>IF(G6464="nákup",VLOOKUP(E6464,Tabuľka6[#All],13,FALSE),IF(G6464="predaj",VLOOKUP(E6464,Tabuľka6[#All],12,FALSE),"zadany neplatny typ transakie"))</f>
        <v>22.55</v>
      </c>
      <c r="J6464">
        <f t="shared" si="100"/>
        <v>225.5</v>
      </c>
      <c r="K6464">
        <f>SUMIF($E$7:E6464,E6464,$H$7:H6464)</f>
        <v>30</v>
      </c>
    </row>
    <row r="6465" spans="4:11" x14ac:dyDescent="0.3">
      <c r="D6465">
        <v>6459</v>
      </c>
      <c r="E6465">
        <v>24</v>
      </c>
      <c r="F6465" s="4">
        <f>DATE(2022,11,18+INT(ROWS($1:19)/10))</f>
        <v>44884</v>
      </c>
      <c r="G6465" s="1" t="s">
        <v>167</v>
      </c>
      <c r="H6465">
        <v>-4</v>
      </c>
      <c r="I6465" s="5">
        <f>IF(G6465="nákup",VLOOKUP(E6465,Tabuľka6[#All],13,FALSE),IF(G6465="predaj",VLOOKUP(E6465,Tabuľka6[#All],12,FALSE),"zadany neplatny typ transakie"))</f>
        <v>18.98</v>
      </c>
      <c r="J6465">
        <f t="shared" si="100"/>
        <v>75.92</v>
      </c>
      <c r="K6465">
        <f>SUMIF($E$7:E6465,E6465,$H$7:H6465)</f>
        <v>10</v>
      </c>
    </row>
    <row r="6466" spans="4:11" x14ac:dyDescent="0.3">
      <c r="D6466">
        <v>6460</v>
      </c>
      <c r="E6466">
        <v>14</v>
      </c>
      <c r="F6466" s="4">
        <f>DATE(2022,11,18+INT(ROWS($1:20)/10))</f>
        <v>44885</v>
      </c>
      <c r="G6466" s="1" t="s">
        <v>167</v>
      </c>
      <c r="H6466">
        <v>-5</v>
      </c>
      <c r="I6466" s="5">
        <f>IF(G6466="nákup",VLOOKUP(E6466,Tabuľka6[#All],13,FALSE),IF(G6466="predaj",VLOOKUP(E6466,Tabuľka6[#All],12,FALSE),"zadany neplatny typ transakie"))</f>
        <v>7.8</v>
      </c>
      <c r="J6466">
        <f t="shared" si="100"/>
        <v>39</v>
      </c>
      <c r="K6466">
        <f>SUMIF($E$7:E6466,E6466,$H$7:H6466)</f>
        <v>37</v>
      </c>
    </row>
    <row r="6467" spans="4:11" x14ac:dyDescent="0.3">
      <c r="D6467">
        <v>6461</v>
      </c>
      <c r="E6467">
        <v>8</v>
      </c>
      <c r="F6467" s="4">
        <f>DATE(2022,11,18+INT(ROWS($1:21)/10))</f>
        <v>44885</v>
      </c>
      <c r="G6467" s="1" t="s">
        <v>167</v>
      </c>
      <c r="H6467">
        <v>-8</v>
      </c>
      <c r="I6467" s="5">
        <f>IF(G6467="nákup",VLOOKUP(E6467,Tabuľka6[#All],13,FALSE),IF(G6467="predaj",VLOOKUP(E6467,Tabuľka6[#All],12,FALSE),"zadany neplatny typ transakie"))</f>
        <v>17.89</v>
      </c>
      <c r="J6467">
        <f t="shared" si="100"/>
        <v>143.12</v>
      </c>
      <c r="K6467">
        <f>SUMIF($E$7:E6467,E6467,$H$7:H6467)</f>
        <v>18</v>
      </c>
    </row>
    <row r="6468" spans="4:11" x14ac:dyDescent="0.3">
      <c r="D6468">
        <v>6462</v>
      </c>
      <c r="E6468">
        <v>13</v>
      </c>
      <c r="F6468" s="4">
        <f>DATE(2022,11,18+INT(ROWS($1:22)/10))</f>
        <v>44885</v>
      </c>
      <c r="G6468" s="1" t="s">
        <v>167</v>
      </c>
      <c r="H6468">
        <v>-10</v>
      </c>
      <c r="I6468" s="5">
        <f>IF(G6468="nákup",VLOOKUP(E6468,Tabuľka6[#All],13,FALSE),IF(G6468="predaj",VLOOKUP(E6468,Tabuľka6[#All],12,FALSE),"zadany neplatny typ transakie"))</f>
        <v>14.95</v>
      </c>
      <c r="J6468">
        <f t="shared" si="100"/>
        <v>149.5</v>
      </c>
      <c r="K6468">
        <f>SUMIF($E$7:E6468,E6468,$H$7:H6468)</f>
        <v>36</v>
      </c>
    </row>
    <row r="6469" spans="4:11" x14ac:dyDescent="0.3">
      <c r="D6469">
        <v>6463</v>
      </c>
      <c r="E6469">
        <v>6</v>
      </c>
      <c r="F6469" s="4">
        <f>DATE(2022,11,18+INT(ROWS($1:23)/10))</f>
        <v>44885</v>
      </c>
      <c r="G6469" s="1" t="s">
        <v>167</v>
      </c>
      <c r="H6469">
        <v>-9</v>
      </c>
      <c r="I6469" s="5">
        <f>IF(G6469="nákup",VLOOKUP(E6469,Tabuľka6[#All],13,FALSE),IF(G6469="predaj",VLOOKUP(E6469,Tabuľka6[#All],12,FALSE),"zadany neplatny typ transakie"))</f>
        <v>13.24</v>
      </c>
      <c r="J6469">
        <f t="shared" si="100"/>
        <v>119.16</v>
      </c>
      <c r="K6469">
        <f>SUMIF($E$7:E6469,E6469,$H$7:H6469)</f>
        <v>32</v>
      </c>
    </row>
    <row r="6470" spans="4:11" x14ac:dyDescent="0.3">
      <c r="D6470">
        <v>6464</v>
      </c>
      <c r="E6470">
        <v>7</v>
      </c>
      <c r="F6470" s="4">
        <f>DATE(2022,11,18+INT(ROWS($1:24)/10))</f>
        <v>44885</v>
      </c>
      <c r="G6470" s="1" t="s">
        <v>167</v>
      </c>
      <c r="H6470">
        <v>-2</v>
      </c>
      <c r="I6470" s="5">
        <f>IF(G6470="nákup",VLOOKUP(E6470,Tabuľka6[#All],13,FALSE),IF(G6470="predaj",VLOOKUP(E6470,Tabuľka6[#All],12,FALSE),"zadany neplatny typ transakie"))</f>
        <v>14.75</v>
      </c>
      <c r="J6470">
        <f t="shared" si="100"/>
        <v>29.5</v>
      </c>
      <c r="K6470">
        <f>SUMIF($E$7:E6470,E6470,$H$7:H6470)</f>
        <v>128</v>
      </c>
    </row>
    <row r="6471" spans="4:11" x14ac:dyDescent="0.3">
      <c r="D6471">
        <v>6465</v>
      </c>
      <c r="E6471">
        <v>22</v>
      </c>
      <c r="F6471" s="4">
        <f>DATE(2022,11,18+INT(ROWS($1:25)/10))</f>
        <v>44885</v>
      </c>
      <c r="G6471" s="1" t="s">
        <v>166</v>
      </c>
      <c r="H6471">
        <v>20</v>
      </c>
      <c r="I6471" s="5">
        <f>IF(G6471="nákup",VLOOKUP(E6471,Tabuľka6[#All],13,FALSE),IF(G6471="predaj",VLOOKUP(E6471,Tabuľka6[#All],12,FALSE),"zadany neplatny typ transakie"))</f>
        <v>12.56</v>
      </c>
      <c r="J6471">
        <f t="shared" si="100"/>
        <v>251.20000000000002</v>
      </c>
      <c r="K6471">
        <f>SUMIF($E$7:E6471,E6471,$H$7:H6471)</f>
        <v>42</v>
      </c>
    </row>
    <row r="6472" spans="4:11" x14ac:dyDescent="0.3">
      <c r="D6472">
        <v>6466</v>
      </c>
      <c r="E6472">
        <v>26</v>
      </c>
      <c r="F6472" s="4">
        <f>DATE(2022,11,18+INT(ROWS($1:26)/10))</f>
        <v>44885</v>
      </c>
      <c r="G6472" s="1" t="s">
        <v>167</v>
      </c>
      <c r="H6472">
        <v>-2</v>
      </c>
      <c r="I6472" s="5">
        <f>IF(G6472="nákup",VLOOKUP(E6472,Tabuľka6[#All],13,FALSE),IF(G6472="predaj",VLOOKUP(E6472,Tabuľka6[#All],12,FALSE),"zadany neplatny typ transakie"))</f>
        <v>12.85</v>
      </c>
      <c r="J6472">
        <f t="shared" ref="J6472:J6535" si="101">ABS(H6472*I6472)</f>
        <v>25.7</v>
      </c>
      <c r="K6472">
        <f>SUMIF($E$7:E6472,E6472,$H$7:H6472)</f>
        <v>3</v>
      </c>
    </row>
    <row r="6473" spans="4:11" x14ac:dyDescent="0.3">
      <c r="D6473">
        <v>6467</v>
      </c>
      <c r="E6473">
        <v>14</v>
      </c>
      <c r="F6473" s="4">
        <f>DATE(2022,11,18+INT(ROWS($1:27)/10))</f>
        <v>44885</v>
      </c>
      <c r="G6473" s="1" t="s">
        <v>167</v>
      </c>
      <c r="H6473">
        <v>-5</v>
      </c>
      <c r="I6473" s="5">
        <f>IF(G6473="nákup",VLOOKUP(E6473,Tabuľka6[#All],13,FALSE),IF(G6473="predaj",VLOOKUP(E6473,Tabuľka6[#All],12,FALSE),"zadany neplatny typ transakie"))</f>
        <v>7.8</v>
      </c>
      <c r="J6473">
        <f t="shared" si="101"/>
        <v>39</v>
      </c>
      <c r="K6473">
        <f>SUMIF($E$7:E6473,E6473,$H$7:H6473)</f>
        <v>32</v>
      </c>
    </row>
    <row r="6474" spans="4:11" x14ac:dyDescent="0.3">
      <c r="D6474">
        <v>6468</v>
      </c>
      <c r="E6474">
        <v>15</v>
      </c>
      <c r="F6474" s="4">
        <f>DATE(2022,11,18+INT(ROWS($1:28)/10))</f>
        <v>44885</v>
      </c>
      <c r="G6474" s="1" t="s">
        <v>167</v>
      </c>
      <c r="H6474">
        <v>-2</v>
      </c>
      <c r="I6474" s="5">
        <f>IF(G6474="nákup",VLOOKUP(E6474,Tabuľka6[#All],13,FALSE),IF(G6474="predaj",VLOOKUP(E6474,Tabuľka6[#All],12,FALSE),"zadany neplatny typ transakie"))</f>
        <v>9.65</v>
      </c>
      <c r="J6474">
        <f t="shared" si="101"/>
        <v>19.3</v>
      </c>
      <c r="K6474">
        <f>SUMIF($E$7:E6474,E6474,$H$7:H6474)</f>
        <v>124</v>
      </c>
    </row>
    <row r="6475" spans="4:11" x14ac:dyDescent="0.3">
      <c r="D6475">
        <v>6469</v>
      </c>
      <c r="E6475">
        <v>21</v>
      </c>
      <c r="F6475" s="4">
        <f>DATE(2022,11,18+INT(ROWS($1:29)/10))</f>
        <v>44885</v>
      </c>
      <c r="G6475" s="1" t="s">
        <v>167</v>
      </c>
      <c r="H6475">
        <v>-5</v>
      </c>
      <c r="I6475" s="5">
        <f>IF(G6475="nákup",VLOOKUP(E6475,Tabuľka6[#All],13,FALSE),IF(G6475="predaj",VLOOKUP(E6475,Tabuľka6[#All],12,FALSE),"zadany neplatny typ transakie"))</f>
        <v>22.5</v>
      </c>
      <c r="J6475">
        <f t="shared" si="101"/>
        <v>112.5</v>
      </c>
      <c r="K6475">
        <f>SUMIF($E$7:E6475,E6475,$H$7:H6475)</f>
        <v>215</v>
      </c>
    </row>
    <row r="6476" spans="4:11" x14ac:dyDescent="0.3">
      <c r="D6476">
        <v>6470</v>
      </c>
      <c r="E6476">
        <v>1</v>
      </c>
      <c r="F6476" s="4">
        <f>DATE(2022,11,18+INT(ROWS($1:30)/10))</f>
        <v>44886</v>
      </c>
      <c r="G6476" s="1" t="s">
        <v>167</v>
      </c>
      <c r="H6476">
        <v>-5</v>
      </c>
      <c r="I6476" s="5">
        <f>IF(G6476="nákup",VLOOKUP(E6476,Tabuľka6[#All],13,FALSE),IF(G6476="predaj",VLOOKUP(E6476,Tabuľka6[#All],12,FALSE),"zadany neplatny typ transakie"))</f>
        <v>11.9</v>
      </c>
      <c r="J6476">
        <f t="shared" si="101"/>
        <v>59.5</v>
      </c>
      <c r="K6476">
        <f>SUMIF($E$7:E6476,E6476,$H$7:H6476)</f>
        <v>20</v>
      </c>
    </row>
    <row r="6477" spans="4:11" x14ac:dyDescent="0.3">
      <c r="D6477">
        <v>6471</v>
      </c>
      <c r="E6477">
        <v>21</v>
      </c>
      <c r="F6477" s="4">
        <f>DATE(2022,11,18+INT(ROWS($1:31)/10))</f>
        <v>44886</v>
      </c>
      <c r="G6477" s="1" t="s">
        <v>167</v>
      </c>
      <c r="H6477">
        <v>-8</v>
      </c>
      <c r="I6477" s="5">
        <f>IF(G6477="nákup",VLOOKUP(E6477,Tabuľka6[#All],13,FALSE),IF(G6477="predaj",VLOOKUP(E6477,Tabuľka6[#All],12,FALSE),"zadany neplatny typ transakie"))</f>
        <v>22.5</v>
      </c>
      <c r="J6477">
        <f t="shared" si="101"/>
        <v>180</v>
      </c>
      <c r="K6477">
        <f>SUMIF($E$7:E6477,E6477,$H$7:H6477)</f>
        <v>207</v>
      </c>
    </row>
    <row r="6478" spans="4:11" x14ac:dyDescent="0.3">
      <c r="D6478">
        <v>6472</v>
      </c>
      <c r="E6478">
        <v>2</v>
      </c>
      <c r="F6478" s="4">
        <f>DATE(2022,11,18+INT(ROWS($1:32)/10))</f>
        <v>44886</v>
      </c>
      <c r="G6478" s="1" t="s">
        <v>167</v>
      </c>
      <c r="H6478">
        <v>-8</v>
      </c>
      <c r="I6478" s="5">
        <f>IF(G6478="nákup",VLOOKUP(E6478,Tabuľka6[#All],13,FALSE),IF(G6478="predaj",VLOOKUP(E6478,Tabuľka6[#All],12,FALSE),"zadany neplatny typ transakie"))</f>
        <v>16.11</v>
      </c>
      <c r="J6478">
        <f t="shared" si="101"/>
        <v>128.88</v>
      </c>
      <c r="K6478">
        <f>SUMIF($E$7:E6478,E6478,$H$7:H6478)</f>
        <v>42</v>
      </c>
    </row>
    <row r="6479" spans="4:11" x14ac:dyDescent="0.3">
      <c r="D6479">
        <v>6473</v>
      </c>
      <c r="E6479">
        <v>2</v>
      </c>
      <c r="F6479" s="4">
        <f>DATE(2022,11,18+INT(ROWS($1:33)/10))</f>
        <v>44886</v>
      </c>
      <c r="G6479" s="1" t="s">
        <v>167</v>
      </c>
      <c r="H6479">
        <v>-10</v>
      </c>
      <c r="I6479" s="5">
        <f>IF(G6479="nákup",VLOOKUP(E6479,Tabuľka6[#All],13,FALSE),IF(G6479="predaj",VLOOKUP(E6479,Tabuľka6[#All],12,FALSE),"zadany neplatny typ transakie"))</f>
        <v>16.11</v>
      </c>
      <c r="J6479">
        <f t="shared" si="101"/>
        <v>161.1</v>
      </c>
      <c r="K6479">
        <f>SUMIF($E$7:E6479,E6479,$H$7:H6479)</f>
        <v>32</v>
      </c>
    </row>
    <row r="6480" spans="4:11" x14ac:dyDescent="0.3">
      <c r="D6480">
        <v>6474</v>
      </c>
      <c r="E6480">
        <v>6</v>
      </c>
      <c r="F6480" s="4">
        <f>DATE(2022,11,18+INT(ROWS($1:34)/10))</f>
        <v>44886</v>
      </c>
      <c r="G6480" s="1" t="s">
        <v>167</v>
      </c>
      <c r="H6480">
        <v>-5</v>
      </c>
      <c r="I6480" s="5">
        <f>IF(G6480="nákup",VLOOKUP(E6480,Tabuľka6[#All],13,FALSE),IF(G6480="predaj",VLOOKUP(E6480,Tabuľka6[#All],12,FALSE),"zadany neplatny typ transakie"))</f>
        <v>13.24</v>
      </c>
      <c r="J6480">
        <f t="shared" si="101"/>
        <v>66.2</v>
      </c>
      <c r="K6480">
        <f>SUMIF($E$7:E6480,E6480,$H$7:H6480)</f>
        <v>27</v>
      </c>
    </row>
    <row r="6481" spans="4:11" x14ac:dyDescent="0.3">
      <c r="D6481">
        <v>6475</v>
      </c>
      <c r="E6481">
        <v>17</v>
      </c>
      <c r="F6481" s="4">
        <f>DATE(2022,11,18+INT(ROWS($1:35)/10))</f>
        <v>44886</v>
      </c>
      <c r="G6481" s="1" t="s">
        <v>167</v>
      </c>
      <c r="H6481">
        <v>-1</v>
      </c>
      <c r="I6481" s="5">
        <f>IF(G6481="nákup",VLOOKUP(E6481,Tabuľka6[#All],13,FALSE),IF(G6481="predaj",VLOOKUP(E6481,Tabuľka6[#All],12,FALSE),"zadany neplatny typ transakie"))</f>
        <v>14.46</v>
      </c>
      <c r="J6481">
        <f t="shared" si="101"/>
        <v>14.46</v>
      </c>
      <c r="K6481">
        <f>SUMIF($E$7:E6481,E6481,$H$7:H6481)</f>
        <v>31</v>
      </c>
    </row>
    <row r="6482" spans="4:11" x14ac:dyDescent="0.3">
      <c r="D6482">
        <v>6476</v>
      </c>
      <c r="E6482">
        <v>13</v>
      </c>
      <c r="F6482" s="4">
        <f>DATE(2022,11,18+INT(ROWS($1:36)/10))</f>
        <v>44886</v>
      </c>
      <c r="G6482" s="1" t="s">
        <v>167</v>
      </c>
      <c r="H6482">
        <v>-4</v>
      </c>
      <c r="I6482" s="5">
        <f>IF(G6482="nákup",VLOOKUP(E6482,Tabuľka6[#All],13,FALSE),IF(G6482="predaj",VLOOKUP(E6482,Tabuľka6[#All],12,FALSE),"zadany neplatny typ transakie"))</f>
        <v>14.95</v>
      </c>
      <c r="J6482">
        <f t="shared" si="101"/>
        <v>59.8</v>
      </c>
      <c r="K6482">
        <f>SUMIF($E$7:E6482,E6482,$H$7:H6482)</f>
        <v>32</v>
      </c>
    </row>
    <row r="6483" spans="4:11" x14ac:dyDescent="0.3">
      <c r="D6483">
        <v>6477</v>
      </c>
      <c r="E6483">
        <v>14</v>
      </c>
      <c r="F6483" s="4">
        <f>DATE(2022,11,18+INT(ROWS($1:37)/10))</f>
        <v>44886</v>
      </c>
      <c r="G6483" s="1" t="s">
        <v>167</v>
      </c>
      <c r="H6483">
        <v>-5</v>
      </c>
      <c r="I6483" s="5">
        <f>IF(G6483="nákup",VLOOKUP(E6483,Tabuľka6[#All],13,FALSE),IF(G6483="predaj",VLOOKUP(E6483,Tabuľka6[#All],12,FALSE),"zadany neplatny typ transakie"))</f>
        <v>7.8</v>
      </c>
      <c r="J6483">
        <f t="shared" si="101"/>
        <v>39</v>
      </c>
      <c r="K6483">
        <f>SUMIF($E$7:E6483,E6483,$H$7:H6483)</f>
        <v>27</v>
      </c>
    </row>
    <row r="6484" spans="4:11" x14ac:dyDescent="0.3">
      <c r="D6484">
        <v>6478</v>
      </c>
      <c r="E6484">
        <v>26</v>
      </c>
      <c r="F6484" s="4">
        <f>DATE(2022,11,18+INT(ROWS($1:38)/10))</f>
        <v>44886</v>
      </c>
      <c r="G6484" s="1" t="s">
        <v>166</v>
      </c>
      <c r="H6484">
        <v>20</v>
      </c>
      <c r="I6484" s="5">
        <f>IF(G6484="nákup",VLOOKUP(E6484,Tabuľka6[#All],13,FALSE),IF(G6484="predaj",VLOOKUP(E6484,Tabuľka6[#All],12,FALSE),"zadany neplatny typ transakie"))</f>
        <v>8.89</v>
      </c>
      <c r="J6484">
        <f t="shared" si="101"/>
        <v>177.8</v>
      </c>
      <c r="K6484">
        <f>SUMIF($E$7:E6484,E6484,$H$7:H6484)</f>
        <v>23</v>
      </c>
    </row>
    <row r="6485" spans="4:11" x14ac:dyDescent="0.3">
      <c r="D6485">
        <v>6479</v>
      </c>
      <c r="E6485">
        <v>16</v>
      </c>
      <c r="F6485" s="4">
        <f>DATE(2022,11,18+INT(ROWS($1:39)/10))</f>
        <v>44886</v>
      </c>
      <c r="G6485" s="1" t="s">
        <v>167</v>
      </c>
      <c r="H6485">
        <v>-6</v>
      </c>
      <c r="I6485" s="5">
        <f>IF(G6485="nákup",VLOOKUP(E6485,Tabuľka6[#All],13,FALSE),IF(G6485="predaj",VLOOKUP(E6485,Tabuľka6[#All],12,FALSE),"zadany neplatny typ transakie"))</f>
        <v>14.49</v>
      </c>
      <c r="J6485">
        <f t="shared" si="101"/>
        <v>86.94</v>
      </c>
      <c r="K6485">
        <f>SUMIF($E$7:E6485,E6485,$H$7:H6485)</f>
        <v>15</v>
      </c>
    </row>
    <row r="6486" spans="4:11" x14ac:dyDescent="0.3">
      <c r="D6486">
        <v>6480</v>
      </c>
      <c r="E6486">
        <v>7</v>
      </c>
      <c r="F6486" s="4">
        <f>DATE(2022,11,18+INT(ROWS($1:40)/10))</f>
        <v>44887</v>
      </c>
      <c r="G6486" s="1" t="s">
        <v>167</v>
      </c>
      <c r="H6486">
        <v>-6</v>
      </c>
      <c r="I6486" s="5">
        <f>IF(G6486="nákup",VLOOKUP(E6486,Tabuľka6[#All],13,FALSE),IF(G6486="predaj",VLOOKUP(E6486,Tabuľka6[#All],12,FALSE),"zadany neplatny typ transakie"))</f>
        <v>14.75</v>
      </c>
      <c r="J6486">
        <f t="shared" si="101"/>
        <v>88.5</v>
      </c>
      <c r="K6486">
        <f>SUMIF($E$7:E6486,E6486,$H$7:H6486)</f>
        <v>122</v>
      </c>
    </row>
    <row r="6487" spans="4:11" x14ac:dyDescent="0.3">
      <c r="D6487">
        <v>6481</v>
      </c>
      <c r="E6487">
        <v>29</v>
      </c>
      <c r="F6487" s="4">
        <f>DATE(2022,11,18+INT(ROWS($1:41)/10))</f>
        <v>44887</v>
      </c>
      <c r="G6487" s="1" t="s">
        <v>167</v>
      </c>
      <c r="H6487">
        <v>-8</v>
      </c>
      <c r="I6487" s="5">
        <f>IF(G6487="nákup",VLOOKUP(E6487,Tabuľka6[#All],13,FALSE),IF(G6487="predaj",VLOOKUP(E6487,Tabuľka6[#All],12,FALSE),"zadany neplatny typ transakie"))</f>
        <v>24.99</v>
      </c>
      <c r="J6487">
        <f t="shared" si="101"/>
        <v>199.92</v>
      </c>
      <c r="K6487">
        <f>SUMIF($E$7:E6487,E6487,$H$7:H6487)</f>
        <v>55</v>
      </c>
    </row>
    <row r="6488" spans="4:11" x14ac:dyDescent="0.3">
      <c r="D6488">
        <v>6482</v>
      </c>
      <c r="E6488">
        <v>1</v>
      </c>
      <c r="F6488" s="4">
        <f>DATE(2022,11,18+INT(ROWS($1:42)/10))</f>
        <v>44887</v>
      </c>
      <c r="G6488" s="1" t="s">
        <v>167</v>
      </c>
      <c r="H6488">
        <v>-2</v>
      </c>
      <c r="I6488" s="5">
        <f>IF(G6488="nákup",VLOOKUP(E6488,Tabuľka6[#All],13,FALSE),IF(G6488="predaj",VLOOKUP(E6488,Tabuľka6[#All],12,FALSE),"zadany neplatny typ transakie"))</f>
        <v>11.9</v>
      </c>
      <c r="J6488">
        <f t="shared" si="101"/>
        <v>23.8</v>
      </c>
      <c r="K6488">
        <f>SUMIF($E$7:E6488,E6488,$H$7:H6488)</f>
        <v>18</v>
      </c>
    </row>
    <row r="6489" spans="4:11" x14ac:dyDescent="0.3">
      <c r="D6489">
        <v>6483</v>
      </c>
      <c r="E6489">
        <v>5</v>
      </c>
      <c r="F6489" s="4">
        <f>DATE(2022,11,18+INT(ROWS($1:43)/10))</f>
        <v>44887</v>
      </c>
      <c r="G6489" s="1" t="s">
        <v>167</v>
      </c>
      <c r="H6489">
        <v>-1</v>
      </c>
      <c r="I6489" s="5">
        <f>IF(G6489="nákup",VLOOKUP(E6489,Tabuľka6[#All],13,FALSE),IF(G6489="predaj",VLOOKUP(E6489,Tabuľka6[#All],12,FALSE),"zadany neplatny typ transakie"))</f>
        <v>15.56</v>
      </c>
      <c r="J6489">
        <f t="shared" si="101"/>
        <v>15.56</v>
      </c>
      <c r="K6489">
        <f>SUMIF($E$7:E6489,E6489,$H$7:H6489)</f>
        <v>168</v>
      </c>
    </row>
    <row r="6490" spans="4:11" x14ac:dyDescent="0.3">
      <c r="D6490">
        <v>6484</v>
      </c>
      <c r="E6490">
        <v>21</v>
      </c>
      <c r="F6490" s="4">
        <f>DATE(2022,11,18+INT(ROWS($1:44)/10))</f>
        <v>44887</v>
      </c>
      <c r="G6490" s="1" t="s">
        <v>167</v>
      </c>
      <c r="H6490">
        <v>-3</v>
      </c>
      <c r="I6490" s="5">
        <f>IF(G6490="nákup",VLOOKUP(E6490,Tabuľka6[#All],13,FALSE),IF(G6490="predaj",VLOOKUP(E6490,Tabuľka6[#All],12,FALSE),"zadany neplatny typ transakie"))</f>
        <v>22.5</v>
      </c>
      <c r="J6490">
        <f t="shared" si="101"/>
        <v>67.5</v>
      </c>
      <c r="K6490">
        <f>SUMIF($E$7:E6490,E6490,$H$7:H6490)</f>
        <v>204</v>
      </c>
    </row>
    <row r="6491" spans="4:11" x14ac:dyDescent="0.3">
      <c r="D6491">
        <v>6485</v>
      </c>
      <c r="E6491">
        <v>5</v>
      </c>
      <c r="F6491" s="4">
        <f>DATE(2022,11,18+INT(ROWS($1:45)/10))</f>
        <v>44887</v>
      </c>
      <c r="G6491" s="1" t="s">
        <v>167</v>
      </c>
      <c r="H6491">
        <v>-3</v>
      </c>
      <c r="I6491" s="5">
        <f>IF(G6491="nákup",VLOOKUP(E6491,Tabuľka6[#All],13,FALSE),IF(G6491="predaj",VLOOKUP(E6491,Tabuľka6[#All],12,FALSE),"zadany neplatny typ transakie"))</f>
        <v>15.56</v>
      </c>
      <c r="J6491">
        <f t="shared" si="101"/>
        <v>46.68</v>
      </c>
      <c r="K6491">
        <f>SUMIF($E$7:E6491,E6491,$H$7:H6491)</f>
        <v>165</v>
      </c>
    </row>
    <row r="6492" spans="4:11" x14ac:dyDescent="0.3">
      <c r="D6492">
        <v>6486</v>
      </c>
      <c r="E6492">
        <v>16</v>
      </c>
      <c r="F6492" s="4">
        <f>DATE(2022,11,18+INT(ROWS($1:46)/10))</f>
        <v>44887</v>
      </c>
      <c r="G6492" s="1" t="s">
        <v>167</v>
      </c>
      <c r="H6492">
        <v>-7</v>
      </c>
      <c r="I6492" s="5">
        <f>IF(G6492="nákup",VLOOKUP(E6492,Tabuľka6[#All],13,FALSE),IF(G6492="predaj",VLOOKUP(E6492,Tabuľka6[#All],12,FALSE),"zadany neplatny typ transakie"))</f>
        <v>14.49</v>
      </c>
      <c r="J6492">
        <f t="shared" si="101"/>
        <v>101.43</v>
      </c>
      <c r="K6492">
        <f>SUMIF($E$7:E6492,E6492,$H$7:H6492)</f>
        <v>8</v>
      </c>
    </row>
    <row r="6493" spans="4:11" x14ac:dyDescent="0.3">
      <c r="D6493">
        <v>6487</v>
      </c>
      <c r="E6493">
        <v>20</v>
      </c>
      <c r="F6493" s="4">
        <f>DATE(2022,11,18+INT(ROWS($1:47)/10))</f>
        <v>44887</v>
      </c>
      <c r="G6493" s="1" t="s">
        <v>167</v>
      </c>
      <c r="H6493">
        <v>-10</v>
      </c>
      <c r="I6493" s="5">
        <f>IF(G6493="nákup",VLOOKUP(E6493,Tabuľka6[#All],13,FALSE),IF(G6493="predaj",VLOOKUP(E6493,Tabuľka6[#All],12,FALSE),"zadany neplatny typ transakie"))</f>
        <v>10.050000000000001</v>
      </c>
      <c r="J6493">
        <f t="shared" si="101"/>
        <v>100.5</v>
      </c>
      <c r="K6493">
        <f>SUMIF($E$7:E6493,E6493,$H$7:H6493)</f>
        <v>49</v>
      </c>
    </row>
    <row r="6494" spans="4:11" x14ac:dyDescent="0.3">
      <c r="D6494">
        <v>6488</v>
      </c>
      <c r="E6494">
        <v>23</v>
      </c>
      <c r="F6494" s="4">
        <f>DATE(2022,11,18+INT(ROWS($1:48)/10))</f>
        <v>44887</v>
      </c>
      <c r="G6494" s="1" t="s">
        <v>166</v>
      </c>
      <c r="H6494">
        <v>7</v>
      </c>
      <c r="I6494" s="5">
        <f>IF(G6494="nákup",VLOOKUP(E6494,Tabuľka6[#All],13,FALSE),IF(G6494="predaj",VLOOKUP(E6494,Tabuľka6[#All],12,FALSE),"zadany neplatny typ transakie"))</f>
        <v>9.65</v>
      </c>
      <c r="J6494">
        <f t="shared" si="101"/>
        <v>67.55</v>
      </c>
      <c r="K6494">
        <f>SUMIF($E$7:E6494,E6494,$H$7:H6494)</f>
        <v>37</v>
      </c>
    </row>
    <row r="6495" spans="4:11" x14ac:dyDescent="0.3">
      <c r="D6495">
        <v>6489</v>
      </c>
      <c r="E6495">
        <v>13</v>
      </c>
      <c r="F6495" s="4">
        <f>DATE(2022,11,18+INT(ROWS($1:49)/10))</f>
        <v>44887</v>
      </c>
      <c r="G6495" s="1" t="s">
        <v>167</v>
      </c>
      <c r="H6495">
        <v>-10</v>
      </c>
      <c r="I6495" s="5">
        <f>IF(G6495="nákup",VLOOKUP(E6495,Tabuľka6[#All],13,FALSE),IF(G6495="predaj",VLOOKUP(E6495,Tabuľka6[#All],12,FALSE),"zadany neplatny typ transakie"))</f>
        <v>14.95</v>
      </c>
      <c r="J6495">
        <f t="shared" si="101"/>
        <v>149.5</v>
      </c>
      <c r="K6495">
        <f>SUMIF($E$7:E6495,E6495,$H$7:H6495)</f>
        <v>22</v>
      </c>
    </row>
    <row r="6496" spans="4:11" x14ac:dyDescent="0.3">
      <c r="D6496">
        <v>6490</v>
      </c>
      <c r="E6496">
        <v>25</v>
      </c>
      <c r="F6496" s="4">
        <f>DATE(2022,11,18+INT(ROWS($1:50)/10))</f>
        <v>44888</v>
      </c>
      <c r="G6496" s="1" t="s">
        <v>167</v>
      </c>
      <c r="H6496">
        <v>-7</v>
      </c>
      <c r="I6496" s="5">
        <f>IF(G6496="nákup",VLOOKUP(E6496,Tabuľka6[#All],13,FALSE),IF(G6496="predaj",VLOOKUP(E6496,Tabuľka6[#All],12,FALSE),"zadany neplatny typ transakie"))</f>
        <v>14.95</v>
      </c>
      <c r="J6496">
        <f t="shared" si="101"/>
        <v>104.64999999999999</v>
      </c>
      <c r="K6496">
        <f>SUMIF($E$7:E6496,E6496,$H$7:H6496)</f>
        <v>13</v>
      </c>
    </row>
    <row r="6497" spans="4:11" x14ac:dyDescent="0.3">
      <c r="D6497">
        <v>6491</v>
      </c>
      <c r="E6497">
        <v>7</v>
      </c>
      <c r="F6497" s="4">
        <f>DATE(2022,11,18+INT(ROWS($1:51)/10))</f>
        <v>44888</v>
      </c>
      <c r="G6497" s="1" t="s">
        <v>167</v>
      </c>
      <c r="H6497">
        <v>-3</v>
      </c>
      <c r="I6497" s="5">
        <f>IF(G6497="nákup",VLOOKUP(E6497,Tabuľka6[#All],13,FALSE),IF(G6497="predaj",VLOOKUP(E6497,Tabuľka6[#All],12,FALSE),"zadany neplatny typ transakie"))</f>
        <v>14.75</v>
      </c>
      <c r="J6497">
        <f t="shared" si="101"/>
        <v>44.25</v>
      </c>
      <c r="K6497">
        <f>SUMIF($E$7:E6497,E6497,$H$7:H6497)</f>
        <v>119</v>
      </c>
    </row>
    <row r="6498" spans="4:11" x14ac:dyDescent="0.3">
      <c r="D6498">
        <v>6492</v>
      </c>
      <c r="E6498">
        <v>15</v>
      </c>
      <c r="F6498" s="4">
        <f>DATE(2022,11,18+INT(ROWS($1:52)/10))</f>
        <v>44888</v>
      </c>
      <c r="G6498" s="1" t="s">
        <v>167</v>
      </c>
      <c r="H6498">
        <v>-3</v>
      </c>
      <c r="I6498" s="5">
        <f>IF(G6498="nákup",VLOOKUP(E6498,Tabuľka6[#All],13,FALSE),IF(G6498="predaj",VLOOKUP(E6498,Tabuľka6[#All],12,FALSE),"zadany neplatny typ transakie"))</f>
        <v>9.65</v>
      </c>
      <c r="J6498">
        <f t="shared" si="101"/>
        <v>28.950000000000003</v>
      </c>
      <c r="K6498">
        <f>SUMIF($E$7:E6498,E6498,$H$7:H6498)</f>
        <v>121</v>
      </c>
    </row>
    <row r="6499" spans="4:11" x14ac:dyDescent="0.3">
      <c r="D6499">
        <v>6493</v>
      </c>
      <c r="E6499">
        <v>7</v>
      </c>
      <c r="F6499" s="4">
        <f>DATE(2022,11,18+INT(ROWS($1:53)/10))</f>
        <v>44888</v>
      </c>
      <c r="G6499" s="1" t="s">
        <v>167</v>
      </c>
      <c r="H6499">
        <v>-4</v>
      </c>
      <c r="I6499" s="5">
        <f>IF(G6499="nákup",VLOOKUP(E6499,Tabuľka6[#All],13,FALSE),IF(G6499="predaj",VLOOKUP(E6499,Tabuľka6[#All],12,FALSE),"zadany neplatny typ transakie"))</f>
        <v>14.75</v>
      </c>
      <c r="J6499">
        <f t="shared" si="101"/>
        <v>59</v>
      </c>
      <c r="K6499">
        <f>SUMIF($E$7:E6499,E6499,$H$7:H6499)</f>
        <v>115</v>
      </c>
    </row>
    <row r="6500" spans="4:11" x14ac:dyDescent="0.3">
      <c r="D6500">
        <v>6494</v>
      </c>
      <c r="E6500">
        <v>28</v>
      </c>
      <c r="F6500" s="4">
        <f>DATE(2022,11,18+INT(ROWS($1:54)/10))</f>
        <v>44888</v>
      </c>
      <c r="G6500" s="1" t="s">
        <v>167</v>
      </c>
      <c r="H6500">
        <v>-2</v>
      </c>
      <c r="I6500" s="5">
        <f>IF(G6500="nákup",VLOOKUP(E6500,Tabuľka6[#All],13,FALSE),IF(G6500="predaj",VLOOKUP(E6500,Tabuľka6[#All],12,FALSE),"zadany neplatny typ transakie"))</f>
        <v>14.38</v>
      </c>
      <c r="J6500">
        <f t="shared" si="101"/>
        <v>28.76</v>
      </c>
      <c r="K6500">
        <f>SUMIF($E$7:E6500,E6500,$H$7:H6500)</f>
        <v>15</v>
      </c>
    </row>
    <row r="6501" spans="4:11" x14ac:dyDescent="0.3">
      <c r="D6501">
        <v>6495</v>
      </c>
      <c r="E6501">
        <v>10</v>
      </c>
      <c r="F6501" s="4">
        <f>DATE(2022,11,18+INT(ROWS($1:55)/10))</f>
        <v>44888</v>
      </c>
      <c r="G6501" s="1" t="s">
        <v>167</v>
      </c>
      <c r="H6501">
        <v>-2</v>
      </c>
      <c r="I6501" s="5">
        <f>IF(G6501="nákup",VLOOKUP(E6501,Tabuľka6[#All],13,FALSE),IF(G6501="predaj",VLOOKUP(E6501,Tabuľka6[#All],12,FALSE),"zadany neplatny typ transakie"))</f>
        <v>18.5</v>
      </c>
      <c r="J6501">
        <f t="shared" si="101"/>
        <v>37</v>
      </c>
      <c r="K6501">
        <f>SUMIF($E$7:E6501,E6501,$H$7:H6501)</f>
        <v>75</v>
      </c>
    </row>
    <row r="6502" spans="4:11" x14ac:dyDescent="0.3">
      <c r="D6502">
        <v>6496</v>
      </c>
      <c r="E6502">
        <v>17</v>
      </c>
      <c r="F6502" s="4">
        <f>DATE(2022,11,18+INT(ROWS($1:56)/10))</f>
        <v>44888</v>
      </c>
      <c r="G6502" s="1" t="s">
        <v>167</v>
      </c>
      <c r="H6502">
        <v>-2</v>
      </c>
      <c r="I6502" s="5">
        <f>IF(G6502="nákup",VLOOKUP(E6502,Tabuľka6[#All],13,FALSE),IF(G6502="predaj",VLOOKUP(E6502,Tabuľka6[#All],12,FALSE),"zadany neplatny typ transakie"))</f>
        <v>14.46</v>
      </c>
      <c r="J6502">
        <f t="shared" si="101"/>
        <v>28.92</v>
      </c>
      <c r="K6502">
        <f>SUMIF($E$7:E6502,E6502,$H$7:H6502)</f>
        <v>29</v>
      </c>
    </row>
    <row r="6503" spans="4:11" x14ac:dyDescent="0.3">
      <c r="D6503">
        <v>6497</v>
      </c>
      <c r="E6503">
        <v>2</v>
      </c>
      <c r="F6503" s="4">
        <f>DATE(2022,11,18+INT(ROWS($1:57)/10))</f>
        <v>44888</v>
      </c>
      <c r="G6503" s="1" t="s">
        <v>167</v>
      </c>
      <c r="H6503">
        <v>-4</v>
      </c>
      <c r="I6503" s="5">
        <f>IF(G6503="nákup",VLOOKUP(E6503,Tabuľka6[#All],13,FALSE),IF(G6503="predaj",VLOOKUP(E6503,Tabuľka6[#All],12,FALSE),"zadany neplatny typ transakie"))</f>
        <v>16.11</v>
      </c>
      <c r="J6503">
        <f t="shared" si="101"/>
        <v>64.44</v>
      </c>
      <c r="K6503">
        <f>SUMIF($E$7:E6503,E6503,$H$7:H6503)</f>
        <v>28</v>
      </c>
    </row>
    <row r="6504" spans="4:11" x14ac:dyDescent="0.3">
      <c r="D6504">
        <v>6498</v>
      </c>
      <c r="E6504">
        <v>26</v>
      </c>
      <c r="F6504" s="4">
        <f>DATE(2022,11,18+INT(ROWS($1:58)/10))</f>
        <v>44888</v>
      </c>
      <c r="G6504" s="1" t="s">
        <v>167</v>
      </c>
      <c r="H6504">
        <v>-2</v>
      </c>
      <c r="I6504" s="5">
        <f>IF(G6504="nákup",VLOOKUP(E6504,Tabuľka6[#All],13,FALSE),IF(G6504="predaj",VLOOKUP(E6504,Tabuľka6[#All],12,FALSE),"zadany neplatny typ transakie"))</f>
        <v>12.85</v>
      </c>
      <c r="J6504">
        <f t="shared" si="101"/>
        <v>25.7</v>
      </c>
      <c r="K6504">
        <f>SUMIF($E$7:E6504,E6504,$H$7:H6504)</f>
        <v>21</v>
      </c>
    </row>
    <row r="6505" spans="4:11" x14ac:dyDescent="0.3">
      <c r="D6505">
        <v>6499</v>
      </c>
      <c r="E6505">
        <v>21</v>
      </c>
      <c r="F6505" s="4">
        <f>DATE(2022,11,18+INT(ROWS($1:59)/10))</f>
        <v>44888</v>
      </c>
      <c r="G6505" s="1" t="s">
        <v>167</v>
      </c>
      <c r="H6505">
        <v>-4</v>
      </c>
      <c r="I6505" s="5">
        <f>IF(G6505="nákup",VLOOKUP(E6505,Tabuľka6[#All],13,FALSE),IF(G6505="predaj",VLOOKUP(E6505,Tabuľka6[#All],12,FALSE),"zadany neplatny typ transakie"))</f>
        <v>22.5</v>
      </c>
      <c r="J6505">
        <f t="shared" si="101"/>
        <v>90</v>
      </c>
      <c r="K6505">
        <f>SUMIF($E$7:E6505,E6505,$H$7:H6505)</f>
        <v>200</v>
      </c>
    </row>
    <row r="6506" spans="4:11" x14ac:dyDescent="0.3">
      <c r="D6506">
        <v>6500</v>
      </c>
      <c r="E6506">
        <v>9</v>
      </c>
      <c r="F6506" s="4">
        <f>DATE(2022,11,18+INT(ROWS($1:60)/10))</f>
        <v>44889</v>
      </c>
      <c r="G6506" s="1" t="s">
        <v>167</v>
      </c>
      <c r="H6506">
        <v>-8</v>
      </c>
      <c r="I6506" s="5">
        <f>IF(G6506="nákup",VLOOKUP(E6506,Tabuľka6[#All],13,FALSE),IF(G6506="predaj",VLOOKUP(E6506,Tabuľka6[#All],12,FALSE),"zadany neplatny typ transakie"))</f>
        <v>41</v>
      </c>
      <c r="J6506">
        <f t="shared" si="101"/>
        <v>328</v>
      </c>
      <c r="K6506">
        <f>SUMIF($E$7:E6506,E6506,$H$7:H6506)</f>
        <v>201</v>
      </c>
    </row>
    <row r="6507" spans="4:11" x14ac:dyDescent="0.3">
      <c r="D6507">
        <v>6501</v>
      </c>
      <c r="E6507">
        <v>6</v>
      </c>
      <c r="F6507" s="4">
        <f>DATE(2022,11,18+INT(ROWS($1:61)/10))</f>
        <v>44889</v>
      </c>
      <c r="G6507" s="1" t="s">
        <v>167</v>
      </c>
      <c r="H6507">
        <v>-5</v>
      </c>
      <c r="I6507" s="5">
        <f>IF(G6507="nákup",VLOOKUP(E6507,Tabuľka6[#All],13,FALSE),IF(G6507="predaj",VLOOKUP(E6507,Tabuľka6[#All],12,FALSE),"zadany neplatny typ transakie"))</f>
        <v>13.24</v>
      </c>
      <c r="J6507">
        <f t="shared" si="101"/>
        <v>66.2</v>
      </c>
      <c r="K6507">
        <f>SUMIF($E$7:E6507,E6507,$H$7:H6507)</f>
        <v>22</v>
      </c>
    </row>
    <row r="6508" spans="4:11" x14ac:dyDescent="0.3">
      <c r="D6508">
        <v>6502</v>
      </c>
      <c r="E6508">
        <v>18</v>
      </c>
      <c r="F6508" s="4">
        <f>DATE(2022,11,18+INT(ROWS($1:62)/10))</f>
        <v>44889</v>
      </c>
      <c r="G6508" s="1" t="s">
        <v>167</v>
      </c>
      <c r="H6508">
        <v>-5</v>
      </c>
      <c r="I6508" s="5">
        <f>IF(G6508="nákup",VLOOKUP(E6508,Tabuľka6[#All],13,FALSE),IF(G6508="predaj",VLOOKUP(E6508,Tabuľka6[#All],12,FALSE),"zadany neplatny typ transakie"))</f>
        <v>13.99</v>
      </c>
      <c r="J6508">
        <f t="shared" si="101"/>
        <v>69.95</v>
      </c>
      <c r="K6508">
        <f>SUMIF($E$7:E6508,E6508,$H$7:H6508)</f>
        <v>130</v>
      </c>
    </row>
    <row r="6509" spans="4:11" x14ac:dyDescent="0.3">
      <c r="D6509">
        <v>6503</v>
      </c>
      <c r="E6509">
        <v>14</v>
      </c>
      <c r="F6509" s="4">
        <f>DATE(2022,11,18+INT(ROWS($1:63)/10))</f>
        <v>44889</v>
      </c>
      <c r="G6509" s="1" t="s">
        <v>167</v>
      </c>
      <c r="H6509">
        <v>-9</v>
      </c>
      <c r="I6509" s="5">
        <f>IF(G6509="nákup",VLOOKUP(E6509,Tabuľka6[#All],13,FALSE),IF(G6509="predaj",VLOOKUP(E6509,Tabuľka6[#All],12,FALSE),"zadany neplatny typ transakie"))</f>
        <v>7.8</v>
      </c>
      <c r="J6509">
        <f t="shared" si="101"/>
        <v>70.2</v>
      </c>
      <c r="K6509">
        <f>SUMIF($E$7:E6509,E6509,$H$7:H6509)</f>
        <v>18</v>
      </c>
    </row>
    <row r="6510" spans="4:11" x14ac:dyDescent="0.3">
      <c r="D6510">
        <v>6504</v>
      </c>
      <c r="E6510">
        <v>7</v>
      </c>
      <c r="F6510" s="4">
        <f>DATE(2022,11,18+INT(ROWS($1:64)/10))</f>
        <v>44889</v>
      </c>
      <c r="G6510" s="1" t="s">
        <v>167</v>
      </c>
      <c r="H6510">
        <v>-5</v>
      </c>
      <c r="I6510" s="5">
        <f>IF(G6510="nákup",VLOOKUP(E6510,Tabuľka6[#All],13,FALSE),IF(G6510="predaj",VLOOKUP(E6510,Tabuľka6[#All],12,FALSE),"zadany neplatny typ transakie"))</f>
        <v>14.75</v>
      </c>
      <c r="J6510">
        <f t="shared" si="101"/>
        <v>73.75</v>
      </c>
      <c r="K6510">
        <f>SUMIF($E$7:E6510,E6510,$H$7:H6510)</f>
        <v>110</v>
      </c>
    </row>
    <row r="6511" spans="4:11" x14ac:dyDescent="0.3">
      <c r="D6511">
        <v>6505</v>
      </c>
      <c r="E6511">
        <v>4</v>
      </c>
      <c r="F6511" s="4">
        <f>DATE(2022,11,18+INT(ROWS($1:65)/10))</f>
        <v>44889</v>
      </c>
      <c r="G6511" s="1" t="s">
        <v>167</v>
      </c>
      <c r="H6511">
        <v>-3</v>
      </c>
      <c r="I6511" s="5">
        <f>IF(G6511="nákup",VLOOKUP(E6511,Tabuľka6[#All],13,FALSE),IF(G6511="predaj",VLOOKUP(E6511,Tabuľka6[#All],12,FALSE),"zadany neplatny typ transakie"))</f>
        <v>16</v>
      </c>
      <c r="J6511">
        <f t="shared" si="101"/>
        <v>48</v>
      </c>
      <c r="K6511">
        <f>SUMIF($E$7:E6511,E6511,$H$7:H6511)</f>
        <v>24</v>
      </c>
    </row>
    <row r="6512" spans="4:11" x14ac:dyDescent="0.3">
      <c r="D6512">
        <v>6506</v>
      </c>
      <c r="E6512">
        <v>20</v>
      </c>
      <c r="F6512" s="4">
        <f>DATE(2022,11,18+INT(ROWS($1:66)/10))</f>
        <v>44889</v>
      </c>
      <c r="G6512" s="1" t="s">
        <v>167</v>
      </c>
      <c r="H6512">
        <v>-7</v>
      </c>
      <c r="I6512" s="5">
        <f>IF(G6512="nákup",VLOOKUP(E6512,Tabuľka6[#All],13,FALSE),IF(G6512="predaj",VLOOKUP(E6512,Tabuľka6[#All],12,FALSE),"zadany neplatny typ transakie"))</f>
        <v>10.050000000000001</v>
      </c>
      <c r="J6512">
        <f t="shared" si="101"/>
        <v>70.350000000000009</v>
      </c>
      <c r="K6512">
        <f>SUMIF($E$7:E6512,E6512,$H$7:H6512)</f>
        <v>42</v>
      </c>
    </row>
    <row r="6513" spans="4:11" x14ac:dyDescent="0.3">
      <c r="D6513">
        <v>6507</v>
      </c>
      <c r="E6513">
        <v>24</v>
      </c>
      <c r="F6513" s="4">
        <f>DATE(2022,11,18+INT(ROWS($1:67)/10))</f>
        <v>44889</v>
      </c>
      <c r="G6513" s="1" t="s">
        <v>167</v>
      </c>
      <c r="H6513">
        <v>-7</v>
      </c>
      <c r="I6513" s="5">
        <f>IF(G6513="nákup",VLOOKUP(E6513,Tabuľka6[#All],13,FALSE),IF(G6513="predaj",VLOOKUP(E6513,Tabuľka6[#All],12,FALSE),"zadany neplatny typ transakie"))</f>
        <v>18.98</v>
      </c>
      <c r="J6513">
        <f t="shared" si="101"/>
        <v>132.86000000000001</v>
      </c>
      <c r="K6513">
        <f>SUMIF($E$7:E6513,E6513,$H$7:H6513)</f>
        <v>3</v>
      </c>
    </row>
    <row r="6514" spans="4:11" x14ac:dyDescent="0.3">
      <c r="D6514">
        <v>6508</v>
      </c>
      <c r="E6514">
        <v>29</v>
      </c>
      <c r="F6514" s="4">
        <f>DATE(2022,11,18+INT(ROWS($1:68)/10))</f>
        <v>44889</v>
      </c>
      <c r="G6514" s="1" t="s">
        <v>167</v>
      </c>
      <c r="H6514">
        <v>-2</v>
      </c>
      <c r="I6514" s="5">
        <f>IF(G6514="nákup",VLOOKUP(E6514,Tabuľka6[#All],13,FALSE),IF(G6514="predaj",VLOOKUP(E6514,Tabuľka6[#All],12,FALSE),"zadany neplatny typ transakie"))</f>
        <v>24.99</v>
      </c>
      <c r="J6514">
        <f t="shared" si="101"/>
        <v>49.98</v>
      </c>
      <c r="K6514">
        <f>SUMIF($E$7:E6514,E6514,$H$7:H6514)</f>
        <v>53</v>
      </c>
    </row>
    <row r="6515" spans="4:11" x14ac:dyDescent="0.3">
      <c r="D6515">
        <v>6509</v>
      </c>
      <c r="E6515">
        <v>3</v>
      </c>
      <c r="F6515" s="4">
        <f>DATE(2022,11,18+INT(ROWS($1:69)/10))</f>
        <v>44889</v>
      </c>
      <c r="G6515" s="1" t="s">
        <v>167</v>
      </c>
      <c r="H6515">
        <v>-3</v>
      </c>
      <c r="I6515" s="5">
        <f>IF(G6515="nákup",VLOOKUP(E6515,Tabuľka6[#All],13,FALSE),IF(G6515="predaj",VLOOKUP(E6515,Tabuľka6[#All],12,FALSE),"zadany neplatny typ transakie"))</f>
        <v>9.64</v>
      </c>
      <c r="J6515">
        <f t="shared" si="101"/>
        <v>28.92</v>
      </c>
      <c r="K6515">
        <f>SUMIF($E$7:E6515,E6515,$H$7:H6515)</f>
        <v>53</v>
      </c>
    </row>
    <row r="6516" spans="4:11" x14ac:dyDescent="0.3">
      <c r="D6516">
        <v>6510</v>
      </c>
      <c r="E6516">
        <v>29</v>
      </c>
      <c r="F6516" s="4">
        <f>DATE(2022,11,18+INT(ROWS($1:70)/10))</f>
        <v>44890</v>
      </c>
      <c r="G6516" s="1" t="s">
        <v>167</v>
      </c>
      <c r="H6516">
        <v>-4</v>
      </c>
      <c r="I6516" s="5">
        <f>IF(G6516="nákup",VLOOKUP(E6516,Tabuľka6[#All],13,FALSE),IF(G6516="predaj",VLOOKUP(E6516,Tabuľka6[#All],12,FALSE),"zadany neplatny typ transakie"))</f>
        <v>24.99</v>
      </c>
      <c r="J6516">
        <f t="shared" si="101"/>
        <v>99.96</v>
      </c>
      <c r="K6516">
        <f>SUMIF($E$7:E6516,E6516,$H$7:H6516)</f>
        <v>49</v>
      </c>
    </row>
    <row r="6517" spans="4:11" x14ac:dyDescent="0.3">
      <c r="D6517">
        <v>6511</v>
      </c>
      <c r="E6517">
        <v>26</v>
      </c>
      <c r="F6517" s="4">
        <f>DATE(2022,11,18+INT(ROWS($1:71)/10))</f>
        <v>44890</v>
      </c>
      <c r="G6517" s="1" t="s">
        <v>167</v>
      </c>
      <c r="H6517">
        <v>-7</v>
      </c>
      <c r="I6517" s="5">
        <f>IF(G6517="nákup",VLOOKUP(E6517,Tabuľka6[#All],13,FALSE),IF(G6517="predaj",VLOOKUP(E6517,Tabuľka6[#All],12,FALSE),"zadany neplatny typ transakie"))</f>
        <v>12.85</v>
      </c>
      <c r="J6517">
        <f t="shared" si="101"/>
        <v>89.95</v>
      </c>
      <c r="K6517">
        <f>SUMIF($E$7:E6517,E6517,$H$7:H6517)</f>
        <v>14</v>
      </c>
    </row>
    <row r="6518" spans="4:11" x14ac:dyDescent="0.3">
      <c r="D6518">
        <v>6512</v>
      </c>
      <c r="E6518">
        <v>8</v>
      </c>
      <c r="F6518" s="4">
        <f>DATE(2022,11,18+INT(ROWS($1:72)/10))</f>
        <v>44890</v>
      </c>
      <c r="G6518" s="1" t="s">
        <v>167</v>
      </c>
      <c r="H6518">
        <v>-1</v>
      </c>
      <c r="I6518" s="5">
        <f>IF(G6518="nákup",VLOOKUP(E6518,Tabuľka6[#All],13,FALSE),IF(G6518="predaj",VLOOKUP(E6518,Tabuľka6[#All],12,FALSE),"zadany neplatny typ transakie"))</f>
        <v>17.89</v>
      </c>
      <c r="J6518">
        <f t="shared" si="101"/>
        <v>17.89</v>
      </c>
      <c r="K6518">
        <f>SUMIF($E$7:E6518,E6518,$H$7:H6518)</f>
        <v>17</v>
      </c>
    </row>
    <row r="6519" spans="4:11" x14ac:dyDescent="0.3">
      <c r="D6519">
        <v>6513</v>
      </c>
      <c r="E6519">
        <v>16</v>
      </c>
      <c r="F6519" s="4">
        <f>DATE(2022,11,18+INT(ROWS($1:73)/10))</f>
        <v>44890</v>
      </c>
      <c r="G6519" s="1" t="s">
        <v>167</v>
      </c>
      <c r="H6519">
        <v>-1</v>
      </c>
      <c r="I6519" s="5">
        <f>IF(G6519="nákup",VLOOKUP(E6519,Tabuľka6[#All],13,FALSE),IF(G6519="predaj",VLOOKUP(E6519,Tabuľka6[#All],12,FALSE),"zadany neplatny typ transakie"))</f>
        <v>14.49</v>
      </c>
      <c r="J6519">
        <f t="shared" si="101"/>
        <v>14.49</v>
      </c>
      <c r="K6519">
        <f>SUMIF($E$7:E6519,E6519,$H$7:H6519)</f>
        <v>7</v>
      </c>
    </row>
    <row r="6520" spans="4:11" x14ac:dyDescent="0.3">
      <c r="D6520">
        <v>6514</v>
      </c>
      <c r="E6520">
        <v>8</v>
      </c>
      <c r="F6520" s="4">
        <f>DATE(2022,11,18+INT(ROWS($1:74)/10))</f>
        <v>44890</v>
      </c>
      <c r="G6520" s="1" t="s">
        <v>167</v>
      </c>
      <c r="H6520">
        <v>-2</v>
      </c>
      <c r="I6520" s="5">
        <f>IF(G6520="nákup",VLOOKUP(E6520,Tabuľka6[#All],13,FALSE),IF(G6520="predaj",VLOOKUP(E6520,Tabuľka6[#All],12,FALSE),"zadany neplatny typ transakie"))</f>
        <v>17.89</v>
      </c>
      <c r="J6520">
        <f t="shared" si="101"/>
        <v>35.78</v>
      </c>
      <c r="K6520">
        <f>SUMIF($E$7:E6520,E6520,$H$7:H6520)</f>
        <v>15</v>
      </c>
    </row>
    <row r="6521" spans="4:11" x14ac:dyDescent="0.3">
      <c r="D6521">
        <v>6515</v>
      </c>
      <c r="E6521">
        <v>1</v>
      </c>
      <c r="F6521" s="4">
        <f>DATE(2022,11,18+INT(ROWS($1:75)/10))</f>
        <v>44890</v>
      </c>
      <c r="G6521" s="1" t="s">
        <v>167</v>
      </c>
      <c r="H6521">
        <v>-2</v>
      </c>
      <c r="I6521" s="5">
        <f>IF(G6521="nákup",VLOOKUP(E6521,Tabuľka6[#All],13,FALSE),IF(G6521="predaj",VLOOKUP(E6521,Tabuľka6[#All],12,FALSE),"zadany neplatny typ transakie"))</f>
        <v>11.9</v>
      </c>
      <c r="J6521">
        <f t="shared" si="101"/>
        <v>23.8</v>
      </c>
      <c r="K6521">
        <f>SUMIF($E$7:E6521,E6521,$H$7:H6521)</f>
        <v>16</v>
      </c>
    </row>
    <row r="6522" spans="4:11" x14ac:dyDescent="0.3">
      <c r="D6522">
        <v>6516</v>
      </c>
      <c r="E6522">
        <v>12</v>
      </c>
      <c r="F6522" s="4">
        <f>DATE(2022,11,18+INT(ROWS($1:76)/10))</f>
        <v>44890</v>
      </c>
      <c r="G6522" s="1" t="s">
        <v>167</v>
      </c>
      <c r="H6522">
        <v>-6</v>
      </c>
      <c r="I6522" s="5">
        <f>IF(G6522="nákup",VLOOKUP(E6522,Tabuľka6[#All],13,FALSE),IF(G6522="predaj",VLOOKUP(E6522,Tabuľka6[#All],12,FALSE),"zadany neplatny typ transakie"))</f>
        <v>13.25</v>
      </c>
      <c r="J6522">
        <f t="shared" si="101"/>
        <v>79.5</v>
      </c>
      <c r="K6522">
        <f>SUMIF($E$7:E6522,E6522,$H$7:H6522)</f>
        <v>45</v>
      </c>
    </row>
    <row r="6523" spans="4:11" x14ac:dyDescent="0.3">
      <c r="D6523">
        <v>6517</v>
      </c>
      <c r="E6523">
        <v>2</v>
      </c>
      <c r="F6523" s="4">
        <f>DATE(2022,11,18+INT(ROWS($1:77)/10))</f>
        <v>44890</v>
      </c>
      <c r="G6523" s="1" t="s">
        <v>167</v>
      </c>
      <c r="H6523">
        <v>-7</v>
      </c>
      <c r="I6523" s="5">
        <f>IF(G6523="nákup",VLOOKUP(E6523,Tabuľka6[#All],13,FALSE),IF(G6523="predaj",VLOOKUP(E6523,Tabuľka6[#All],12,FALSE),"zadany neplatny typ transakie"))</f>
        <v>16.11</v>
      </c>
      <c r="J6523">
        <f t="shared" si="101"/>
        <v>112.77</v>
      </c>
      <c r="K6523">
        <f>SUMIF($E$7:E6523,E6523,$H$7:H6523)</f>
        <v>21</v>
      </c>
    </row>
    <row r="6524" spans="4:11" x14ac:dyDescent="0.3">
      <c r="D6524">
        <v>6518</v>
      </c>
      <c r="E6524">
        <v>15</v>
      </c>
      <c r="F6524" s="4">
        <f>DATE(2022,11,18+INT(ROWS($1:78)/10))</f>
        <v>44890</v>
      </c>
      <c r="G6524" s="1" t="s">
        <v>167</v>
      </c>
      <c r="H6524">
        <v>-6</v>
      </c>
      <c r="I6524" s="5">
        <f>IF(G6524="nákup",VLOOKUP(E6524,Tabuľka6[#All],13,FALSE),IF(G6524="predaj",VLOOKUP(E6524,Tabuľka6[#All],12,FALSE),"zadany neplatny typ transakie"))</f>
        <v>9.65</v>
      </c>
      <c r="J6524">
        <f t="shared" si="101"/>
        <v>57.900000000000006</v>
      </c>
      <c r="K6524">
        <f>SUMIF($E$7:E6524,E6524,$H$7:H6524)</f>
        <v>115</v>
      </c>
    </row>
    <row r="6525" spans="4:11" x14ac:dyDescent="0.3">
      <c r="D6525">
        <v>6519</v>
      </c>
      <c r="E6525">
        <v>1</v>
      </c>
      <c r="F6525" s="4">
        <f>DATE(2022,11,18+INT(ROWS($1:79)/10))</f>
        <v>44890</v>
      </c>
      <c r="G6525" s="1" t="s">
        <v>167</v>
      </c>
      <c r="H6525">
        <v>-10</v>
      </c>
      <c r="I6525" s="5">
        <f>IF(G6525="nákup",VLOOKUP(E6525,Tabuľka6[#All],13,FALSE),IF(G6525="predaj",VLOOKUP(E6525,Tabuľka6[#All],12,FALSE),"zadany neplatny typ transakie"))</f>
        <v>11.9</v>
      </c>
      <c r="J6525">
        <f t="shared" si="101"/>
        <v>119</v>
      </c>
      <c r="K6525">
        <f>SUMIF($E$7:E6525,E6525,$H$7:H6525)</f>
        <v>6</v>
      </c>
    </row>
    <row r="6526" spans="4:11" x14ac:dyDescent="0.3">
      <c r="D6526">
        <v>6520</v>
      </c>
      <c r="E6526">
        <v>13</v>
      </c>
      <c r="F6526" s="4">
        <f>DATE(2022,11,18+INT(ROWS($1:80)/10))</f>
        <v>44891</v>
      </c>
      <c r="G6526" s="1" t="s">
        <v>167</v>
      </c>
      <c r="H6526">
        <v>-2</v>
      </c>
      <c r="I6526" s="5">
        <f>IF(G6526="nákup",VLOOKUP(E6526,Tabuľka6[#All],13,FALSE),IF(G6526="predaj",VLOOKUP(E6526,Tabuľka6[#All],12,FALSE),"zadany neplatny typ transakie"))</f>
        <v>14.95</v>
      </c>
      <c r="J6526">
        <f t="shared" si="101"/>
        <v>29.9</v>
      </c>
      <c r="K6526">
        <f>SUMIF($E$7:E6526,E6526,$H$7:H6526)</f>
        <v>20</v>
      </c>
    </row>
    <row r="6527" spans="4:11" x14ac:dyDescent="0.3">
      <c r="D6527">
        <v>6521</v>
      </c>
      <c r="E6527">
        <v>24</v>
      </c>
      <c r="F6527" s="4">
        <f>DATE(2022,11,18+INT(ROWS($1:81)/10))</f>
        <v>44891</v>
      </c>
      <c r="G6527" s="1" t="s">
        <v>166</v>
      </c>
      <c r="H6527">
        <v>25</v>
      </c>
      <c r="I6527" s="5" t="str">
        <f>IF(G6527="nákup",VLOOKUP(E6527,Tabuľka6[#All],13,FALSE),IF(G6527="predaj",VLOOKUP(E6527,Tabuľka6[#All],12,FALSE),"zadany neplatny typ transakie"))</f>
        <v>8,78</v>
      </c>
      <c r="J6527">
        <f t="shared" si="101"/>
        <v>219.49999999999997</v>
      </c>
      <c r="K6527">
        <f>SUMIF($E$7:E6527,E6527,$H$7:H6527)</f>
        <v>28</v>
      </c>
    </row>
    <row r="6528" spans="4:11" x14ac:dyDescent="0.3">
      <c r="D6528">
        <v>6522</v>
      </c>
      <c r="E6528">
        <v>22</v>
      </c>
      <c r="F6528" s="4">
        <f>DATE(2022,11,18+INT(ROWS($1:82)/10))</f>
        <v>44891</v>
      </c>
      <c r="G6528" s="1" t="s">
        <v>167</v>
      </c>
      <c r="H6528">
        <v>-9</v>
      </c>
      <c r="I6528" s="5">
        <f>IF(G6528="nákup",VLOOKUP(E6528,Tabuľka6[#All],13,FALSE),IF(G6528="predaj",VLOOKUP(E6528,Tabuľka6[#All],12,FALSE),"zadany neplatny typ transakie"))</f>
        <v>22.58</v>
      </c>
      <c r="J6528">
        <f t="shared" si="101"/>
        <v>203.21999999999997</v>
      </c>
      <c r="K6528">
        <f>SUMIF($E$7:E6528,E6528,$H$7:H6528)</f>
        <v>33</v>
      </c>
    </row>
    <row r="6529" spans="4:11" x14ac:dyDescent="0.3">
      <c r="D6529">
        <v>6523</v>
      </c>
      <c r="E6529">
        <v>16</v>
      </c>
      <c r="F6529" s="4">
        <f>DATE(2022,11,18+INT(ROWS($1:83)/10))</f>
        <v>44891</v>
      </c>
      <c r="G6529" s="1" t="s">
        <v>167</v>
      </c>
      <c r="H6529">
        <v>-2</v>
      </c>
      <c r="I6529" s="5">
        <f>IF(G6529="nákup",VLOOKUP(E6529,Tabuľka6[#All],13,FALSE),IF(G6529="predaj",VLOOKUP(E6529,Tabuľka6[#All],12,FALSE),"zadany neplatny typ transakie"))</f>
        <v>14.49</v>
      </c>
      <c r="J6529">
        <f t="shared" si="101"/>
        <v>28.98</v>
      </c>
      <c r="K6529">
        <f>SUMIF($E$7:E6529,E6529,$H$7:H6529)</f>
        <v>5</v>
      </c>
    </row>
    <row r="6530" spans="4:11" x14ac:dyDescent="0.3">
      <c r="D6530">
        <v>6524</v>
      </c>
      <c r="E6530">
        <v>21</v>
      </c>
      <c r="F6530" s="4">
        <f>DATE(2022,11,18+INT(ROWS($1:84)/10))</f>
        <v>44891</v>
      </c>
      <c r="G6530" s="1" t="s">
        <v>167</v>
      </c>
      <c r="H6530">
        <v>-4</v>
      </c>
      <c r="I6530" s="5">
        <f>IF(G6530="nákup",VLOOKUP(E6530,Tabuľka6[#All],13,FALSE),IF(G6530="predaj",VLOOKUP(E6530,Tabuľka6[#All],12,FALSE),"zadany neplatny typ transakie"))</f>
        <v>22.5</v>
      </c>
      <c r="J6530">
        <f t="shared" si="101"/>
        <v>90</v>
      </c>
      <c r="K6530">
        <f>SUMIF($E$7:E6530,E6530,$H$7:H6530)</f>
        <v>196</v>
      </c>
    </row>
    <row r="6531" spans="4:11" x14ac:dyDescent="0.3">
      <c r="D6531">
        <v>6525</v>
      </c>
      <c r="E6531">
        <v>7</v>
      </c>
      <c r="F6531" s="4">
        <f>DATE(2022,11,18+INT(ROWS($1:85)/10))</f>
        <v>44891</v>
      </c>
      <c r="G6531" s="1" t="s">
        <v>167</v>
      </c>
      <c r="H6531">
        <v>-9</v>
      </c>
      <c r="I6531" s="5">
        <f>IF(G6531="nákup",VLOOKUP(E6531,Tabuľka6[#All],13,FALSE),IF(G6531="predaj",VLOOKUP(E6531,Tabuľka6[#All],12,FALSE),"zadany neplatny typ transakie"))</f>
        <v>14.75</v>
      </c>
      <c r="J6531">
        <f t="shared" si="101"/>
        <v>132.75</v>
      </c>
      <c r="K6531">
        <f>SUMIF($E$7:E6531,E6531,$H$7:H6531)</f>
        <v>101</v>
      </c>
    </row>
    <row r="6532" spans="4:11" x14ac:dyDescent="0.3">
      <c r="D6532">
        <v>6526</v>
      </c>
      <c r="E6532">
        <v>1</v>
      </c>
      <c r="F6532" s="4">
        <f>DATE(2022,11,18+INT(ROWS($1:86)/10))</f>
        <v>44891</v>
      </c>
      <c r="G6532" s="1" t="s">
        <v>166</v>
      </c>
      <c r="H6532">
        <v>25</v>
      </c>
      <c r="I6532" s="5">
        <f>IF(G6532="nákup",VLOOKUP(E6532,Tabuľka6[#All],13,FALSE),IF(G6532="predaj",VLOOKUP(E6532,Tabuľka6[#All],12,FALSE),"zadany neplatny typ transakie"))</f>
        <v>8.25</v>
      </c>
      <c r="J6532">
        <f t="shared" si="101"/>
        <v>206.25</v>
      </c>
      <c r="K6532">
        <f>SUMIF($E$7:E6532,E6532,$H$7:H6532)</f>
        <v>31</v>
      </c>
    </row>
    <row r="6533" spans="4:11" x14ac:dyDescent="0.3">
      <c r="D6533">
        <v>6527</v>
      </c>
      <c r="E6533">
        <v>5</v>
      </c>
      <c r="F6533" s="4">
        <f>DATE(2022,11,18+INT(ROWS($1:87)/10))</f>
        <v>44891</v>
      </c>
      <c r="G6533" s="1" t="s">
        <v>167</v>
      </c>
      <c r="H6533">
        <v>-4</v>
      </c>
      <c r="I6533" s="5">
        <f>IF(G6533="nákup",VLOOKUP(E6533,Tabuľka6[#All],13,FALSE),IF(G6533="predaj",VLOOKUP(E6533,Tabuľka6[#All],12,FALSE),"zadany neplatny typ transakie"))</f>
        <v>15.56</v>
      </c>
      <c r="J6533">
        <f t="shared" si="101"/>
        <v>62.24</v>
      </c>
      <c r="K6533">
        <f>SUMIF($E$7:E6533,E6533,$H$7:H6533)</f>
        <v>161</v>
      </c>
    </row>
    <row r="6534" spans="4:11" x14ac:dyDescent="0.3">
      <c r="D6534">
        <v>6528</v>
      </c>
      <c r="E6534">
        <v>16</v>
      </c>
      <c r="F6534" s="4">
        <f>DATE(2022,11,18+INT(ROWS($1:88)/10))</f>
        <v>44891</v>
      </c>
      <c r="G6534" s="1" t="s">
        <v>166</v>
      </c>
      <c r="H6534">
        <v>20</v>
      </c>
      <c r="I6534" s="5">
        <f>IF(G6534="nákup",VLOOKUP(E6534,Tabuľka6[#All],13,FALSE),IF(G6534="predaj",VLOOKUP(E6534,Tabuľka6[#All],12,FALSE),"zadany neplatny typ transakie"))</f>
        <v>7.68</v>
      </c>
      <c r="J6534">
        <f t="shared" si="101"/>
        <v>153.6</v>
      </c>
      <c r="K6534">
        <f>SUMIF($E$7:E6534,E6534,$H$7:H6534)</f>
        <v>25</v>
      </c>
    </row>
    <row r="6535" spans="4:11" x14ac:dyDescent="0.3">
      <c r="D6535">
        <v>6529</v>
      </c>
      <c r="E6535">
        <v>11</v>
      </c>
      <c r="F6535" s="4">
        <f>DATE(2022,11,18+INT(ROWS($1:89)/10))</f>
        <v>44891</v>
      </c>
      <c r="G6535" s="1" t="s">
        <v>167</v>
      </c>
      <c r="H6535">
        <v>-2</v>
      </c>
      <c r="I6535" s="5">
        <f>IF(G6535="nákup",VLOOKUP(E6535,Tabuľka6[#All],13,FALSE),IF(G6535="predaj",VLOOKUP(E6535,Tabuľka6[#All],12,FALSE),"zadany neplatny typ transakie"))</f>
        <v>5</v>
      </c>
      <c r="J6535">
        <f t="shared" si="101"/>
        <v>10</v>
      </c>
      <c r="K6535">
        <f>SUMIF($E$7:E6535,E6535,$H$7:H6535)</f>
        <v>115</v>
      </c>
    </row>
    <row r="6536" spans="4:11" x14ac:dyDescent="0.3">
      <c r="D6536">
        <v>6530</v>
      </c>
      <c r="E6536">
        <v>27</v>
      </c>
      <c r="F6536" s="4">
        <f>DATE(2022,11,18+INT(ROWS($1:90)/10))</f>
        <v>44892</v>
      </c>
      <c r="G6536" s="1" t="s">
        <v>167</v>
      </c>
      <c r="H6536">
        <v>-4</v>
      </c>
      <c r="I6536" s="5">
        <f>IF(G6536="nákup",VLOOKUP(E6536,Tabuľka6[#All],13,FALSE),IF(G6536="predaj",VLOOKUP(E6536,Tabuľka6[#All],12,FALSE),"zadany neplatny typ transakie"))</f>
        <v>16.36</v>
      </c>
      <c r="J6536">
        <f t="shared" ref="J6536:J6599" si="102">ABS(H6536*I6536)</f>
        <v>65.44</v>
      </c>
      <c r="K6536">
        <f>SUMIF($E$7:E6536,E6536,$H$7:H6536)</f>
        <v>109</v>
      </c>
    </row>
    <row r="6537" spans="4:11" x14ac:dyDescent="0.3">
      <c r="D6537">
        <v>6531</v>
      </c>
      <c r="E6537">
        <v>29</v>
      </c>
      <c r="F6537" s="4">
        <f>DATE(2022,11,18+INT(ROWS($1:91)/10))</f>
        <v>44892</v>
      </c>
      <c r="G6537" s="1" t="s">
        <v>167</v>
      </c>
      <c r="H6537">
        <v>-6</v>
      </c>
      <c r="I6537" s="5">
        <f>IF(G6537="nákup",VLOOKUP(E6537,Tabuľka6[#All],13,FALSE),IF(G6537="predaj",VLOOKUP(E6537,Tabuľka6[#All],12,FALSE),"zadany neplatny typ transakie"))</f>
        <v>24.99</v>
      </c>
      <c r="J6537">
        <f t="shared" si="102"/>
        <v>149.94</v>
      </c>
      <c r="K6537">
        <f>SUMIF($E$7:E6537,E6537,$H$7:H6537)</f>
        <v>43</v>
      </c>
    </row>
    <row r="6538" spans="4:11" x14ac:dyDescent="0.3">
      <c r="D6538">
        <v>6532</v>
      </c>
      <c r="E6538">
        <v>1</v>
      </c>
      <c r="F6538" s="4">
        <f>DATE(2022,11,18+INT(ROWS($1:92)/10))</f>
        <v>44892</v>
      </c>
      <c r="G6538" s="1" t="s">
        <v>166</v>
      </c>
      <c r="H6538">
        <v>40</v>
      </c>
      <c r="I6538" s="5">
        <f>IF(G6538="nákup",VLOOKUP(E6538,Tabuľka6[#All],13,FALSE),IF(G6538="predaj",VLOOKUP(E6538,Tabuľka6[#All],12,FALSE),"zadany neplatny typ transakie"))</f>
        <v>8.25</v>
      </c>
      <c r="J6538">
        <f t="shared" si="102"/>
        <v>330</v>
      </c>
      <c r="K6538">
        <f>SUMIF($E$7:E6538,E6538,$H$7:H6538)</f>
        <v>71</v>
      </c>
    </row>
    <row r="6539" spans="4:11" x14ac:dyDescent="0.3">
      <c r="D6539">
        <v>6533</v>
      </c>
      <c r="E6539">
        <v>7</v>
      </c>
      <c r="F6539" s="4">
        <f>DATE(2022,11,18+INT(ROWS($1:93)/10))</f>
        <v>44892</v>
      </c>
      <c r="G6539" s="1" t="s">
        <v>166</v>
      </c>
      <c r="H6539">
        <v>42</v>
      </c>
      <c r="I6539" s="5">
        <f>IF(G6539="nákup",VLOOKUP(E6539,Tabuľka6[#All],13,FALSE),IF(G6539="predaj",VLOOKUP(E6539,Tabuľka6[#All],12,FALSE),"zadany neplatny typ transakie"))</f>
        <v>8.56</v>
      </c>
      <c r="J6539">
        <f t="shared" si="102"/>
        <v>359.52000000000004</v>
      </c>
      <c r="K6539">
        <f>SUMIF($E$7:E6539,E6539,$H$7:H6539)</f>
        <v>143</v>
      </c>
    </row>
    <row r="6540" spans="4:11" x14ac:dyDescent="0.3">
      <c r="D6540">
        <v>6534</v>
      </c>
      <c r="E6540">
        <v>16</v>
      </c>
      <c r="F6540" s="4">
        <f>DATE(2022,11,18+INT(ROWS($1:94)/10))</f>
        <v>44892</v>
      </c>
      <c r="G6540" s="1" t="s">
        <v>166</v>
      </c>
      <c r="H6540">
        <v>31</v>
      </c>
      <c r="I6540" s="5">
        <f>IF(G6540="nákup",VLOOKUP(E6540,Tabuľka6[#All],13,FALSE),IF(G6540="predaj",VLOOKUP(E6540,Tabuľka6[#All],12,FALSE),"zadany neplatny typ transakie"))</f>
        <v>7.68</v>
      </c>
      <c r="J6540">
        <f t="shared" si="102"/>
        <v>238.07999999999998</v>
      </c>
      <c r="K6540">
        <f>SUMIF($E$7:E6540,E6540,$H$7:H6540)</f>
        <v>56</v>
      </c>
    </row>
    <row r="6541" spans="4:11" x14ac:dyDescent="0.3">
      <c r="D6541">
        <v>6535</v>
      </c>
      <c r="E6541">
        <v>18</v>
      </c>
      <c r="F6541" s="4">
        <f>DATE(2022,11,18+INT(ROWS($1:95)/10))</f>
        <v>44892</v>
      </c>
      <c r="G6541" s="1" t="s">
        <v>166</v>
      </c>
      <c r="H6541">
        <v>38</v>
      </c>
      <c r="I6541" s="5">
        <f>IF(G6541="nákup",VLOOKUP(E6541,Tabuľka6[#All],13,FALSE),IF(G6541="predaj",VLOOKUP(E6541,Tabuľka6[#All],12,FALSE),"zadany neplatny typ transakie"))</f>
        <v>6.89</v>
      </c>
      <c r="J6541">
        <f t="shared" si="102"/>
        <v>261.82</v>
      </c>
      <c r="K6541">
        <f>SUMIF($E$7:E6541,E6541,$H$7:H6541)</f>
        <v>168</v>
      </c>
    </row>
    <row r="6542" spans="4:11" x14ac:dyDescent="0.3">
      <c r="D6542">
        <v>6536</v>
      </c>
      <c r="E6542">
        <v>25</v>
      </c>
      <c r="F6542" s="4">
        <f>DATE(2022,11,18+INT(ROWS($1:96)/10))</f>
        <v>44892</v>
      </c>
      <c r="G6542" s="1" t="s">
        <v>166</v>
      </c>
      <c r="H6542">
        <v>40</v>
      </c>
      <c r="I6542" s="5" t="str">
        <f>IF(G6542="nákup",VLOOKUP(E6542,Tabuľka6[#All],13,FALSE),IF(G6542="predaj",VLOOKUP(E6542,Tabuľka6[#All],12,FALSE),"zadany neplatny typ transakie"))</f>
        <v>6,65</v>
      </c>
      <c r="J6542">
        <f t="shared" si="102"/>
        <v>266</v>
      </c>
      <c r="K6542">
        <f>SUMIF($E$7:E6542,E6542,$H$7:H6542)</f>
        <v>53</v>
      </c>
    </row>
    <row r="6543" spans="4:11" x14ac:dyDescent="0.3">
      <c r="D6543">
        <v>6537</v>
      </c>
      <c r="E6543">
        <v>14</v>
      </c>
      <c r="F6543" s="4">
        <f>DATE(2022,11,18+INT(ROWS($1:97)/10))</f>
        <v>44892</v>
      </c>
      <c r="G6543" s="1" t="s">
        <v>166</v>
      </c>
      <c r="H6543">
        <v>33</v>
      </c>
      <c r="I6543" s="5">
        <f>IF(G6543="nákup",VLOOKUP(E6543,Tabuľka6[#All],13,FALSE),IF(G6543="predaj",VLOOKUP(E6543,Tabuľka6[#All],12,FALSE),"zadany neplatny typ transakie"))</f>
        <v>5.68</v>
      </c>
      <c r="J6543">
        <f t="shared" si="102"/>
        <v>187.44</v>
      </c>
      <c r="K6543">
        <f>SUMIF($E$7:E6543,E6543,$H$7:H6543)</f>
        <v>51</v>
      </c>
    </row>
    <row r="6544" spans="4:11" x14ac:dyDescent="0.3">
      <c r="D6544">
        <v>6538</v>
      </c>
      <c r="E6544">
        <v>9</v>
      </c>
      <c r="F6544" s="4">
        <f>DATE(2022,11,18+INT(ROWS($1:98)/10))</f>
        <v>44892</v>
      </c>
      <c r="G6544" s="1" t="s">
        <v>166</v>
      </c>
      <c r="H6544">
        <v>34</v>
      </c>
      <c r="I6544" s="5">
        <f>IF(G6544="nákup",VLOOKUP(E6544,Tabuľka6[#All],13,FALSE),IF(G6544="predaj",VLOOKUP(E6544,Tabuľka6[#All],12,FALSE),"zadany neplatny typ transakie"))</f>
        <v>25.99</v>
      </c>
      <c r="J6544">
        <f t="shared" si="102"/>
        <v>883.66</v>
      </c>
      <c r="K6544">
        <f>SUMIF($E$7:E6544,E6544,$H$7:H6544)</f>
        <v>235</v>
      </c>
    </row>
    <row r="6545" spans="4:11" x14ac:dyDescent="0.3">
      <c r="D6545">
        <v>6539</v>
      </c>
      <c r="E6545">
        <v>29</v>
      </c>
      <c r="F6545" s="4">
        <f>DATE(2022,11,18+INT(ROWS($1:99)/10))</f>
        <v>44892</v>
      </c>
      <c r="G6545" s="1" t="s">
        <v>167</v>
      </c>
      <c r="H6545">
        <v>-7</v>
      </c>
      <c r="I6545" s="5">
        <f>IF(G6545="nákup",VLOOKUP(E6545,Tabuľka6[#All],13,FALSE),IF(G6545="predaj",VLOOKUP(E6545,Tabuľka6[#All],12,FALSE),"zadany neplatny typ transakie"))</f>
        <v>24.99</v>
      </c>
      <c r="J6545">
        <f t="shared" si="102"/>
        <v>174.92999999999998</v>
      </c>
      <c r="K6545">
        <f>SUMIF($E$7:E6545,E6545,$H$7:H6545)</f>
        <v>36</v>
      </c>
    </row>
    <row r="6546" spans="4:11" x14ac:dyDescent="0.3">
      <c r="D6546">
        <v>6540</v>
      </c>
      <c r="E6546">
        <v>18</v>
      </c>
      <c r="F6546" s="4">
        <f>DATE(2022,11,18+INT(ROWS($1:100)/10))</f>
        <v>44893</v>
      </c>
      <c r="G6546" s="1" t="s">
        <v>167</v>
      </c>
      <c r="H6546">
        <v>-1</v>
      </c>
      <c r="I6546" s="5">
        <f>IF(G6546="nákup",VLOOKUP(E6546,Tabuľka6[#All],13,FALSE),IF(G6546="predaj",VLOOKUP(E6546,Tabuľka6[#All],12,FALSE),"zadany neplatny typ transakie"))</f>
        <v>13.99</v>
      </c>
      <c r="J6546">
        <f t="shared" si="102"/>
        <v>13.99</v>
      </c>
      <c r="K6546">
        <f>SUMIF($E$7:E6546,E6546,$H$7:H6546)</f>
        <v>167</v>
      </c>
    </row>
    <row r="6547" spans="4:11" x14ac:dyDescent="0.3">
      <c r="D6547">
        <v>6541</v>
      </c>
      <c r="E6547">
        <v>25</v>
      </c>
      <c r="F6547" s="4">
        <f>DATE(2022,11,18+INT(ROWS($1:101)/10))</f>
        <v>44893</v>
      </c>
      <c r="G6547" s="1" t="s">
        <v>167</v>
      </c>
      <c r="H6547">
        <v>-4</v>
      </c>
      <c r="I6547" s="5">
        <f>IF(G6547="nákup",VLOOKUP(E6547,Tabuľka6[#All],13,FALSE),IF(G6547="predaj",VLOOKUP(E6547,Tabuľka6[#All],12,FALSE),"zadany neplatny typ transakie"))</f>
        <v>14.95</v>
      </c>
      <c r="J6547">
        <f t="shared" si="102"/>
        <v>59.8</v>
      </c>
      <c r="K6547">
        <f>SUMIF($E$7:E6547,E6547,$H$7:H6547)</f>
        <v>49</v>
      </c>
    </row>
    <row r="6548" spans="4:11" x14ac:dyDescent="0.3">
      <c r="D6548">
        <v>6542</v>
      </c>
      <c r="E6548">
        <v>9</v>
      </c>
      <c r="F6548" s="4">
        <f>DATE(2022,11,18+INT(ROWS($1:102)/10))</f>
        <v>44893</v>
      </c>
      <c r="G6548" s="1" t="s">
        <v>167</v>
      </c>
      <c r="H6548">
        <v>-10</v>
      </c>
      <c r="I6548" s="5">
        <f>IF(G6548="nákup",VLOOKUP(E6548,Tabuľka6[#All],13,FALSE),IF(G6548="predaj",VLOOKUP(E6548,Tabuľka6[#All],12,FALSE),"zadany neplatny typ transakie"))</f>
        <v>41</v>
      </c>
      <c r="J6548">
        <f t="shared" si="102"/>
        <v>410</v>
      </c>
      <c r="K6548">
        <f>SUMIF($E$7:E6548,E6548,$H$7:H6548)</f>
        <v>225</v>
      </c>
    </row>
    <row r="6549" spans="4:11" x14ac:dyDescent="0.3">
      <c r="D6549">
        <v>6543</v>
      </c>
      <c r="E6549">
        <v>11</v>
      </c>
      <c r="F6549" s="4">
        <f>DATE(2022,11,18+INT(ROWS($1:103)/10))</f>
        <v>44893</v>
      </c>
      <c r="G6549" s="1" t="s">
        <v>167</v>
      </c>
      <c r="H6549">
        <v>-5</v>
      </c>
      <c r="I6549" s="5">
        <f>IF(G6549="nákup",VLOOKUP(E6549,Tabuľka6[#All],13,FALSE),IF(G6549="predaj",VLOOKUP(E6549,Tabuľka6[#All],12,FALSE),"zadany neplatny typ transakie"))</f>
        <v>5</v>
      </c>
      <c r="J6549">
        <f t="shared" si="102"/>
        <v>25</v>
      </c>
      <c r="K6549">
        <f>SUMIF($E$7:E6549,E6549,$H$7:H6549)</f>
        <v>110</v>
      </c>
    </row>
    <row r="6550" spans="4:11" x14ac:dyDescent="0.3">
      <c r="D6550">
        <v>6544</v>
      </c>
      <c r="E6550">
        <v>29</v>
      </c>
      <c r="F6550" s="4">
        <f>DATE(2022,11,18+INT(ROWS($1:104)/10))</f>
        <v>44893</v>
      </c>
      <c r="G6550" s="1" t="s">
        <v>167</v>
      </c>
      <c r="H6550">
        <v>-1</v>
      </c>
      <c r="I6550" s="5">
        <f>IF(G6550="nákup",VLOOKUP(E6550,Tabuľka6[#All],13,FALSE),IF(G6550="predaj",VLOOKUP(E6550,Tabuľka6[#All],12,FALSE),"zadany neplatny typ transakie"))</f>
        <v>24.99</v>
      </c>
      <c r="J6550">
        <f t="shared" si="102"/>
        <v>24.99</v>
      </c>
      <c r="K6550">
        <f>SUMIF($E$7:E6550,E6550,$H$7:H6550)</f>
        <v>35</v>
      </c>
    </row>
    <row r="6551" spans="4:11" x14ac:dyDescent="0.3">
      <c r="D6551">
        <v>6545</v>
      </c>
      <c r="E6551">
        <v>18</v>
      </c>
      <c r="F6551" s="4">
        <f>DATE(2022,11,18+INT(ROWS($1:105)/10))</f>
        <v>44893</v>
      </c>
      <c r="G6551" s="1" t="s">
        <v>167</v>
      </c>
      <c r="H6551">
        <v>-10</v>
      </c>
      <c r="I6551" s="5">
        <f>IF(G6551="nákup",VLOOKUP(E6551,Tabuľka6[#All],13,FALSE),IF(G6551="predaj",VLOOKUP(E6551,Tabuľka6[#All],12,FALSE),"zadany neplatny typ transakie"))</f>
        <v>13.99</v>
      </c>
      <c r="J6551">
        <f t="shared" si="102"/>
        <v>139.9</v>
      </c>
      <c r="K6551">
        <f>SUMIF($E$7:E6551,E6551,$H$7:H6551)</f>
        <v>157</v>
      </c>
    </row>
    <row r="6552" spans="4:11" x14ac:dyDescent="0.3">
      <c r="D6552">
        <v>6546</v>
      </c>
      <c r="E6552">
        <v>18</v>
      </c>
      <c r="F6552" s="4">
        <f>DATE(2022,11,18+INT(ROWS($1:106)/10))</f>
        <v>44893</v>
      </c>
      <c r="G6552" s="1" t="s">
        <v>167</v>
      </c>
      <c r="H6552">
        <v>-10</v>
      </c>
      <c r="I6552" s="5">
        <f>IF(G6552="nákup",VLOOKUP(E6552,Tabuľka6[#All],13,FALSE),IF(G6552="predaj",VLOOKUP(E6552,Tabuľka6[#All],12,FALSE),"zadany neplatny typ transakie"))</f>
        <v>13.99</v>
      </c>
      <c r="J6552">
        <f t="shared" si="102"/>
        <v>139.9</v>
      </c>
      <c r="K6552">
        <f>SUMIF($E$7:E6552,E6552,$H$7:H6552)</f>
        <v>147</v>
      </c>
    </row>
    <row r="6553" spans="4:11" x14ac:dyDescent="0.3">
      <c r="D6553">
        <v>6547</v>
      </c>
      <c r="E6553">
        <v>16</v>
      </c>
      <c r="F6553" s="4">
        <f>DATE(2022,11,18+INT(ROWS($1:107)/10))</f>
        <v>44893</v>
      </c>
      <c r="G6553" s="1" t="s">
        <v>167</v>
      </c>
      <c r="H6553">
        <v>-1</v>
      </c>
      <c r="I6553" s="5">
        <f>IF(G6553="nákup",VLOOKUP(E6553,Tabuľka6[#All],13,FALSE),IF(G6553="predaj",VLOOKUP(E6553,Tabuľka6[#All],12,FALSE),"zadany neplatny typ transakie"))</f>
        <v>14.49</v>
      </c>
      <c r="J6553">
        <f t="shared" si="102"/>
        <v>14.49</v>
      </c>
      <c r="K6553">
        <f>SUMIF($E$7:E6553,E6553,$H$7:H6553)</f>
        <v>55</v>
      </c>
    </row>
    <row r="6554" spans="4:11" x14ac:dyDescent="0.3">
      <c r="D6554">
        <v>6548</v>
      </c>
      <c r="E6554">
        <v>22</v>
      </c>
      <c r="F6554" s="4">
        <f>DATE(2022,11,18+INT(ROWS($1:108)/10))</f>
        <v>44893</v>
      </c>
      <c r="G6554" s="1" t="s">
        <v>167</v>
      </c>
      <c r="H6554">
        <v>-6</v>
      </c>
      <c r="I6554" s="5">
        <f>IF(G6554="nákup",VLOOKUP(E6554,Tabuľka6[#All],13,FALSE),IF(G6554="predaj",VLOOKUP(E6554,Tabuľka6[#All],12,FALSE),"zadany neplatny typ transakie"))</f>
        <v>22.58</v>
      </c>
      <c r="J6554">
        <f t="shared" si="102"/>
        <v>135.47999999999999</v>
      </c>
      <c r="K6554">
        <f>SUMIF($E$7:E6554,E6554,$H$7:H6554)</f>
        <v>27</v>
      </c>
    </row>
    <row r="6555" spans="4:11" x14ac:dyDescent="0.3">
      <c r="D6555">
        <v>6549</v>
      </c>
      <c r="E6555">
        <v>28</v>
      </c>
      <c r="F6555" s="4">
        <f>DATE(2022,11,18+INT(ROWS($1:109)/10))</f>
        <v>44893</v>
      </c>
      <c r="G6555" s="1" t="s">
        <v>167</v>
      </c>
      <c r="H6555">
        <v>-6</v>
      </c>
      <c r="I6555" s="5">
        <f>IF(G6555="nákup",VLOOKUP(E6555,Tabuľka6[#All],13,FALSE),IF(G6555="predaj",VLOOKUP(E6555,Tabuľka6[#All],12,FALSE),"zadany neplatny typ transakie"))</f>
        <v>14.38</v>
      </c>
      <c r="J6555">
        <f t="shared" si="102"/>
        <v>86.28</v>
      </c>
      <c r="K6555">
        <f>SUMIF($E$7:E6555,E6555,$H$7:H6555)</f>
        <v>9</v>
      </c>
    </row>
    <row r="6556" spans="4:11" x14ac:dyDescent="0.3">
      <c r="D6556">
        <v>6550</v>
      </c>
      <c r="E6556">
        <v>18</v>
      </c>
      <c r="F6556" s="4">
        <f>DATE(2022,11,18+INT(ROWS($1:110)/10))</f>
        <v>44894</v>
      </c>
      <c r="G6556" s="1" t="s">
        <v>167</v>
      </c>
      <c r="H6556">
        <v>-1</v>
      </c>
      <c r="I6556" s="5">
        <f>IF(G6556="nákup",VLOOKUP(E6556,Tabuľka6[#All],13,FALSE),IF(G6556="predaj",VLOOKUP(E6556,Tabuľka6[#All],12,FALSE),"zadany neplatny typ transakie"))</f>
        <v>13.99</v>
      </c>
      <c r="J6556">
        <f t="shared" si="102"/>
        <v>13.99</v>
      </c>
      <c r="K6556">
        <f>SUMIF($E$7:E6556,E6556,$H$7:H6556)</f>
        <v>146</v>
      </c>
    </row>
    <row r="6557" spans="4:11" x14ac:dyDescent="0.3">
      <c r="D6557">
        <v>6551</v>
      </c>
      <c r="E6557">
        <v>9</v>
      </c>
      <c r="F6557" s="4">
        <f>DATE(2022,11,18+INT(ROWS($1:111)/10))</f>
        <v>44894</v>
      </c>
      <c r="G6557" s="1" t="s">
        <v>167</v>
      </c>
      <c r="H6557">
        <v>-8</v>
      </c>
      <c r="I6557" s="5">
        <f>IF(G6557="nákup",VLOOKUP(E6557,Tabuľka6[#All],13,FALSE),IF(G6557="predaj",VLOOKUP(E6557,Tabuľka6[#All],12,FALSE),"zadany neplatny typ transakie"))</f>
        <v>41</v>
      </c>
      <c r="J6557">
        <f t="shared" si="102"/>
        <v>328</v>
      </c>
      <c r="K6557">
        <f>SUMIF($E$7:E6557,E6557,$H$7:H6557)</f>
        <v>217</v>
      </c>
    </row>
    <row r="6558" spans="4:11" x14ac:dyDescent="0.3">
      <c r="D6558">
        <v>6552</v>
      </c>
      <c r="E6558">
        <v>18</v>
      </c>
      <c r="F6558" s="4">
        <f>DATE(2022,11,18+INT(ROWS($1:112)/10))</f>
        <v>44894</v>
      </c>
      <c r="G6558" s="1" t="s">
        <v>167</v>
      </c>
      <c r="H6558">
        <v>-3</v>
      </c>
      <c r="I6558" s="5">
        <f>IF(G6558="nákup",VLOOKUP(E6558,Tabuľka6[#All],13,FALSE),IF(G6558="predaj",VLOOKUP(E6558,Tabuľka6[#All],12,FALSE),"zadany neplatny typ transakie"))</f>
        <v>13.99</v>
      </c>
      <c r="J6558">
        <f t="shared" si="102"/>
        <v>41.97</v>
      </c>
      <c r="K6558">
        <f>SUMIF($E$7:E6558,E6558,$H$7:H6558)</f>
        <v>143</v>
      </c>
    </row>
    <row r="6559" spans="4:11" x14ac:dyDescent="0.3">
      <c r="D6559">
        <v>6553</v>
      </c>
      <c r="E6559">
        <v>29</v>
      </c>
      <c r="F6559" s="4">
        <f>DATE(2022,11,18+INT(ROWS($1:113)/10))</f>
        <v>44894</v>
      </c>
      <c r="G6559" s="1" t="s">
        <v>167</v>
      </c>
      <c r="H6559">
        <v>-9</v>
      </c>
      <c r="I6559" s="5">
        <f>IF(G6559="nákup",VLOOKUP(E6559,Tabuľka6[#All],13,FALSE),IF(G6559="predaj",VLOOKUP(E6559,Tabuľka6[#All],12,FALSE),"zadany neplatny typ transakie"))</f>
        <v>24.99</v>
      </c>
      <c r="J6559">
        <f t="shared" si="102"/>
        <v>224.91</v>
      </c>
      <c r="K6559">
        <f>SUMIF($E$7:E6559,E6559,$H$7:H6559)</f>
        <v>26</v>
      </c>
    </row>
    <row r="6560" spans="4:11" x14ac:dyDescent="0.3">
      <c r="D6560">
        <v>6554</v>
      </c>
      <c r="E6560">
        <v>17</v>
      </c>
      <c r="F6560" s="4">
        <f>DATE(2022,11,18+INT(ROWS($1:114)/10))</f>
        <v>44894</v>
      </c>
      <c r="G6560" s="1" t="s">
        <v>167</v>
      </c>
      <c r="H6560">
        <v>-10</v>
      </c>
      <c r="I6560" s="5">
        <f>IF(G6560="nákup",VLOOKUP(E6560,Tabuľka6[#All],13,FALSE),IF(G6560="predaj",VLOOKUP(E6560,Tabuľka6[#All],12,FALSE),"zadany neplatny typ transakie"))</f>
        <v>14.46</v>
      </c>
      <c r="J6560">
        <f t="shared" si="102"/>
        <v>144.60000000000002</v>
      </c>
      <c r="K6560">
        <f>SUMIF($E$7:E6560,E6560,$H$7:H6560)</f>
        <v>19</v>
      </c>
    </row>
    <row r="6561" spans="4:11" x14ac:dyDescent="0.3">
      <c r="D6561">
        <v>6555</v>
      </c>
      <c r="E6561">
        <v>25</v>
      </c>
      <c r="F6561" s="4">
        <f>DATE(2022,11,18+INT(ROWS($1:115)/10))</f>
        <v>44894</v>
      </c>
      <c r="G6561" s="1" t="s">
        <v>167</v>
      </c>
      <c r="H6561">
        <v>-7</v>
      </c>
      <c r="I6561" s="5">
        <f>IF(G6561="nákup",VLOOKUP(E6561,Tabuľka6[#All],13,FALSE),IF(G6561="predaj",VLOOKUP(E6561,Tabuľka6[#All],12,FALSE),"zadany neplatny typ transakie"))</f>
        <v>14.95</v>
      </c>
      <c r="J6561">
        <f t="shared" si="102"/>
        <v>104.64999999999999</v>
      </c>
      <c r="K6561">
        <f>SUMIF($E$7:E6561,E6561,$H$7:H6561)</f>
        <v>42</v>
      </c>
    </row>
    <row r="6562" spans="4:11" x14ac:dyDescent="0.3">
      <c r="D6562">
        <v>6556</v>
      </c>
      <c r="E6562">
        <v>14</v>
      </c>
      <c r="F6562" s="4">
        <f>DATE(2022,11,18+INT(ROWS($1:116)/10))</f>
        <v>44894</v>
      </c>
      <c r="G6562" s="1" t="s">
        <v>167</v>
      </c>
      <c r="H6562">
        <v>-8</v>
      </c>
      <c r="I6562" s="5">
        <f>IF(G6562="nákup",VLOOKUP(E6562,Tabuľka6[#All],13,FALSE),IF(G6562="predaj",VLOOKUP(E6562,Tabuľka6[#All],12,FALSE),"zadany neplatny typ transakie"))</f>
        <v>7.8</v>
      </c>
      <c r="J6562">
        <f t="shared" si="102"/>
        <v>62.4</v>
      </c>
      <c r="K6562">
        <f>SUMIF($E$7:E6562,E6562,$H$7:H6562)</f>
        <v>43</v>
      </c>
    </row>
    <row r="6563" spans="4:11" x14ac:dyDescent="0.3">
      <c r="D6563">
        <v>6557</v>
      </c>
      <c r="E6563">
        <v>3</v>
      </c>
      <c r="F6563" s="4">
        <f>DATE(2022,11,18+INT(ROWS($1:117)/10))</f>
        <v>44894</v>
      </c>
      <c r="G6563" s="1" t="s">
        <v>167</v>
      </c>
      <c r="H6563">
        <v>-1</v>
      </c>
      <c r="I6563" s="5">
        <f>IF(G6563="nákup",VLOOKUP(E6563,Tabuľka6[#All],13,FALSE),IF(G6563="predaj",VLOOKUP(E6563,Tabuľka6[#All],12,FALSE),"zadany neplatny typ transakie"))</f>
        <v>9.64</v>
      </c>
      <c r="J6563">
        <f t="shared" si="102"/>
        <v>9.64</v>
      </c>
      <c r="K6563">
        <f>SUMIF($E$7:E6563,E6563,$H$7:H6563)</f>
        <v>52</v>
      </c>
    </row>
    <row r="6564" spans="4:11" x14ac:dyDescent="0.3">
      <c r="D6564">
        <v>6558</v>
      </c>
      <c r="E6564">
        <v>29</v>
      </c>
      <c r="F6564" s="4">
        <f>DATE(2022,11,18+INT(ROWS($1:118)/10))</f>
        <v>44894</v>
      </c>
      <c r="G6564" s="1" t="s">
        <v>167</v>
      </c>
      <c r="H6564">
        <v>-2</v>
      </c>
      <c r="I6564" s="5">
        <f>IF(G6564="nákup",VLOOKUP(E6564,Tabuľka6[#All],13,FALSE),IF(G6564="predaj",VLOOKUP(E6564,Tabuľka6[#All],12,FALSE),"zadany neplatny typ transakie"))</f>
        <v>24.99</v>
      </c>
      <c r="J6564">
        <f t="shared" si="102"/>
        <v>49.98</v>
      </c>
      <c r="K6564">
        <f>SUMIF($E$7:E6564,E6564,$H$7:H6564)</f>
        <v>24</v>
      </c>
    </row>
    <row r="6565" spans="4:11" x14ac:dyDescent="0.3">
      <c r="D6565">
        <v>6559</v>
      </c>
      <c r="E6565">
        <v>13</v>
      </c>
      <c r="F6565" s="4">
        <f>DATE(2022,11,18+INT(ROWS($1:119)/10))</f>
        <v>44894</v>
      </c>
      <c r="G6565" s="1" t="s">
        <v>167</v>
      </c>
      <c r="H6565">
        <v>-4</v>
      </c>
      <c r="I6565" s="5">
        <f>IF(G6565="nákup",VLOOKUP(E6565,Tabuľka6[#All],13,FALSE),IF(G6565="predaj",VLOOKUP(E6565,Tabuľka6[#All],12,FALSE),"zadany neplatny typ transakie"))</f>
        <v>14.95</v>
      </c>
      <c r="J6565">
        <f t="shared" si="102"/>
        <v>59.8</v>
      </c>
      <c r="K6565">
        <f>SUMIF($E$7:E6565,E6565,$H$7:H6565)</f>
        <v>16</v>
      </c>
    </row>
    <row r="6566" spans="4:11" x14ac:dyDescent="0.3">
      <c r="D6566">
        <v>6560</v>
      </c>
      <c r="E6566">
        <v>17</v>
      </c>
      <c r="F6566" s="4">
        <f>DATE(2022,11,18+INT(ROWS($1:120)/10))</f>
        <v>44895</v>
      </c>
      <c r="G6566" s="1" t="s">
        <v>167</v>
      </c>
      <c r="H6566">
        <v>-2</v>
      </c>
      <c r="I6566" s="5">
        <f>IF(G6566="nákup",VLOOKUP(E6566,Tabuľka6[#All],13,FALSE),IF(G6566="predaj",VLOOKUP(E6566,Tabuľka6[#All],12,FALSE),"zadany neplatny typ transakie"))</f>
        <v>14.46</v>
      </c>
      <c r="J6566">
        <f t="shared" si="102"/>
        <v>28.92</v>
      </c>
      <c r="K6566">
        <f>SUMIF($E$7:E6566,E6566,$H$7:H6566)</f>
        <v>17</v>
      </c>
    </row>
    <row r="6567" spans="4:11" x14ac:dyDescent="0.3">
      <c r="D6567">
        <v>6561</v>
      </c>
      <c r="E6567">
        <v>7</v>
      </c>
      <c r="F6567" s="4">
        <f>DATE(2022,11,18+INT(ROWS($1:121)/10))</f>
        <v>44895</v>
      </c>
      <c r="G6567" s="1" t="s">
        <v>167</v>
      </c>
      <c r="H6567">
        <v>-6</v>
      </c>
      <c r="I6567" s="5">
        <f>IF(G6567="nákup",VLOOKUP(E6567,Tabuľka6[#All],13,FALSE),IF(G6567="predaj",VLOOKUP(E6567,Tabuľka6[#All],12,FALSE),"zadany neplatny typ transakie"))</f>
        <v>14.75</v>
      </c>
      <c r="J6567">
        <f t="shared" si="102"/>
        <v>88.5</v>
      </c>
      <c r="K6567">
        <f>SUMIF($E$7:E6567,E6567,$H$7:H6567)</f>
        <v>137</v>
      </c>
    </row>
    <row r="6568" spans="4:11" x14ac:dyDescent="0.3">
      <c r="D6568">
        <v>6562</v>
      </c>
      <c r="E6568">
        <v>15</v>
      </c>
      <c r="F6568" s="4">
        <f>DATE(2022,11,18+INT(ROWS($1:122)/10))</f>
        <v>44895</v>
      </c>
      <c r="G6568" s="1" t="s">
        <v>167</v>
      </c>
      <c r="H6568">
        <v>-1</v>
      </c>
      <c r="I6568" s="5">
        <f>IF(G6568="nákup",VLOOKUP(E6568,Tabuľka6[#All],13,FALSE),IF(G6568="predaj",VLOOKUP(E6568,Tabuľka6[#All],12,FALSE),"zadany neplatny typ transakie"))</f>
        <v>9.65</v>
      </c>
      <c r="J6568">
        <f t="shared" si="102"/>
        <v>9.65</v>
      </c>
      <c r="K6568">
        <f>SUMIF($E$7:E6568,E6568,$H$7:H6568)</f>
        <v>114</v>
      </c>
    </row>
    <row r="6569" spans="4:11" x14ac:dyDescent="0.3">
      <c r="D6569">
        <v>6563</v>
      </c>
      <c r="E6569">
        <v>22</v>
      </c>
      <c r="F6569" s="4">
        <f>DATE(2022,11,18+INT(ROWS($1:123)/10))</f>
        <v>44895</v>
      </c>
      <c r="G6569" s="1" t="s">
        <v>166</v>
      </c>
      <c r="H6569">
        <v>25</v>
      </c>
      <c r="I6569" s="5">
        <f>IF(G6569="nákup",VLOOKUP(E6569,Tabuľka6[#All],13,FALSE),IF(G6569="predaj",VLOOKUP(E6569,Tabuľka6[#All],12,FALSE),"zadany neplatny typ transakie"))</f>
        <v>12.56</v>
      </c>
      <c r="J6569">
        <f t="shared" si="102"/>
        <v>314</v>
      </c>
      <c r="K6569">
        <f>SUMIF($E$7:E6569,E6569,$H$7:H6569)</f>
        <v>52</v>
      </c>
    </row>
    <row r="6570" spans="4:11" x14ac:dyDescent="0.3">
      <c r="D6570">
        <v>6564</v>
      </c>
      <c r="E6570">
        <v>27</v>
      </c>
      <c r="F6570" s="4">
        <f>DATE(2022,11,18+INT(ROWS($1:124)/10))</f>
        <v>44895</v>
      </c>
      <c r="G6570" s="1" t="s">
        <v>166</v>
      </c>
      <c r="H6570">
        <v>2</v>
      </c>
      <c r="I6570" s="5">
        <f>IF(G6570="nákup",VLOOKUP(E6570,Tabuľka6[#All],13,FALSE),IF(G6570="predaj",VLOOKUP(E6570,Tabuľka6[#All],12,FALSE),"zadany neplatny typ transakie"))</f>
        <v>8.89</v>
      </c>
      <c r="J6570">
        <f t="shared" si="102"/>
        <v>17.78</v>
      </c>
      <c r="K6570">
        <f>SUMIF($E$7:E6570,E6570,$H$7:H6570)</f>
        <v>111</v>
      </c>
    </row>
    <row r="6571" spans="4:11" x14ac:dyDescent="0.3">
      <c r="D6571">
        <v>6565</v>
      </c>
      <c r="E6571">
        <v>13</v>
      </c>
      <c r="F6571" s="4">
        <f>DATE(2022,11,18+INT(ROWS($1:125)/10))</f>
        <v>44895</v>
      </c>
      <c r="G6571" s="1" t="s">
        <v>167</v>
      </c>
      <c r="H6571">
        <v>-1</v>
      </c>
      <c r="I6571" s="5">
        <f>IF(G6571="nákup",VLOOKUP(E6571,Tabuľka6[#All],13,FALSE),IF(G6571="predaj",VLOOKUP(E6571,Tabuľka6[#All],12,FALSE),"zadany neplatny typ transakie"))</f>
        <v>14.95</v>
      </c>
      <c r="J6571">
        <f t="shared" si="102"/>
        <v>14.95</v>
      </c>
      <c r="K6571">
        <f>SUMIF($E$7:E6571,E6571,$H$7:H6571)</f>
        <v>15</v>
      </c>
    </row>
    <row r="6572" spans="4:11" x14ac:dyDescent="0.3">
      <c r="D6572">
        <v>6566</v>
      </c>
      <c r="E6572">
        <v>25</v>
      </c>
      <c r="F6572" s="4">
        <f>DATE(2022,11,18+INT(ROWS($1:126)/10))</f>
        <v>44895</v>
      </c>
      <c r="G6572" s="1" t="s">
        <v>167</v>
      </c>
      <c r="H6572">
        <v>-9</v>
      </c>
      <c r="I6572" s="5">
        <f>IF(G6572="nákup",VLOOKUP(E6572,Tabuľka6[#All],13,FALSE),IF(G6572="predaj",VLOOKUP(E6572,Tabuľka6[#All],12,FALSE),"zadany neplatny typ transakie"))</f>
        <v>14.95</v>
      </c>
      <c r="J6572">
        <f t="shared" si="102"/>
        <v>134.54999999999998</v>
      </c>
      <c r="K6572">
        <f>SUMIF($E$7:E6572,E6572,$H$7:H6572)</f>
        <v>33</v>
      </c>
    </row>
    <row r="6573" spans="4:11" x14ac:dyDescent="0.3">
      <c r="D6573">
        <v>6567</v>
      </c>
      <c r="E6573">
        <v>16</v>
      </c>
      <c r="F6573" s="4">
        <f>DATE(2022,11,18+INT(ROWS($1:127)/10))</f>
        <v>44895</v>
      </c>
      <c r="G6573" s="1" t="s">
        <v>167</v>
      </c>
      <c r="H6573">
        <v>-1</v>
      </c>
      <c r="I6573" s="5">
        <f>IF(G6573="nákup",VLOOKUP(E6573,Tabuľka6[#All],13,FALSE),IF(G6573="predaj",VLOOKUP(E6573,Tabuľka6[#All],12,FALSE),"zadany neplatny typ transakie"))</f>
        <v>14.49</v>
      </c>
      <c r="J6573">
        <f t="shared" si="102"/>
        <v>14.49</v>
      </c>
      <c r="K6573">
        <f>SUMIF($E$7:E6573,E6573,$H$7:H6573)</f>
        <v>54</v>
      </c>
    </row>
    <row r="6574" spans="4:11" x14ac:dyDescent="0.3">
      <c r="D6574">
        <v>6568</v>
      </c>
      <c r="E6574">
        <v>19</v>
      </c>
      <c r="F6574" s="4">
        <f>DATE(2022,11,18+INT(ROWS($1:128)/10))</f>
        <v>44895</v>
      </c>
      <c r="G6574" s="1" t="s">
        <v>167</v>
      </c>
      <c r="H6574">
        <v>-6</v>
      </c>
      <c r="I6574" s="5">
        <f>IF(G6574="nákup",VLOOKUP(E6574,Tabuľka6[#All],13,FALSE),IF(G6574="predaj",VLOOKUP(E6574,Tabuľka6[#All],12,FALSE),"zadany neplatny typ transakie"))</f>
        <v>14.17</v>
      </c>
      <c r="J6574">
        <f t="shared" si="102"/>
        <v>85.02</v>
      </c>
      <c r="K6574">
        <f>SUMIF($E$7:E6574,E6574,$H$7:H6574)</f>
        <v>237</v>
      </c>
    </row>
    <row r="6575" spans="4:11" x14ac:dyDescent="0.3">
      <c r="D6575">
        <v>6569</v>
      </c>
      <c r="E6575">
        <v>10</v>
      </c>
      <c r="F6575" s="4">
        <f>DATE(2022,11,18+INT(ROWS($1:129)/10))</f>
        <v>44895</v>
      </c>
      <c r="G6575" s="1" t="s">
        <v>167</v>
      </c>
      <c r="H6575">
        <v>-10</v>
      </c>
      <c r="I6575" s="5">
        <f>IF(G6575="nákup",VLOOKUP(E6575,Tabuľka6[#All],13,FALSE),IF(G6575="predaj",VLOOKUP(E6575,Tabuľka6[#All],12,FALSE),"zadany neplatny typ transakie"))</f>
        <v>18.5</v>
      </c>
      <c r="J6575">
        <f t="shared" si="102"/>
        <v>185</v>
      </c>
      <c r="K6575">
        <f>SUMIF($E$7:E6575,E6575,$H$7:H6575)</f>
        <v>65</v>
      </c>
    </row>
    <row r="6576" spans="4:11" x14ac:dyDescent="0.3">
      <c r="D6576">
        <v>6570</v>
      </c>
      <c r="E6576">
        <v>24</v>
      </c>
      <c r="F6576" s="4">
        <f>DATE(2022,11,18+INT(ROWS($1:130)/10))</f>
        <v>44896</v>
      </c>
      <c r="G6576" s="1" t="s">
        <v>167</v>
      </c>
      <c r="H6576">
        <v>-1</v>
      </c>
      <c r="I6576" s="5">
        <f>IF(G6576="nákup",VLOOKUP(E6576,Tabuľka6[#All],13,FALSE),IF(G6576="predaj",VLOOKUP(E6576,Tabuľka6[#All],12,FALSE),"zadany neplatny typ transakie"))</f>
        <v>18.98</v>
      </c>
      <c r="J6576">
        <f t="shared" si="102"/>
        <v>18.98</v>
      </c>
      <c r="K6576">
        <f>SUMIF($E$7:E6576,E6576,$H$7:H6576)</f>
        <v>27</v>
      </c>
    </row>
    <row r="6577" spans="4:11" x14ac:dyDescent="0.3">
      <c r="D6577">
        <v>6571</v>
      </c>
      <c r="E6577">
        <v>25</v>
      </c>
      <c r="F6577" s="4">
        <f>DATE(2022,11,18+INT(ROWS($1:131)/10))</f>
        <v>44896</v>
      </c>
      <c r="G6577" s="1" t="s">
        <v>167</v>
      </c>
      <c r="H6577">
        <v>-1</v>
      </c>
      <c r="I6577" s="5">
        <f>IF(G6577="nákup",VLOOKUP(E6577,Tabuľka6[#All],13,FALSE),IF(G6577="predaj",VLOOKUP(E6577,Tabuľka6[#All],12,FALSE),"zadany neplatny typ transakie"))</f>
        <v>14.95</v>
      </c>
      <c r="J6577">
        <f t="shared" si="102"/>
        <v>14.95</v>
      </c>
      <c r="K6577">
        <f>SUMIF($E$7:E6577,E6577,$H$7:H6577)</f>
        <v>32</v>
      </c>
    </row>
    <row r="6578" spans="4:11" x14ac:dyDescent="0.3">
      <c r="D6578">
        <v>6572</v>
      </c>
      <c r="E6578">
        <v>9</v>
      </c>
      <c r="F6578" s="4">
        <f>DATE(2022,11,18+INT(ROWS($1:132)/10))</f>
        <v>44896</v>
      </c>
      <c r="G6578" s="1" t="s">
        <v>167</v>
      </c>
      <c r="H6578">
        <v>-7</v>
      </c>
      <c r="I6578" s="5">
        <f>IF(G6578="nákup",VLOOKUP(E6578,Tabuľka6[#All],13,FALSE),IF(G6578="predaj",VLOOKUP(E6578,Tabuľka6[#All],12,FALSE),"zadany neplatny typ transakie"))</f>
        <v>41</v>
      </c>
      <c r="J6578">
        <f t="shared" si="102"/>
        <v>287</v>
      </c>
      <c r="K6578">
        <f>SUMIF($E$7:E6578,E6578,$H$7:H6578)</f>
        <v>210</v>
      </c>
    </row>
    <row r="6579" spans="4:11" x14ac:dyDescent="0.3">
      <c r="D6579">
        <v>6573</v>
      </c>
      <c r="E6579">
        <v>24</v>
      </c>
      <c r="F6579" s="4">
        <f>DATE(2022,11,18+INT(ROWS($1:133)/10))</f>
        <v>44896</v>
      </c>
      <c r="G6579" s="1" t="s">
        <v>167</v>
      </c>
      <c r="H6579">
        <v>-8</v>
      </c>
      <c r="I6579" s="5">
        <f>IF(G6579="nákup",VLOOKUP(E6579,Tabuľka6[#All],13,FALSE),IF(G6579="predaj",VLOOKUP(E6579,Tabuľka6[#All],12,FALSE),"zadany neplatny typ transakie"))</f>
        <v>18.98</v>
      </c>
      <c r="J6579">
        <f t="shared" si="102"/>
        <v>151.84</v>
      </c>
      <c r="K6579">
        <f>SUMIF($E$7:E6579,E6579,$H$7:H6579)</f>
        <v>19</v>
      </c>
    </row>
    <row r="6580" spans="4:11" x14ac:dyDescent="0.3">
      <c r="D6580">
        <v>6574</v>
      </c>
      <c r="E6580">
        <v>3</v>
      </c>
      <c r="F6580" s="4">
        <f>DATE(2022,11,18+INT(ROWS($1:134)/10))</f>
        <v>44896</v>
      </c>
      <c r="G6580" s="1" t="s">
        <v>167</v>
      </c>
      <c r="H6580">
        <v>-2</v>
      </c>
      <c r="I6580" s="5">
        <f>IF(G6580="nákup",VLOOKUP(E6580,Tabuľka6[#All],13,FALSE),IF(G6580="predaj",VLOOKUP(E6580,Tabuľka6[#All],12,FALSE),"zadany neplatny typ transakie"))</f>
        <v>9.64</v>
      </c>
      <c r="J6580">
        <f t="shared" si="102"/>
        <v>19.28</v>
      </c>
      <c r="K6580">
        <f>SUMIF($E$7:E6580,E6580,$H$7:H6580)</f>
        <v>50</v>
      </c>
    </row>
    <row r="6581" spans="4:11" x14ac:dyDescent="0.3">
      <c r="D6581">
        <v>6575</v>
      </c>
      <c r="E6581">
        <v>29</v>
      </c>
      <c r="F6581" s="4">
        <f>DATE(2022,11,18+INT(ROWS($1:135)/10))</f>
        <v>44896</v>
      </c>
      <c r="G6581" s="1" t="s">
        <v>167</v>
      </c>
      <c r="H6581">
        <v>-4</v>
      </c>
      <c r="I6581" s="5">
        <f>IF(G6581="nákup",VLOOKUP(E6581,Tabuľka6[#All],13,FALSE),IF(G6581="predaj",VLOOKUP(E6581,Tabuľka6[#All],12,FALSE),"zadany neplatny typ transakie"))</f>
        <v>24.99</v>
      </c>
      <c r="J6581">
        <f t="shared" si="102"/>
        <v>99.96</v>
      </c>
      <c r="K6581">
        <f>SUMIF($E$7:E6581,E6581,$H$7:H6581)</f>
        <v>20</v>
      </c>
    </row>
    <row r="6582" spans="4:11" x14ac:dyDescent="0.3">
      <c r="D6582">
        <v>6576</v>
      </c>
      <c r="E6582">
        <v>5</v>
      </c>
      <c r="F6582" s="4">
        <f>DATE(2022,11,18+INT(ROWS($1:136)/10))</f>
        <v>44896</v>
      </c>
      <c r="G6582" s="1" t="s">
        <v>167</v>
      </c>
      <c r="H6582">
        <v>-2</v>
      </c>
      <c r="I6582" s="5">
        <f>IF(G6582="nákup",VLOOKUP(E6582,Tabuľka6[#All],13,FALSE),IF(G6582="predaj",VLOOKUP(E6582,Tabuľka6[#All],12,FALSE),"zadany neplatny typ transakie"))</f>
        <v>15.56</v>
      </c>
      <c r="J6582">
        <f t="shared" si="102"/>
        <v>31.12</v>
      </c>
      <c r="K6582">
        <f>SUMIF($E$7:E6582,E6582,$H$7:H6582)</f>
        <v>159</v>
      </c>
    </row>
    <row r="6583" spans="4:11" x14ac:dyDescent="0.3">
      <c r="D6583">
        <v>6577</v>
      </c>
      <c r="E6583">
        <v>17</v>
      </c>
      <c r="F6583" s="4">
        <f>DATE(2022,11,18+INT(ROWS($1:137)/10))</f>
        <v>44896</v>
      </c>
      <c r="G6583" s="1" t="s">
        <v>166</v>
      </c>
      <c r="H6583">
        <v>20</v>
      </c>
      <c r="I6583" s="5">
        <f>IF(G6583="nákup",VLOOKUP(E6583,Tabuľka6[#All],13,FALSE),IF(G6583="predaj",VLOOKUP(E6583,Tabuľka6[#All],12,FALSE),"zadany neplatny typ transakie"))</f>
        <v>7.58</v>
      </c>
      <c r="J6583">
        <f t="shared" si="102"/>
        <v>151.6</v>
      </c>
      <c r="K6583">
        <f>SUMIF($E$7:E6583,E6583,$H$7:H6583)</f>
        <v>37</v>
      </c>
    </row>
    <row r="6584" spans="4:11" x14ac:dyDescent="0.3">
      <c r="D6584">
        <v>6578</v>
      </c>
      <c r="E6584">
        <v>12</v>
      </c>
      <c r="F6584" s="4">
        <f>DATE(2022,11,18+INT(ROWS($1:138)/10))</f>
        <v>44896</v>
      </c>
      <c r="G6584" s="1" t="s">
        <v>166</v>
      </c>
      <c r="H6584">
        <v>15</v>
      </c>
      <c r="I6584" s="5">
        <f>IF(G6584="nákup",VLOOKUP(E6584,Tabuľka6[#All],13,FALSE),IF(G6584="predaj",VLOOKUP(E6584,Tabuľka6[#All],12,FALSE),"zadany neplatny typ transakie"))</f>
        <v>7.69</v>
      </c>
      <c r="J6584">
        <f t="shared" si="102"/>
        <v>115.35000000000001</v>
      </c>
      <c r="K6584">
        <f>SUMIF($E$7:E6584,E6584,$H$7:H6584)</f>
        <v>60</v>
      </c>
    </row>
    <row r="6585" spans="4:11" x14ac:dyDescent="0.3">
      <c r="D6585">
        <v>6579</v>
      </c>
      <c r="E6585">
        <v>19</v>
      </c>
      <c r="F6585" s="4">
        <f>DATE(2022,11,18+INT(ROWS($1:139)/10))</f>
        <v>44896</v>
      </c>
      <c r="G6585" s="1" t="s">
        <v>167</v>
      </c>
      <c r="H6585">
        <v>-6</v>
      </c>
      <c r="I6585" s="5">
        <f>IF(G6585="nákup",VLOOKUP(E6585,Tabuľka6[#All],13,FALSE),IF(G6585="predaj",VLOOKUP(E6585,Tabuľka6[#All],12,FALSE),"zadany neplatny typ transakie"))</f>
        <v>14.17</v>
      </c>
      <c r="J6585">
        <f t="shared" si="102"/>
        <v>85.02</v>
      </c>
      <c r="K6585">
        <f>SUMIF($E$7:E6585,E6585,$H$7:H6585)</f>
        <v>231</v>
      </c>
    </row>
    <row r="6586" spans="4:11" x14ac:dyDescent="0.3">
      <c r="D6586">
        <v>6580</v>
      </c>
      <c r="E6586">
        <v>4</v>
      </c>
      <c r="F6586" s="4">
        <f>DATE(2022,11,18+INT(ROWS($1:140)/10))</f>
        <v>44897</v>
      </c>
      <c r="G6586" s="1" t="s">
        <v>166</v>
      </c>
      <c r="H6586">
        <v>25</v>
      </c>
      <c r="I6586" s="5">
        <f>IF(G6586="nákup",VLOOKUP(E6586,Tabuľka6[#All],13,FALSE),IF(G6586="predaj",VLOOKUP(E6586,Tabuľka6[#All],12,FALSE),"zadany neplatny typ transakie"))</f>
        <v>8.36</v>
      </c>
      <c r="J6586">
        <f t="shared" si="102"/>
        <v>209</v>
      </c>
      <c r="K6586">
        <f>SUMIF($E$7:E6586,E6586,$H$7:H6586)</f>
        <v>49</v>
      </c>
    </row>
    <row r="6587" spans="4:11" x14ac:dyDescent="0.3">
      <c r="D6587">
        <v>6581</v>
      </c>
      <c r="E6587">
        <v>26</v>
      </c>
      <c r="F6587" s="4">
        <f>DATE(2022,11,18+INT(ROWS($1:141)/10))</f>
        <v>44897</v>
      </c>
      <c r="G6587" s="1" t="s">
        <v>166</v>
      </c>
      <c r="H6587">
        <v>25</v>
      </c>
      <c r="I6587" s="5">
        <f>IF(G6587="nákup",VLOOKUP(E6587,Tabuľka6[#All],13,FALSE),IF(G6587="predaj",VLOOKUP(E6587,Tabuľka6[#All],12,FALSE),"zadany neplatny typ transakie"))</f>
        <v>8.89</v>
      </c>
      <c r="J6587">
        <f t="shared" si="102"/>
        <v>222.25</v>
      </c>
      <c r="K6587">
        <f>SUMIF($E$7:E6587,E6587,$H$7:H6587)</f>
        <v>39</v>
      </c>
    </row>
    <row r="6588" spans="4:11" x14ac:dyDescent="0.3">
      <c r="D6588">
        <v>6582</v>
      </c>
      <c r="E6588">
        <v>30</v>
      </c>
      <c r="F6588" s="4">
        <f>DATE(2022,11,18+INT(ROWS($1:142)/10))</f>
        <v>44897</v>
      </c>
      <c r="G6588" s="1" t="s">
        <v>166</v>
      </c>
      <c r="H6588">
        <v>32</v>
      </c>
      <c r="I6588" s="5" t="str">
        <f>IF(G6588="nákup",VLOOKUP(E6588,Tabuľka6[#All],13,FALSE),IF(G6588="predaj",VLOOKUP(E6588,Tabuľka6[#All],12,FALSE),"zadany neplatny typ transakie"))</f>
        <v>4,36</v>
      </c>
      <c r="J6588">
        <f t="shared" si="102"/>
        <v>139.52000000000001</v>
      </c>
      <c r="K6588">
        <f>SUMIF($E$7:E6588,E6588,$H$7:H6588)</f>
        <v>69</v>
      </c>
    </row>
    <row r="6589" spans="4:11" x14ac:dyDescent="0.3">
      <c r="D6589">
        <v>6583</v>
      </c>
      <c r="E6589">
        <v>25</v>
      </c>
      <c r="F6589" s="4">
        <f>DATE(2022,11,18+INT(ROWS($1:143)/10))</f>
        <v>44897</v>
      </c>
      <c r="G6589" s="1" t="s">
        <v>166</v>
      </c>
      <c r="H6589">
        <v>28</v>
      </c>
      <c r="I6589" s="5" t="str">
        <f>IF(G6589="nákup",VLOOKUP(E6589,Tabuľka6[#All],13,FALSE),IF(G6589="predaj",VLOOKUP(E6589,Tabuľka6[#All],12,FALSE),"zadany neplatny typ transakie"))</f>
        <v>6,65</v>
      </c>
      <c r="J6589">
        <f t="shared" si="102"/>
        <v>186.20000000000002</v>
      </c>
      <c r="K6589">
        <f>SUMIF($E$7:E6589,E6589,$H$7:H6589)</f>
        <v>60</v>
      </c>
    </row>
    <row r="6590" spans="4:11" x14ac:dyDescent="0.3">
      <c r="D6590">
        <v>6584</v>
      </c>
      <c r="E6590">
        <v>28</v>
      </c>
      <c r="F6590" s="4">
        <f>DATE(2022,11,18+INT(ROWS($1:144)/10))</f>
        <v>44897</v>
      </c>
      <c r="G6590" s="1" t="s">
        <v>166</v>
      </c>
      <c r="H6590">
        <v>40</v>
      </c>
      <c r="I6590" s="5">
        <f>IF(G6590="nákup",VLOOKUP(E6590,Tabuľka6[#All],13,FALSE),IF(G6590="predaj",VLOOKUP(E6590,Tabuľka6[#All],12,FALSE),"zadany neplatny typ transakie"))</f>
        <v>6.9</v>
      </c>
      <c r="J6590">
        <f t="shared" si="102"/>
        <v>276</v>
      </c>
      <c r="K6590">
        <f>SUMIF($E$7:E6590,E6590,$H$7:H6590)</f>
        <v>49</v>
      </c>
    </row>
    <row r="6591" spans="4:11" x14ac:dyDescent="0.3">
      <c r="D6591">
        <v>6585</v>
      </c>
      <c r="E6591">
        <v>11</v>
      </c>
      <c r="F6591" s="4">
        <f>DATE(2022,11,18+INT(ROWS($1:145)/10))</f>
        <v>44897</v>
      </c>
      <c r="G6591" s="1" t="s">
        <v>166</v>
      </c>
      <c r="H6591">
        <v>34</v>
      </c>
      <c r="I6591" s="5">
        <f>IF(G6591="nákup",VLOOKUP(E6591,Tabuľka6[#All],13,FALSE),IF(G6591="predaj",VLOOKUP(E6591,Tabuľka6[#All],12,FALSE),"zadany neplatny typ transakie"))</f>
        <v>3.26</v>
      </c>
      <c r="J6591">
        <f t="shared" si="102"/>
        <v>110.83999999999999</v>
      </c>
      <c r="K6591">
        <f>SUMIF($E$7:E6591,E6591,$H$7:H6591)</f>
        <v>144</v>
      </c>
    </row>
    <row r="6592" spans="4:11" x14ac:dyDescent="0.3">
      <c r="D6592">
        <v>6586</v>
      </c>
      <c r="E6592">
        <v>11</v>
      </c>
      <c r="F6592" s="4">
        <f>DATE(2022,11,18+INT(ROWS($1:146)/10))</f>
        <v>44897</v>
      </c>
      <c r="G6592" s="1" t="s">
        <v>166</v>
      </c>
      <c r="H6592">
        <v>45</v>
      </c>
      <c r="I6592" s="5">
        <f>IF(G6592="nákup",VLOOKUP(E6592,Tabuľka6[#All],13,FALSE),IF(G6592="predaj",VLOOKUP(E6592,Tabuľka6[#All],12,FALSE),"zadany neplatny typ transakie"))</f>
        <v>3.26</v>
      </c>
      <c r="J6592">
        <f t="shared" si="102"/>
        <v>146.69999999999999</v>
      </c>
      <c r="K6592">
        <f>SUMIF($E$7:E6592,E6592,$H$7:H6592)</f>
        <v>189</v>
      </c>
    </row>
    <row r="6593" spans="4:11" x14ac:dyDescent="0.3">
      <c r="D6593">
        <v>6587</v>
      </c>
      <c r="E6593">
        <v>16</v>
      </c>
      <c r="F6593" s="4">
        <f>DATE(2022,11,18+INT(ROWS($1:147)/10))</f>
        <v>44897</v>
      </c>
      <c r="G6593" s="1" t="s">
        <v>167</v>
      </c>
      <c r="H6593">
        <v>-4</v>
      </c>
      <c r="I6593" s="5">
        <f>IF(G6593="nákup",VLOOKUP(E6593,Tabuľka6[#All],13,FALSE),IF(G6593="predaj",VLOOKUP(E6593,Tabuľka6[#All],12,FALSE),"zadany neplatny typ transakie"))</f>
        <v>14.49</v>
      </c>
      <c r="J6593">
        <f t="shared" si="102"/>
        <v>57.96</v>
      </c>
      <c r="K6593">
        <f>SUMIF($E$7:E6593,E6593,$H$7:H6593)</f>
        <v>50</v>
      </c>
    </row>
    <row r="6594" spans="4:11" x14ac:dyDescent="0.3">
      <c r="D6594">
        <v>6588</v>
      </c>
      <c r="E6594">
        <v>3</v>
      </c>
      <c r="F6594" s="4">
        <f>DATE(2022,11,18+INT(ROWS($1:148)/10))</f>
        <v>44897</v>
      </c>
      <c r="G6594" s="1" t="s">
        <v>167</v>
      </c>
      <c r="H6594">
        <v>-3</v>
      </c>
      <c r="I6594" s="5">
        <f>IF(G6594="nákup",VLOOKUP(E6594,Tabuľka6[#All],13,FALSE),IF(G6594="predaj",VLOOKUP(E6594,Tabuľka6[#All],12,FALSE),"zadany neplatny typ transakie"))</f>
        <v>9.64</v>
      </c>
      <c r="J6594">
        <f t="shared" si="102"/>
        <v>28.92</v>
      </c>
      <c r="K6594">
        <f>SUMIF($E$7:E6594,E6594,$H$7:H6594)</f>
        <v>47</v>
      </c>
    </row>
    <row r="6595" spans="4:11" x14ac:dyDescent="0.3">
      <c r="D6595">
        <v>6589</v>
      </c>
      <c r="E6595">
        <v>9</v>
      </c>
      <c r="F6595" s="4">
        <f>DATE(2022,11,18+INT(ROWS($1:149)/10))</f>
        <v>44897</v>
      </c>
      <c r="G6595" s="1" t="s">
        <v>167</v>
      </c>
      <c r="H6595">
        <v>-8</v>
      </c>
      <c r="I6595" s="5">
        <f>IF(G6595="nákup",VLOOKUP(E6595,Tabuľka6[#All],13,FALSE),IF(G6595="predaj",VLOOKUP(E6595,Tabuľka6[#All],12,FALSE),"zadany neplatny typ transakie"))</f>
        <v>41</v>
      </c>
      <c r="J6595">
        <f t="shared" si="102"/>
        <v>328</v>
      </c>
      <c r="K6595">
        <f>SUMIF($E$7:E6595,E6595,$H$7:H6595)</f>
        <v>202</v>
      </c>
    </row>
    <row r="6596" spans="4:11" x14ac:dyDescent="0.3">
      <c r="D6596">
        <v>6590</v>
      </c>
      <c r="E6596">
        <v>9</v>
      </c>
      <c r="F6596" s="4">
        <f>DATE(2022,11,18+INT(ROWS($1:150)/10))</f>
        <v>44898</v>
      </c>
      <c r="G6596" s="1" t="s">
        <v>167</v>
      </c>
      <c r="H6596">
        <v>-9</v>
      </c>
      <c r="I6596" s="5">
        <f>IF(G6596="nákup",VLOOKUP(E6596,Tabuľka6[#All],13,FALSE),IF(G6596="predaj",VLOOKUP(E6596,Tabuľka6[#All],12,FALSE),"zadany neplatny typ transakie"))</f>
        <v>41</v>
      </c>
      <c r="J6596">
        <f t="shared" si="102"/>
        <v>369</v>
      </c>
      <c r="K6596">
        <f>SUMIF($E$7:E6596,E6596,$H$7:H6596)</f>
        <v>193</v>
      </c>
    </row>
    <row r="6597" spans="4:11" x14ac:dyDescent="0.3">
      <c r="D6597">
        <v>6591</v>
      </c>
      <c r="E6597">
        <v>27</v>
      </c>
      <c r="F6597" s="4">
        <f>DATE(2022,11,18+INT(ROWS($1:151)/10))</f>
        <v>44898</v>
      </c>
      <c r="G6597" s="1" t="s">
        <v>167</v>
      </c>
      <c r="H6597">
        <v>-3</v>
      </c>
      <c r="I6597" s="5">
        <f>IF(G6597="nákup",VLOOKUP(E6597,Tabuľka6[#All],13,FALSE),IF(G6597="predaj",VLOOKUP(E6597,Tabuľka6[#All],12,FALSE),"zadany neplatny typ transakie"))</f>
        <v>16.36</v>
      </c>
      <c r="J6597">
        <f t="shared" si="102"/>
        <v>49.08</v>
      </c>
      <c r="K6597">
        <f>SUMIF($E$7:E6597,E6597,$H$7:H6597)</f>
        <v>108</v>
      </c>
    </row>
    <row r="6598" spans="4:11" x14ac:dyDescent="0.3">
      <c r="D6598">
        <v>6592</v>
      </c>
      <c r="E6598">
        <v>1</v>
      </c>
      <c r="F6598" s="4">
        <f>DATE(2022,11,18+INT(ROWS($1:152)/10))</f>
        <v>44898</v>
      </c>
      <c r="G6598" s="1" t="s">
        <v>167</v>
      </c>
      <c r="H6598">
        <v>-6</v>
      </c>
      <c r="I6598" s="5">
        <f>IF(G6598="nákup",VLOOKUP(E6598,Tabuľka6[#All],13,FALSE),IF(G6598="predaj",VLOOKUP(E6598,Tabuľka6[#All],12,FALSE),"zadany neplatny typ transakie"))</f>
        <v>11.9</v>
      </c>
      <c r="J6598">
        <f t="shared" si="102"/>
        <v>71.400000000000006</v>
      </c>
      <c r="K6598">
        <f>SUMIF($E$7:E6598,E6598,$H$7:H6598)</f>
        <v>65</v>
      </c>
    </row>
    <row r="6599" spans="4:11" x14ac:dyDescent="0.3">
      <c r="D6599">
        <v>6593</v>
      </c>
      <c r="E6599">
        <v>6</v>
      </c>
      <c r="F6599" s="4">
        <f>DATE(2022,11,18+INT(ROWS($1:153)/10))</f>
        <v>44898</v>
      </c>
      <c r="G6599" s="1" t="s">
        <v>167</v>
      </c>
      <c r="H6599">
        <v>-2</v>
      </c>
      <c r="I6599" s="5">
        <f>IF(G6599="nákup",VLOOKUP(E6599,Tabuľka6[#All],13,FALSE),IF(G6599="predaj",VLOOKUP(E6599,Tabuľka6[#All],12,FALSE),"zadany neplatny typ transakie"))</f>
        <v>13.24</v>
      </c>
      <c r="J6599">
        <f t="shared" si="102"/>
        <v>26.48</v>
      </c>
      <c r="K6599">
        <f>SUMIF($E$7:E6599,E6599,$H$7:H6599)</f>
        <v>20</v>
      </c>
    </row>
    <row r="6600" spans="4:11" x14ac:dyDescent="0.3">
      <c r="D6600">
        <v>6594</v>
      </c>
      <c r="E6600">
        <v>5</v>
      </c>
      <c r="F6600" s="4">
        <f>DATE(2022,11,18+INT(ROWS($1:154)/10))</f>
        <v>44898</v>
      </c>
      <c r="G6600" s="1" t="s">
        <v>167</v>
      </c>
      <c r="H6600">
        <v>-8</v>
      </c>
      <c r="I6600" s="5">
        <f>IF(G6600="nákup",VLOOKUP(E6600,Tabuľka6[#All],13,FALSE),IF(G6600="predaj",VLOOKUP(E6600,Tabuľka6[#All],12,FALSE),"zadany neplatny typ transakie"))</f>
        <v>15.56</v>
      </c>
      <c r="J6600">
        <f t="shared" ref="J6600:J6663" si="103">ABS(H6600*I6600)</f>
        <v>124.48</v>
      </c>
      <c r="K6600">
        <f>SUMIF($E$7:E6600,E6600,$H$7:H6600)</f>
        <v>151</v>
      </c>
    </row>
    <row r="6601" spans="4:11" x14ac:dyDescent="0.3">
      <c r="D6601">
        <v>6595</v>
      </c>
      <c r="E6601">
        <v>7</v>
      </c>
      <c r="F6601" s="4">
        <f>DATE(2022,11,18+INT(ROWS($1:155)/10))</f>
        <v>44898</v>
      </c>
      <c r="G6601" s="1" t="s">
        <v>167</v>
      </c>
      <c r="H6601">
        <v>-5</v>
      </c>
      <c r="I6601" s="5">
        <f>IF(G6601="nákup",VLOOKUP(E6601,Tabuľka6[#All],13,FALSE),IF(G6601="predaj",VLOOKUP(E6601,Tabuľka6[#All],12,FALSE),"zadany neplatny typ transakie"))</f>
        <v>14.75</v>
      </c>
      <c r="J6601">
        <f t="shared" si="103"/>
        <v>73.75</v>
      </c>
      <c r="K6601">
        <f>SUMIF($E$7:E6601,E6601,$H$7:H6601)</f>
        <v>132</v>
      </c>
    </row>
    <row r="6602" spans="4:11" x14ac:dyDescent="0.3">
      <c r="D6602">
        <v>6596</v>
      </c>
      <c r="E6602">
        <v>7</v>
      </c>
      <c r="F6602" s="4">
        <f>DATE(2022,11,18+INT(ROWS($1:156)/10))</f>
        <v>44898</v>
      </c>
      <c r="G6602" s="1" t="s">
        <v>167</v>
      </c>
      <c r="H6602">
        <v>-8</v>
      </c>
      <c r="I6602" s="5">
        <f>IF(G6602="nákup",VLOOKUP(E6602,Tabuľka6[#All],13,FALSE),IF(G6602="predaj",VLOOKUP(E6602,Tabuľka6[#All],12,FALSE),"zadany neplatny typ transakie"))</f>
        <v>14.75</v>
      </c>
      <c r="J6602">
        <f t="shared" si="103"/>
        <v>118</v>
      </c>
      <c r="K6602">
        <f>SUMIF($E$7:E6602,E6602,$H$7:H6602)</f>
        <v>124</v>
      </c>
    </row>
    <row r="6603" spans="4:11" x14ac:dyDescent="0.3">
      <c r="D6603">
        <v>6597</v>
      </c>
      <c r="E6603">
        <v>16</v>
      </c>
      <c r="F6603" s="4">
        <f>DATE(2022,11,18+INT(ROWS($1:157)/10))</f>
        <v>44898</v>
      </c>
      <c r="G6603" s="1" t="s">
        <v>167</v>
      </c>
      <c r="H6603">
        <v>-3</v>
      </c>
      <c r="I6603" s="5">
        <f>IF(G6603="nákup",VLOOKUP(E6603,Tabuľka6[#All],13,FALSE),IF(G6603="predaj",VLOOKUP(E6603,Tabuľka6[#All],12,FALSE),"zadany neplatny typ transakie"))</f>
        <v>14.49</v>
      </c>
      <c r="J6603">
        <f t="shared" si="103"/>
        <v>43.47</v>
      </c>
      <c r="K6603">
        <f>SUMIF($E$7:E6603,E6603,$H$7:H6603)</f>
        <v>47</v>
      </c>
    </row>
    <row r="6604" spans="4:11" x14ac:dyDescent="0.3">
      <c r="D6604">
        <v>6598</v>
      </c>
      <c r="E6604">
        <v>16</v>
      </c>
      <c r="F6604" s="4">
        <f>DATE(2022,11,18+INT(ROWS($1:158)/10))</f>
        <v>44898</v>
      </c>
      <c r="G6604" s="1" t="s">
        <v>167</v>
      </c>
      <c r="H6604">
        <v>-9</v>
      </c>
      <c r="I6604" s="5">
        <f>IF(G6604="nákup",VLOOKUP(E6604,Tabuľka6[#All],13,FALSE),IF(G6604="predaj",VLOOKUP(E6604,Tabuľka6[#All],12,FALSE),"zadany neplatny typ transakie"))</f>
        <v>14.49</v>
      </c>
      <c r="J6604">
        <f t="shared" si="103"/>
        <v>130.41</v>
      </c>
      <c r="K6604">
        <f>SUMIF($E$7:E6604,E6604,$H$7:H6604)</f>
        <v>38</v>
      </c>
    </row>
    <row r="6605" spans="4:11" x14ac:dyDescent="0.3">
      <c r="D6605">
        <v>6599</v>
      </c>
      <c r="E6605">
        <v>20</v>
      </c>
      <c r="F6605" s="4">
        <f>DATE(2022,11,18+INT(ROWS($1:159)/10))</f>
        <v>44898</v>
      </c>
      <c r="G6605" s="1" t="s">
        <v>167</v>
      </c>
      <c r="H6605">
        <v>-5</v>
      </c>
      <c r="I6605" s="5">
        <f>IF(G6605="nákup",VLOOKUP(E6605,Tabuľka6[#All],13,FALSE),IF(G6605="predaj",VLOOKUP(E6605,Tabuľka6[#All],12,FALSE),"zadany neplatny typ transakie"))</f>
        <v>10.050000000000001</v>
      </c>
      <c r="J6605">
        <f t="shared" si="103"/>
        <v>50.25</v>
      </c>
      <c r="K6605">
        <f>SUMIF($E$7:E6605,E6605,$H$7:H6605)</f>
        <v>37</v>
      </c>
    </row>
    <row r="6606" spans="4:11" x14ac:dyDescent="0.3">
      <c r="D6606">
        <v>6600</v>
      </c>
      <c r="E6606">
        <v>19</v>
      </c>
      <c r="F6606" s="4">
        <f>DATE(2022,11,18+INT(ROWS($1:160)/10))</f>
        <v>44899</v>
      </c>
      <c r="G6606" s="1" t="s">
        <v>167</v>
      </c>
      <c r="H6606">
        <v>-5</v>
      </c>
      <c r="I6606" s="5">
        <f>IF(G6606="nákup",VLOOKUP(E6606,Tabuľka6[#All],13,FALSE),IF(G6606="predaj",VLOOKUP(E6606,Tabuľka6[#All],12,FALSE),"zadany neplatny typ transakie"))</f>
        <v>14.17</v>
      </c>
      <c r="J6606">
        <f t="shared" si="103"/>
        <v>70.849999999999994</v>
      </c>
      <c r="K6606">
        <f>SUMIF($E$7:E6606,E6606,$H$7:H6606)</f>
        <v>226</v>
      </c>
    </row>
    <row r="6607" spans="4:11" x14ac:dyDescent="0.3">
      <c r="D6607">
        <v>6601</v>
      </c>
      <c r="E6607">
        <v>9</v>
      </c>
      <c r="F6607" s="4">
        <f>DATE(2022,11,18+INT(ROWS($1:161)/10))</f>
        <v>44899</v>
      </c>
      <c r="G6607" s="1" t="s">
        <v>167</v>
      </c>
      <c r="H6607">
        <v>-5</v>
      </c>
      <c r="I6607" s="5">
        <f>IF(G6607="nákup",VLOOKUP(E6607,Tabuľka6[#All],13,FALSE),IF(G6607="predaj",VLOOKUP(E6607,Tabuľka6[#All],12,FALSE),"zadany neplatny typ transakie"))</f>
        <v>41</v>
      </c>
      <c r="J6607">
        <f t="shared" si="103"/>
        <v>205</v>
      </c>
      <c r="K6607">
        <f>SUMIF($E$7:E6607,E6607,$H$7:H6607)</f>
        <v>188</v>
      </c>
    </row>
    <row r="6608" spans="4:11" x14ac:dyDescent="0.3">
      <c r="D6608">
        <v>6602</v>
      </c>
      <c r="E6608">
        <v>18</v>
      </c>
      <c r="F6608" s="4">
        <f>DATE(2022,11,18+INT(ROWS($1:162)/10))</f>
        <v>44899</v>
      </c>
      <c r="G6608" s="1" t="s">
        <v>167</v>
      </c>
      <c r="H6608">
        <v>-9</v>
      </c>
      <c r="I6608" s="5">
        <f>IF(G6608="nákup",VLOOKUP(E6608,Tabuľka6[#All],13,FALSE),IF(G6608="predaj",VLOOKUP(E6608,Tabuľka6[#All],12,FALSE),"zadany neplatny typ transakie"))</f>
        <v>13.99</v>
      </c>
      <c r="J6608">
        <f t="shared" si="103"/>
        <v>125.91</v>
      </c>
      <c r="K6608">
        <f>SUMIF($E$7:E6608,E6608,$H$7:H6608)</f>
        <v>134</v>
      </c>
    </row>
    <row r="6609" spans="4:11" x14ac:dyDescent="0.3">
      <c r="D6609">
        <v>6603</v>
      </c>
      <c r="E6609">
        <v>25</v>
      </c>
      <c r="F6609" s="4">
        <f>DATE(2022,11,18+INT(ROWS($1:163)/10))</f>
        <v>44899</v>
      </c>
      <c r="G6609" s="1" t="s">
        <v>167</v>
      </c>
      <c r="H6609">
        <v>-6</v>
      </c>
      <c r="I6609" s="5">
        <f>IF(G6609="nákup",VLOOKUP(E6609,Tabuľka6[#All],13,FALSE),IF(G6609="predaj",VLOOKUP(E6609,Tabuľka6[#All],12,FALSE),"zadany neplatny typ transakie"))</f>
        <v>14.95</v>
      </c>
      <c r="J6609">
        <f t="shared" si="103"/>
        <v>89.699999999999989</v>
      </c>
      <c r="K6609">
        <f>SUMIF($E$7:E6609,E6609,$H$7:H6609)</f>
        <v>54</v>
      </c>
    </row>
    <row r="6610" spans="4:11" x14ac:dyDescent="0.3">
      <c r="D6610">
        <v>6604</v>
      </c>
      <c r="E6610">
        <v>14</v>
      </c>
      <c r="F6610" s="4">
        <f>DATE(2022,11,18+INT(ROWS($1:164)/10))</f>
        <v>44899</v>
      </c>
      <c r="G6610" s="1" t="s">
        <v>167</v>
      </c>
      <c r="H6610">
        <v>-6</v>
      </c>
      <c r="I6610" s="5">
        <f>IF(G6610="nákup",VLOOKUP(E6610,Tabuľka6[#All],13,FALSE),IF(G6610="predaj",VLOOKUP(E6610,Tabuľka6[#All],12,FALSE),"zadany neplatny typ transakie"))</f>
        <v>7.8</v>
      </c>
      <c r="J6610">
        <f t="shared" si="103"/>
        <v>46.8</v>
      </c>
      <c r="K6610">
        <f>SUMIF($E$7:E6610,E6610,$H$7:H6610)</f>
        <v>37</v>
      </c>
    </row>
    <row r="6611" spans="4:11" x14ac:dyDescent="0.3">
      <c r="D6611">
        <v>6605</v>
      </c>
      <c r="E6611">
        <v>18</v>
      </c>
      <c r="F6611" s="4">
        <f>DATE(2022,11,18+INT(ROWS($1:165)/10))</f>
        <v>44899</v>
      </c>
      <c r="G6611" s="1" t="s">
        <v>167</v>
      </c>
      <c r="H6611">
        <v>-2</v>
      </c>
      <c r="I6611" s="5">
        <f>IF(G6611="nákup",VLOOKUP(E6611,Tabuľka6[#All],13,FALSE),IF(G6611="predaj",VLOOKUP(E6611,Tabuľka6[#All],12,FALSE),"zadany neplatny typ transakie"))</f>
        <v>13.99</v>
      </c>
      <c r="J6611">
        <f t="shared" si="103"/>
        <v>27.98</v>
      </c>
      <c r="K6611">
        <f>SUMIF($E$7:E6611,E6611,$H$7:H6611)</f>
        <v>132</v>
      </c>
    </row>
    <row r="6612" spans="4:11" x14ac:dyDescent="0.3">
      <c r="D6612">
        <v>6606</v>
      </c>
      <c r="E6612">
        <v>14</v>
      </c>
      <c r="F6612" s="4">
        <f>DATE(2022,11,18+INT(ROWS($1:166)/10))</f>
        <v>44899</v>
      </c>
      <c r="G6612" s="1" t="s">
        <v>167</v>
      </c>
      <c r="H6612">
        <v>-9</v>
      </c>
      <c r="I6612" s="5">
        <f>IF(G6612="nákup",VLOOKUP(E6612,Tabuľka6[#All],13,FALSE),IF(G6612="predaj",VLOOKUP(E6612,Tabuľka6[#All],12,FALSE),"zadany neplatny typ transakie"))</f>
        <v>7.8</v>
      </c>
      <c r="J6612">
        <f t="shared" si="103"/>
        <v>70.2</v>
      </c>
      <c r="K6612">
        <f>SUMIF($E$7:E6612,E6612,$H$7:H6612)</f>
        <v>28</v>
      </c>
    </row>
    <row r="6613" spans="4:11" x14ac:dyDescent="0.3">
      <c r="D6613">
        <v>6607</v>
      </c>
      <c r="E6613">
        <v>2</v>
      </c>
      <c r="F6613" s="4">
        <f>DATE(2022,11,18+INT(ROWS($1:167)/10))</f>
        <v>44899</v>
      </c>
      <c r="G6613" s="1" t="s">
        <v>167</v>
      </c>
      <c r="H6613">
        <v>-1</v>
      </c>
      <c r="I6613" s="5">
        <f>IF(G6613="nákup",VLOOKUP(E6613,Tabuľka6[#All],13,FALSE),IF(G6613="predaj",VLOOKUP(E6613,Tabuľka6[#All],12,FALSE),"zadany neplatny typ transakie"))</f>
        <v>16.11</v>
      </c>
      <c r="J6613">
        <f t="shared" si="103"/>
        <v>16.11</v>
      </c>
      <c r="K6613">
        <f>SUMIF($E$7:E6613,E6613,$H$7:H6613)</f>
        <v>20</v>
      </c>
    </row>
    <row r="6614" spans="4:11" x14ac:dyDescent="0.3">
      <c r="D6614">
        <v>6608</v>
      </c>
      <c r="E6614">
        <v>10</v>
      </c>
      <c r="F6614" s="4">
        <f>DATE(2022,11,18+INT(ROWS($1:168)/10))</f>
        <v>44899</v>
      </c>
      <c r="G6614" s="1" t="s">
        <v>167</v>
      </c>
      <c r="H6614">
        <v>-1</v>
      </c>
      <c r="I6614" s="5">
        <f>IF(G6614="nákup",VLOOKUP(E6614,Tabuľka6[#All],13,FALSE),IF(G6614="predaj",VLOOKUP(E6614,Tabuľka6[#All],12,FALSE),"zadany neplatny typ transakie"))</f>
        <v>18.5</v>
      </c>
      <c r="J6614">
        <f t="shared" si="103"/>
        <v>18.5</v>
      </c>
      <c r="K6614">
        <f>SUMIF($E$7:E6614,E6614,$H$7:H6614)</f>
        <v>64</v>
      </c>
    </row>
    <row r="6615" spans="4:11" x14ac:dyDescent="0.3">
      <c r="D6615">
        <v>6609</v>
      </c>
      <c r="E6615">
        <v>30</v>
      </c>
      <c r="F6615" s="4">
        <f>DATE(2022,11,18+INT(ROWS($1:169)/10))</f>
        <v>44899</v>
      </c>
      <c r="G6615" s="1" t="s">
        <v>167</v>
      </c>
      <c r="H6615">
        <v>-8</v>
      </c>
      <c r="I6615" s="5">
        <f>IF(G6615="nákup",VLOOKUP(E6615,Tabuľka6[#All],13,FALSE),IF(G6615="predaj",VLOOKUP(E6615,Tabuľka6[#All],12,FALSE),"zadany neplatny typ transakie"))</f>
        <v>11.5</v>
      </c>
      <c r="J6615">
        <f t="shared" si="103"/>
        <v>92</v>
      </c>
      <c r="K6615">
        <f>SUMIF($E$7:E6615,E6615,$H$7:H6615)</f>
        <v>61</v>
      </c>
    </row>
    <row r="6616" spans="4:11" x14ac:dyDescent="0.3">
      <c r="D6616">
        <v>6610</v>
      </c>
      <c r="E6616">
        <v>2</v>
      </c>
      <c r="F6616" s="4">
        <f>DATE(2022,11,18+INT(ROWS($1:170)/10))</f>
        <v>44900</v>
      </c>
      <c r="G6616" s="1" t="s">
        <v>167</v>
      </c>
      <c r="H6616">
        <v>-4</v>
      </c>
      <c r="I6616" s="5">
        <f>IF(G6616="nákup",VLOOKUP(E6616,Tabuľka6[#All],13,FALSE),IF(G6616="predaj",VLOOKUP(E6616,Tabuľka6[#All],12,FALSE),"zadany neplatny typ transakie"))</f>
        <v>16.11</v>
      </c>
      <c r="J6616">
        <f t="shared" si="103"/>
        <v>64.44</v>
      </c>
      <c r="K6616">
        <f>SUMIF($E$7:E6616,E6616,$H$7:H6616)</f>
        <v>16</v>
      </c>
    </row>
    <row r="6617" spans="4:11" x14ac:dyDescent="0.3">
      <c r="D6617">
        <v>6611</v>
      </c>
      <c r="E6617">
        <v>27</v>
      </c>
      <c r="F6617" s="4">
        <f>DATE(2022,11,18+INT(ROWS($1:171)/10))</f>
        <v>44900</v>
      </c>
      <c r="G6617" s="1" t="s">
        <v>167</v>
      </c>
      <c r="H6617">
        <v>-7</v>
      </c>
      <c r="I6617" s="5">
        <f>IF(G6617="nákup",VLOOKUP(E6617,Tabuľka6[#All],13,FALSE),IF(G6617="predaj",VLOOKUP(E6617,Tabuľka6[#All],12,FALSE),"zadany neplatny typ transakie"))</f>
        <v>16.36</v>
      </c>
      <c r="J6617">
        <f t="shared" si="103"/>
        <v>114.52</v>
      </c>
      <c r="K6617">
        <f>SUMIF($E$7:E6617,E6617,$H$7:H6617)</f>
        <v>101</v>
      </c>
    </row>
    <row r="6618" spans="4:11" x14ac:dyDescent="0.3">
      <c r="D6618">
        <v>6612</v>
      </c>
      <c r="E6618">
        <v>10</v>
      </c>
      <c r="F6618" s="4">
        <f>DATE(2022,11,18+INT(ROWS($1:172)/10))</f>
        <v>44900</v>
      </c>
      <c r="G6618" s="1" t="s">
        <v>167</v>
      </c>
      <c r="H6618">
        <v>-8</v>
      </c>
      <c r="I6618" s="5">
        <f>IF(G6618="nákup",VLOOKUP(E6618,Tabuľka6[#All],13,FALSE),IF(G6618="predaj",VLOOKUP(E6618,Tabuľka6[#All],12,FALSE),"zadany neplatny typ transakie"))</f>
        <v>18.5</v>
      </c>
      <c r="J6618">
        <f t="shared" si="103"/>
        <v>148</v>
      </c>
      <c r="K6618">
        <f>SUMIF($E$7:E6618,E6618,$H$7:H6618)</f>
        <v>56</v>
      </c>
    </row>
    <row r="6619" spans="4:11" x14ac:dyDescent="0.3">
      <c r="D6619">
        <v>6613</v>
      </c>
      <c r="E6619">
        <v>28</v>
      </c>
      <c r="F6619" s="4">
        <f>DATE(2022,11,18+INT(ROWS($1:173)/10))</f>
        <v>44900</v>
      </c>
      <c r="G6619" s="1" t="s">
        <v>167</v>
      </c>
      <c r="H6619">
        <v>-4</v>
      </c>
      <c r="I6619" s="5">
        <f>IF(G6619="nákup",VLOOKUP(E6619,Tabuľka6[#All],13,FALSE),IF(G6619="predaj",VLOOKUP(E6619,Tabuľka6[#All],12,FALSE),"zadany neplatny typ transakie"))</f>
        <v>14.38</v>
      </c>
      <c r="J6619">
        <f t="shared" si="103"/>
        <v>57.52</v>
      </c>
      <c r="K6619">
        <f>SUMIF($E$7:E6619,E6619,$H$7:H6619)</f>
        <v>45</v>
      </c>
    </row>
    <row r="6620" spans="4:11" x14ac:dyDescent="0.3">
      <c r="D6620">
        <v>6614</v>
      </c>
      <c r="E6620">
        <v>19</v>
      </c>
      <c r="F6620" s="4">
        <f>DATE(2022,11,18+INT(ROWS($1:174)/10))</f>
        <v>44900</v>
      </c>
      <c r="G6620" s="1" t="s">
        <v>167</v>
      </c>
      <c r="H6620">
        <v>-4</v>
      </c>
      <c r="I6620" s="5">
        <f>IF(G6620="nákup",VLOOKUP(E6620,Tabuľka6[#All],13,FALSE),IF(G6620="predaj",VLOOKUP(E6620,Tabuľka6[#All],12,FALSE),"zadany neplatny typ transakie"))</f>
        <v>14.17</v>
      </c>
      <c r="J6620">
        <f t="shared" si="103"/>
        <v>56.68</v>
      </c>
      <c r="K6620">
        <f>SUMIF($E$7:E6620,E6620,$H$7:H6620)</f>
        <v>222</v>
      </c>
    </row>
    <row r="6621" spans="4:11" x14ac:dyDescent="0.3">
      <c r="D6621">
        <v>6615</v>
      </c>
      <c r="E6621">
        <v>4</v>
      </c>
      <c r="F6621" s="4">
        <f>DATE(2022,11,18+INT(ROWS($1:175)/10))</f>
        <v>44900</v>
      </c>
      <c r="G6621" s="1" t="s">
        <v>167</v>
      </c>
      <c r="H6621">
        <v>-8</v>
      </c>
      <c r="I6621" s="5">
        <f>IF(G6621="nákup",VLOOKUP(E6621,Tabuľka6[#All],13,FALSE),IF(G6621="predaj",VLOOKUP(E6621,Tabuľka6[#All],12,FALSE),"zadany neplatny typ transakie"))</f>
        <v>16</v>
      </c>
      <c r="J6621">
        <f t="shared" si="103"/>
        <v>128</v>
      </c>
      <c r="K6621">
        <f>SUMIF($E$7:E6621,E6621,$H$7:H6621)</f>
        <v>41</v>
      </c>
    </row>
    <row r="6622" spans="4:11" x14ac:dyDescent="0.3">
      <c r="D6622">
        <v>6616</v>
      </c>
      <c r="E6622">
        <v>12</v>
      </c>
      <c r="F6622" s="4">
        <f>DATE(2022,11,18+INT(ROWS($1:176)/10))</f>
        <v>44900</v>
      </c>
      <c r="G6622" s="1" t="s">
        <v>167</v>
      </c>
      <c r="H6622">
        <v>-4</v>
      </c>
      <c r="I6622" s="5">
        <f>IF(G6622="nákup",VLOOKUP(E6622,Tabuľka6[#All],13,FALSE),IF(G6622="predaj",VLOOKUP(E6622,Tabuľka6[#All],12,FALSE),"zadany neplatny typ transakie"))</f>
        <v>13.25</v>
      </c>
      <c r="J6622">
        <f t="shared" si="103"/>
        <v>53</v>
      </c>
      <c r="K6622">
        <f>SUMIF($E$7:E6622,E6622,$H$7:H6622)</f>
        <v>56</v>
      </c>
    </row>
    <row r="6623" spans="4:11" x14ac:dyDescent="0.3">
      <c r="D6623">
        <v>6617</v>
      </c>
      <c r="E6623">
        <v>15</v>
      </c>
      <c r="F6623" s="4">
        <f>DATE(2022,11,18+INT(ROWS($1:177)/10))</f>
        <v>44900</v>
      </c>
      <c r="G6623" s="1" t="s">
        <v>167</v>
      </c>
      <c r="H6623">
        <v>-7</v>
      </c>
      <c r="I6623" s="5">
        <f>IF(G6623="nákup",VLOOKUP(E6623,Tabuľka6[#All],13,FALSE),IF(G6623="predaj",VLOOKUP(E6623,Tabuľka6[#All],12,FALSE),"zadany neplatny typ transakie"))</f>
        <v>9.65</v>
      </c>
      <c r="J6623">
        <f t="shared" si="103"/>
        <v>67.55</v>
      </c>
      <c r="K6623">
        <f>SUMIF($E$7:E6623,E6623,$H$7:H6623)</f>
        <v>107</v>
      </c>
    </row>
    <row r="6624" spans="4:11" x14ac:dyDescent="0.3">
      <c r="D6624">
        <v>6618</v>
      </c>
      <c r="E6624">
        <v>21</v>
      </c>
      <c r="F6624" s="4">
        <f>DATE(2022,11,18+INT(ROWS($1:178)/10))</f>
        <v>44900</v>
      </c>
      <c r="G6624" s="1" t="s">
        <v>167</v>
      </c>
      <c r="H6624">
        <v>-6</v>
      </c>
      <c r="I6624" s="5">
        <f>IF(G6624="nákup",VLOOKUP(E6624,Tabuľka6[#All],13,FALSE),IF(G6624="predaj",VLOOKUP(E6624,Tabuľka6[#All],12,FALSE),"zadany neplatny typ transakie"))</f>
        <v>22.5</v>
      </c>
      <c r="J6624">
        <f t="shared" si="103"/>
        <v>135</v>
      </c>
      <c r="K6624">
        <f>SUMIF($E$7:E6624,E6624,$H$7:H6624)</f>
        <v>190</v>
      </c>
    </row>
    <row r="6625" spans="4:11" x14ac:dyDescent="0.3">
      <c r="D6625">
        <v>6619</v>
      </c>
      <c r="E6625">
        <v>18</v>
      </c>
      <c r="F6625" s="4">
        <f>DATE(2022,11,18+INT(ROWS($1:179)/10))</f>
        <v>44900</v>
      </c>
      <c r="G6625" s="1" t="s">
        <v>167</v>
      </c>
      <c r="H6625">
        <v>-2</v>
      </c>
      <c r="I6625" s="5">
        <f>IF(G6625="nákup",VLOOKUP(E6625,Tabuľka6[#All],13,FALSE),IF(G6625="predaj",VLOOKUP(E6625,Tabuľka6[#All],12,FALSE),"zadany neplatny typ transakie"))</f>
        <v>13.99</v>
      </c>
      <c r="J6625">
        <f t="shared" si="103"/>
        <v>27.98</v>
      </c>
      <c r="K6625">
        <f>SUMIF($E$7:E6625,E6625,$H$7:H6625)</f>
        <v>130</v>
      </c>
    </row>
    <row r="6626" spans="4:11" x14ac:dyDescent="0.3">
      <c r="D6626">
        <v>6620</v>
      </c>
      <c r="E6626">
        <v>27</v>
      </c>
      <c r="F6626" s="4">
        <f>DATE(2022,11,18+INT(ROWS($1:180)/10))</f>
        <v>44901</v>
      </c>
      <c r="G6626" s="1" t="s">
        <v>167</v>
      </c>
      <c r="H6626">
        <v>-3</v>
      </c>
      <c r="I6626" s="5">
        <f>IF(G6626="nákup",VLOOKUP(E6626,Tabuľka6[#All],13,FALSE),IF(G6626="predaj",VLOOKUP(E6626,Tabuľka6[#All],12,FALSE),"zadany neplatny typ transakie"))</f>
        <v>16.36</v>
      </c>
      <c r="J6626">
        <f t="shared" si="103"/>
        <v>49.08</v>
      </c>
      <c r="K6626">
        <f>SUMIF($E$7:E6626,E6626,$H$7:H6626)</f>
        <v>98</v>
      </c>
    </row>
    <row r="6627" spans="4:11" x14ac:dyDescent="0.3">
      <c r="D6627">
        <v>6621</v>
      </c>
      <c r="E6627">
        <v>16</v>
      </c>
      <c r="F6627" s="4">
        <f>DATE(2022,11,18+INT(ROWS($1:181)/10))</f>
        <v>44901</v>
      </c>
      <c r="G6627" s="1" t="s">
        <v>167</v>
      </c>
      <c r="H6627">
        <v>-8</v>
      </c>
      <c r="I6627" s="5">
        <f>IF(G6627="nákup",VLOOKUP(E6627,Tabuľka6[#All],13,FALSE),IF(G6627="predaj",VLOOKUP(E6627,Tabuľka6[#All],12,FALSE),"zadany neplatny typ transakie"))</f>
        <v>14.49</v>
      </c>
      <c r="J6627">
        <f t="shared" si="103"/>
        <v>115.92</v>
      </c>
      <c r="K6627">
        <f>SUMIF($E$7:E6627,E6627,$H$7:H6627)</f>
        <v>30</v>
      </c>
    </row>
    <row r="6628" spans="4:11" x14ac:dyDescent="0.3">
      <c r="D6628">
        <v>6622</v>
      </c>
      <c r="E6628">
        <v>9</v>
      </c>
      <c r="F6628" s="4">
        <f>DATE(2022,11,18+INT(ROWS($1:182)/10))</f>
        <v>44901</v>
      </c>
      <c r="G6628" s="1" t="s">
        <v>167</v>
      </c>
      <c r="H6628">
        <v>-10</v>
      </c>
      <c r="I6628" s="5">
        <f>IF(G6628="nákup",VLOOKUP(E6628,Tabuľka6[#All],13,FALSE),IF(G6628="predaj",VLOOKUP(E6628,Tabuľka6[#All],12,FALSE),"zadany neplatny typ transakie"))</f>
        <v>41</v>
      </c>
      <c r="J6628">
        <f t="shared" si="103"/>
        <v>410</v>
      </c>
      <c r="K6628">
        <f>SUMIF($E$7:E6628,E6628,$H$7:H6628)</f>
        <v>178</v>
      </c>
    </row>
    <row r="6629" spans="4:11" x14ac:dyDescent="0.3">
      <c r="D6629">
        <v>6623</v>
      </c>
      <c r="E6629">
        <v>17</v>
      </c>
      <c r="F6629" s="4">
        <f>DATE(2022,11,18+INT(ROWS($1:183)/10))</f>
        <v>44901</v>
      </c>
      <c r="G6629" s="1" t="s">
        <v>167</v>
      </c>
      <c r="H6629">
        <v>-6</v>
      </c>
      <c r="I6629" s="5">
        <f>IF(G6629="nákup",VLOOKUP(E6629,Tabuľka6[#All],13,FALSE),IF(G6629="predaj",VLOOKUP(E6629,Tabuľka6[#All],12,FALSE),"zadany neplatny typ transakie"))</f>
        <v>14.46</v>
      </c>
      <c r="J6629">
        <f t="shared" si="103"/>
        <v>86.76</v>
      </c>
      <c r="K6629">
        <f>SUMIF($E$7:E6629,E6629,$H$7:H6629)</f>
        <v>31</v>
      </c>
    </row>
    <row r="6630" spans="4:11" x14ac:dyDescent="0.3">
      <c r="D6630">
        <v>6624</v>
      </c>
      <c r="E6630">
        <v>23</v>
      </c>
      <c r="F6630" s="4">
        <f>DATE(2022,11,18+INT(ROWS($1:184)/10))</f>
        <v>44901</v>
      </c>
      <c r="G6630" s="1" t="s">
        <v>167</v>
      </c>
      <c r="H6630">
        <v>-3</v>
      </c>
      <c r="I6630" s="5">
        <f>IF(G6630="nákup",VLOOKUP(E6630,Tabuľka6[#All],13,FALSE),IF(G6630="predaj",VLOOKUP(E6630,Tabuľka6[#All],12,FALSE),"zadany neplatny typ transakie"))</f>
        <v>22.55</v>
      </c>
      <c r="J6630">
        <f t="shared" si="103"/>
        <v>67.650000000000006</v>
      </c>
      <c r="K6630">
        <f>SUMIF($E$7:E6630,E6630,$H$7:H6630)</f>
        <v>34</v>
      </c>
    </row>
    <row r="6631" spans="4:11" x14ac:dyDescent="0.3">
      <c r="D6631">
        <v>6625</v>
      </c>
      <c r="E6631">
        <v>5</v>
      </c>
      <c r="F6631" s="4">
        <f>DATE(2022,11,18+INT(ROWS($1:185)/10))</f>
        <v>44901</v>
      </c>
      <c r="G6631" s="1" t="s">
        <v>167</v>
      </c>
      <c r="H6631">
        <v>-5</v>
      </c>
      <c r="I6631" s="5">
        <f>IF(G6631="nákup",VLOOKUP(E6631,Tabuľka6[#All],13,FALSE),IF(G6631="predaj",VLOOKUP(E6631,Tabuľka6[#All],12,FALSE),"zadany neplatny typ transakie"))</f>
        <v>15.56</v>
      </c>
      <c r="J6631">
        <f t="shared" si="103"/>
        <v>77.8</v>
      </c>
      <c r="K6631">
        <f>SUMIF($E$7:E6631,E6631,$H$7:H6631)</f>
        <v>146</v>
      </c>
    </row>
    <row r="6632" spans="4:11" x14ac:dyDescent="0.3">
      <c r="D6632">
        <v>6626</v>
      </c>
      <c r="E6632">
        <v>14</v>
      </c>
      <c r="F6632" s="4">
        <f>DATE(2022,11,18+INT(ROWS($1:186)/10))</f>
        <v>44901</v>
      </c>
      <c r="G6632" s="1" t="s">
        <v>167</v>
      </c>
      <c r="H6632">
        <v>-10</v>
      </c>
      <c r="I6632" s="5">
        <f>IF(G6632="nákup",VLOOKUP(E6632,Tabuľka6[#All],13,FALSE),IF(G6632="predaj",VLOOKUP(E6632,Tabuľka6[#All],12,FALSE),"zadany neplatny typ transakie"))</f>
        <v>7.8</v>
      </c>
      <c r="J6632">
        <f t="shared" si="103"/>
        <v>78</v>
      </c>
      <c r="K6632">
        <f>SUMIF($E$7:E6632,E6632,$H$7:H6632)</f>
        <v>18</v>
      </c>
    </row>
    <row r="6633" spans="4:11" x14ac:dyDescent="0.3">
      <c r="D6633">
        <v>6627</v>
      </c>
      <c r="E6633">
        <v>3</v>
      </c>
      <c r="F6633" s="4">
        <f>DATE(2022,11,18+INT(ROWS($1:187)/10))</f>
        <v>44901</v>
      </c>
      <c r="G6633" s="1" t="s">
        <v>167</v>
      </c>
      <c r="H6633">
        <v>-7</v>
      </c>
      <c r="I6633" s="5">
        <f>IF(G6633="nákup",VLOOKUP(E6633,Tabuľka6[#All],13,FALSE),IF(G6633="predaj",VLOOKUP(E6633,Tabuľka6[#All],12,FALSE),"zadany neplatny typ transakie"))</f>
        <v>9.64</v>
      </c>
      <c r="J6633">
        <f t="shared" si="103"/>
        <v>67.48</v>
      </c>
      <c r="K6633">
        <f>SUMIF($E$7:E6633,E6633,$H$7:H6633)</f>
        <v>40</v>
      </c>
    </row>
    <row r="6634" spans="4:11" x14ac:dyDescent="0.3">
      <c r="D6634">
        <v>6628</v>
      </c>
      <c r="E6634">
        <v>30</v>
      </c>
      <c r="F6634" s="4">
        <f>DATE(2022,11,18+INT(ROWS($1:188)/10))</f>
        <v>44901</v>
      </c>
      <c r="G6634" s="1" t="s">
        <v>167</v>
      </c>
      <c r="H6634">
        <v>-6</v>
      </c>
      <c r="I6634" s="5">
        <f>IF(G6634="nákup",VLOOKUP(E6634,Tabuľka6[#All],13,FALSE),IF(G6634="predaj",VLOOKUP(E6634,Tabuľka6[#All],12,FALSE),"zadany neplatny typ transakie"))</f>
        <v>11.5</v>
      </c>
      <c r="J6634">
        <f t="shared" si="103"/>
        <v>69</v>
      </c>
      <c r="K6634">
        <f>SUMIF($E$7:E6634,E6634,$H$7:H6634)</f>
        <v>55</v>
      </c>
    </row>
    <row r="6635" spans="4:11" x14ac:dyDescent="0.3">
      <c r="D6635">
        <v>6629</v>
      </c>
      <c r="E6635">
        <v>11</v>
      </c>
      <c r="F6635" s="4">
        <f>DATE(2022,11,18+INT(ROWS($1:189)/10))</f>
        <v>44901</v>
      </c>
      <c r="G6635" s="1" t="s">
        <v>167</v>
      </c>
      <c r="H6635">
        <v>-7</v>
      </c>
      <c r="I6635" s="5">
        <f>IF(G6635="nákup",VLOOKUP(E6635,Tabuľka6[#All],13,FALSE),IF(G6635="predaj",VLOOKUP(E6635,Tabuľka6[#All],12,FALSE),"zadany neplatny typ transakie"))</f>
        <v>5</v>
      </c>
      <c r="J6635">
        <f t="shared" si="103"/>
        <v>35</v>
      </c>
      <c r="K6635">
        <f>SUMIF($E$7:E6635,E6635,$H$7:H6635)</f>
        <v>182</v>
      </c>
    </row>
    <row r="6636" spans="4:11" x14ac:dyDescent="0.3">
      <c r="D6636">
        <v>6630</v>
      </c>
      <c r="E6636">
        <v>24</v>
      </c>
      <c r="F6636" s="4">
        <f>DATE(2022,11,18+INT(ROWS($1:190)/10))</f>
        <v>44902</v>
      </c>
      <c r="G6636" s="1" t="s">
        <v>167</v>
      </c>
      <c r="H6636">
        <v>-2</v>
      </c>
      <c r="I6636" s="5">
        <f>IF(G6636="nákup",VLOOKUP(E6636,Tabuľka6[#All],13,FALSE),IF(G6636="predaj",VLOOKUP(E6636,Tabuľka6[#All],12,FALSE),"zadany neplatny typ transakie"))</f>
        <v>18.98</v>
      </c>
      <c r="J6636">
        <f t="shared" si="103"/>
        <v>37.96</v>
      </c>
      <c r="K6636">
        <f>SUMIF($E$7:E6636,E6636,$H$7:H6636)</f>
        <v>17</v>
      </c>
    </row>
    <row r="6637" spans="4:11" x14ac:dyDescent="0.3">
      <c r="D6637">
        <v>6631</v>
      </c>
      <c r="E6637">
        <v>9</v>
      </c>
      <c r="F6637" s="4">
        <f>DATE(2022,11,18+INT(ROWS($1:191)/10))</f>
        <v>44902</v>
      </c>
      <c r="G6637" s="1" t="s">
        <v>167</v>
      </c>
      <c r="H6637">
        <v>-5</v>
      </c>
      <c r="I6637" s="5">
        <f>IF(G6637="nákup",VLOOKUP(E6637,Tabuľka6[#All],13,FALSE),IF(G6637="predaj",VLOOKUP(E6637,Tabuľka6[#All],12,FALSE),"zadany neplatny typ transakie"))</f>
        <v>41</v>
      </c>
      <c r="J6637">
        <f t="shared" si="103"/>
        <v>205</v>
      </c>
      <c r="K6637">
        <f>SUMIF($E$7:E6637,E6637,$H$7:H6637)</f>
        <v>173</v>
      </c>
    </row>
    <row r="6638" spans="4:11" x14ac:dyDescent="0.3">
      <c r="D6638">
        <v>6632</v>
      </c>
      <c r="E6638">
        <v>27</v>
      </c>
      <c r="F6638" s="4">
        <f>DATE(2022,11,18+INT(ROWS($1:192)/10))</f>
        <v>44902</v>
      </c>
      <c r="G6638" s="1" t="s">
        <v>167</v>
      </c>
      <c r="H6638">
        <v>-5</v>
      </c>
      <c r="I6638" s="5">
        <f>IF(G6638="nákup",VLOOKUP(E6638,Tabuľka6[#All],13,FALSE),IF(G6638="predaj",VLOOKUP(E6638,Tabuľka6[#All],12,FALSE),"zadany neplatny typ transakie"))</f>
        <v>16.36</v>
      </c>
      <c r="J6638">
        <f t="shared" si="103"/>
        <v>81.8</v>
      </c>
      <c r="K6638">
        <f>SUMIF($E$7:E6638,E6638,$H$7:H6638)</f>
        <v>93</v>
      </c>
    </row>
    <row r="6639" spans="4:11" x14ac:dyDescent="0.3">
      <c r="D6639">
        <v>6633</v>
      </c>
      <c r="E6639">
        <v>27</v>
      </c>
      <c r="F6639" s="4">
        <f>DATE(2022,11,18+INT(ROWS($1:193)/10))</f>
        <v>44902</v>
      </c>
      <c r="G6639" s="1" t="s">
        <v>167</v>
      </c>
      <c r="H6639">
        <v>-5</v>
      </c>
      <c r="I6639" s="5">
        <f>IF(G6639="nákup",VLOOKUP(E6639,Tabuľka6[#All],13,FALSE),IF(G6639="predaj",VLOOKUP(E6639,Tabuľka6[#All],12,FALSE),"zadany neplatny typ transakie"))</f>
        <v>16.36</v>
      </c>
      <c r="J6639">
        <f t="shared" si="103"/>
        <v>81.8</v>
      </c>
      <c r="K6639">
        <f>SUMIF($E$7:E6639,E6639,$H$7:H6639)</f>
        <v>88</v>
      </c>
    </row>
    <row r="6640" spans="4:11" x14ac:dyDescent="0.3">
      <c r="D6640">
        <v>6634</v>
      </c>
      <c r="E6640">
        <v>13</v>
      </c>
      <c r="F6640" s="4">
        <f>DATE(2022,11,18+INT(ROWS($1:194)/10))</f>
        <v>44902</v>
      </c>
      <c r="G6640" s="1" t="s">
        <v>167</v>
      </c>
      <c r="H6640">
        <v>-1</v>
      </c>
      <c r="I6640" s="5">
        <f>IF(G6640="nákup",VLOOKUP(E6640,Tabuľka6[#All],13,FALSE),IF(G6640="predaj",VLOOKUP(E6640,Tabuľka6[#All],12,FALSE),"zadany neplatny typ transakie"))</f>
        <v>14.95</v>
      </c>
      <c r="J6640">
        <f t="shared" si="103"/>
        <v>14.95</v>
      </c>
      <c r="K6640">
        <f>SUMIF($E$7:E6640,E6640,$H$7:H6640)</f>
        <v>14</v>
      </c>
    </row>
    <row r="6641" spans="4:11" x14ac:dyDescent="0.3">
      <c r="D6641">
        <v>6635</v>
      </c>
      <c r="E6641">
        <v>25</v>
      </c>
      <c r="F6641" s="4">
        <f>DATE(2022,11,18+INT(ROWS($1:195)/10))</f>
        <v>44902</v>
      </c>
      <c r="G6641" s="1" t="s">
        <v>167</v>
      </c>
      <c r="H6641">
        <v>-5</v>
      </c>
      <c r="I6641" s="5">
        <f>IF(G6641="nákup",VLOOKUP(E6641,Tabuľka6[#All],13,FALSE),IF(G6641="predaj",VLOOKUP(E6641,Tabuľka6[#All],12,FALSE),"zadany neplatny typ transakie"))</f>
        <v>14.95</v>
      </c>
      <c r="J6641">
        <f t="shared" si="103"/>
        <v>74.75</v>
      </c>
      <c r="K6641">
        <f>SUMIF($E$7:E6641,E6641,$H$7:H6641)</f>
        <v>49</v>
      </c>
    </row>
    <row r="6642" spans="4:11" x14ac:dyDescent="0.3">
      <c r="D6642">
        <v>6636</v>
      </c>
      <c r="E6642">
        <v>2</v>
      </c>
      <c r="F6642" s="4">
        <f>DATE(2022,11,18+INT(ROWS($1:196)/10))</f>
        <v>44902</v>
      </c>
      <c r="G6642" s="1" t="s">
        <v>167</v>
      </c>
      <c r="H6642">
        <v>-4</v>
      </c>
      <c r="I6642" s="5">
        <f>IF(G6642="nákup",VLOOKUP(E6642,Tabuľka6[#All],13,FALSE),IF(G6642="predaj",VLOOKUP(E6642,Tabuľka6[#All],12,FALSE),"zadany neplatny typ transakie"))</f>
        <v>16.11</v>
      </c>
      <c r="J6642">
        <f t="shared" si="103"/>
        <v>64.44</v>
      </c>
      <c r="K6642">
        <f>SUMIF($E$7:E6642,E6642,$H$7:H6642)</f>
        <v>12</v>
      </c>
    </row>
    <row r="6643" spans="4:11" x14ac:dyDescent="0.3">
      <c r="D6643">
        <v>6637</v>
      </c>
      <c r="E6643">
        <v>21</v>
      </c>
      <c r="F6643" s="4">
        <f>DATE(2022,11,18+INT(ROWS($1:197)/10))</f>
        <v>44902</v>
      </c>
      <c r="G6643" s="1" t="s">
        <v>167</v>
      </c>
      <c r="H6643">
        <v>-9</v>
      </c>
      <c r="I6643" s="5">
        <f>IF(G6643="nákup",VLOOKUP(E6643,Tabuľka6[#All],13,FALSE),IF(G6643="predaj",VLOOKUP(E6643,Tabuľka6[#All],12,FALSE),"zadany neplatny typ transakie"))</f>
        <v>22.5</v>
      </c>
      <c r="J6643">
        <f t="shared" si="103"/>
        <v>202.5</v>
      </c>
      <c r="K6643">
        <f>SUMIF($E$7:E6643,E6643,$H$7:H6643)</f>
        <v>181</v>
      </c>
    </row>
    <row r="6644" spans="4:11" x14ac:dyDescent="0.3">
      <c r="D6644">
        <v>6638</v>
      </c>
      <c r="E6644">
        <v>5</v>
      </c>
      <c r="F6644" s="4">
        <f>DATE(2022,11,18+INT(ROWS($1:198)/10))</f>
        <v>44902</v>
      </c>
      <c r="G6644" s="1" t="s">
        <v>167</v>
      </c>
      <c r="H6644">
        <v>-2</v>
      </c>
      <c r="I6644" s="5">
        <f>IF(G6644="nákup",VLOOKUP(E6644,Tabuľka6[#All],13,FALSE),IF(G6644="predaj",VLOOKUP(E6644,Tabuľka6[#All],12,FALSE),"zadany neplatny typ transakie"))</f>
        <v>15.56</v>
      </c>
      <c r="J6644">
        <f t="shared" si="103"/>
        <v>31.12</v>
      </c>
      <c r="K6644">
        <f>SUMIF($E$7:E6644,E6644,$H$7:H6644)</f>
        <v>144</v>
      </c>
    </row>
    <row r="6645" spans="4:11" x14ac:dyDescent="0.3">
      <c r="D6645">
        <v>6639</v>
      </c>
      <c r="E6645">
        <v>6</v>
      </c>
      <c r="F6645" s="4">
        <f>DATE(2022,11,18+INT(ROWS($1:199)/10))</f>
        <v>44902</v>
      </c>
      <c r="G6645" s="1" t="s">
        <v>167</v>
      </c>
      <c r="H6645">
        <v>-9</v>
      </c>
      <c r="I6645" s="5">
        <f>IF(G6645="nákup",VLOOKUP(E6645,Tabuľka6[#All],13,FALSE),IF(G6645="predaj",VLOOKUP(E6645,Tabuľka6[#All],12,FALSE),"zadany neplatny typ transakie"))</f>
        <v>13.24</v>
      </c>
      <c r="J6645">
        <f t="shared" si="103"/>
        <v>119.16</v>
      </c>
      <c r="K6645">
        <f>SUMIF($E$7:E6645,E6645,$H$7:H6645)</f>
        <v>11</v>
      </c>
    </row>
    <row r="6646" spans="4:11" x14ac:dyDescent="0.3">
      <c r="D6646">
        <v>6640</v>
      </c>
      <c r="E6646">
        <v>28</v>
      </c>
      <c r="F6646" s="4">
        <f>DATE(2022,11,18+INT(ROWS($1:200)/10))</f>
        <v>44903</v>
      </c>
      <c r="G6646" s="1" t="s">
        <v>167</v>
      </c>
      <c r="H6646">
        <v>-2</v>
      </c>
      <c r="I6646" s="5">
        <f>IF(G6646="nákup",VLOOKUP(E6646,Tabuľka6[#All],13,FALSE),IF(G6646="predaj",VLOOKUP(E6646,Tabuľka6[#All],12,FALSE),"zadany neplatny typ transakie"))</f>
        <v>14.38</v>
      </c>
      <c r="J6646">
        <f t="shared" si="103"/>
        <v>28.76</v>
      </c>
      <c r="K6646">
        <f>SUMIF($E$7:E6646,E6646,$H$7:H6646)</f>
        <v>43</v>
      </c>
    </row>
    <row r="6647" spans="4:11" x14ac:dyDescent="0.3">
      <c r="D6647">
        <v>6641</v>
      </c>
      <c r="E6647">
        <v>5</v>
      </c>
      <c r="F6647" s="4">
        <f>DATE(2022,11,18+INT(ROWS($1:201)/10))</f>
        <v>44903</v>
      </c>
      <c r="G6647" s="1" t="s">
        <v>167</v>
      </c>
      <c r="H6647">
        <v>-3</v>
      </c>
      <c r="I6647" s="5">
        <f>IF(G6647="nákup",VLOOKUP(E6647,Tabuľka6[#All],13,FALSE),IF(G6647="predaj",VLOOKUP(E6647,Tabuľka6[#All],12,FALSE),"zadany neplatny typ transakie"))</f>
        <v>15.56</v>
      </c>
      <c r="J6647">
        <f t="shared" si="103"/>
        <v>46.68</v>
      </c>
      <c r="K6647">
        <f>SUMIF($E$7:E6647,E6647,$H$7:H6647)</f>
        <v>141</v>
      </c>
    </row>
    <row r="6648" spans="4:11" x14ac:dyDescent="0.3">
      <c r="D6648">
        <v>6642</v>
      </c>
      <c r="E6648">
        <v>5</v>
      </c>
      <c r="F6648" s="4">
        <f>DATE(2022,11,18+INT(ROWS($1:202)/10))</f>
        <v>44903</v>
      </c>
      <c r="G6648" s="1" t="s">
        <v>167</v>
      </c>
      <c r="H6648">
        <v>-8</v>
      </c>
      <c r="I6648" s="5">
        <f>IF(G6648="nákup",VLOOKUP(E6648,Tabuľka6[#All],13,FALSE),IF(G6648="predaj",VLOOKUP(E6648,Tabuľka6[#All],12,FALSE),"zadany neplatny typ transakie"))</f>
        <v>15.56</v>
      </c>
      <c r="J6648">
        <f t="shared" si="103"/>
        <v>124.48</v>
      </c>
      <c r="K6648">
        <f>SUMIF($E$7:E6648,E6648,$H$7:H6648)</f>
        <v>133</v>
      </c>
    </row>
    <row r="6649" spans="4:11" x14ac:dyDescent="0.3">
      <c r="D6649">
        <v>6643</v>
      </c>
      <c r="E6649">
        <v>29</v>
      </c>
      <c r="F6649" s="4">
        <f>DATE(2022,11,18+INT(ROWS($1:203)/10))</f>
        <v>44903</v>
      </c>
      <c r="G6649" s="1" t="s">
        <v>167</v>
      </c>
      <c r="H6649">
        <v>-4</v>
      </c>
      <c r="I6649" s="5">
        <f>IF(G6649="nákup",VLOOKUP(E6649,Tabuľka6[#All],13,FALSE),IF(G6649="predaj",VLOOKUP(E6649,Tabuľka6[#All],12,FALSE),"zadany neplatny typ transakie"))</f>
        <v>24.99</v>
      </c>
      <c r="J6649">
        <f t="shared" si="103"/>
        <v>99.96</v>
      </c>
      <c r="K6649">
        <f>SUMIF($E$7:E6649,E6649,$H$7:H6649)</f>
        <v>16</v>
      </c>
    </row>
    <row r="6650" spans="4:11" x14ac:dyDescent="0.3">
      <c r="D6650">
        <v>6644</v>
      </c>
      <c r="E6650">
        <v>20</v>
      </c>
      <c r="F6650" s="4">
        <f>DATE(2022,11,18+INT(ROWS($1:204)/10))</f>
        <v>44903</v>
      </c>
      <c r="G6650" s="1" t="s">
        <v>167</v>
      </c>
      <c r="H6650">
        <v>-10</v>
      </c>
      <c r="I6650" s="5">
        <f>IF(G6650="nákup",VLOOKUP(E6650,Tabuľka6[#All],13,FALSE),IF(G6650="predaj",VLOOKUP(E6650,Tabuľka6[#All],12,FALSE),"zadany neplatny typ transakie"))</f>
        <v>10.050000000000001</v>
      </c>
      <c r="J6650">
        <f t="shared" si="103"/>
        <v>100.5</v>
      </c>
      <c r="K6650">
        <f>SUMIF($E$7:E6650,E6650,$H$7:H6650)</f>
        <v>27</v>
      </c>
    </row>
    <row r="6651" spans="4:11" x14ac:dyDescent="0.3">
      <c r="D6651">
        <v>6645</v>
      </c>
      <c r="E6651">
        <v>20</v>
      </c>
      <c r="F6651" s="4">
        <f>DATE(2022,11,18+INT(ROWS($1:205)/10))</f>
        <v>44903</v>
      </c>
      <c r="G6651" s="1" t="s">
        <v>167</v>
      </c>
      <c r="H6651">
        <v>-2</v>
      </c>
      <c r="I6651" s="5">
        <f>IF(G6651="nákup",VLOOKUP(E6651,Tabuľka6[#All],13,FALSE),IF(G6651="predaj",VLOOKUP(E6651,Tabuľka6[#All],12,FALSE),"zadany neplatny typ transakie"))</f>
        <v>10.050000000000001</v>
      </c>
      <c r="J6651">
        <f t="shared" si="103"/>
        <v>20.100000000000001</v>
      </c>
      <c r="K6651">
        <f>SUMIF($E$7:E6651,E6651,$H$7:H6651)</f>
        <v>25</v>
      </c>
    </row>
    <row r="6652" spans="4:11" x14ac:dyDescent="0.3">
      <c r="D6652">
        <v>6646</v>
      </c>
      <c r="E6652">
        <v>16</v>
      </c>
      <c r="F6652" s="4">
        <f>DATE(2022,11,18+INT(ROWS($1:206)/10))</f>
        <v>44903</v>
      </c>
      <c r="G6652" s="1" t="s">
        <v>167</v>
      </c>
      <c r="H6652">
        <v>-1</v>
      </c>
      <c r="I6652" s="5">
        <f>IF(G6652="nákup",VLOOKUP(E6652,Tabuľka6[#All],13,FALSE),IF(G6652="predaj",VLOOKUP(E6652,Tabuľka6[#All],12,FALSE),"zadany neplatny typ transakie"))</f>
        <v>14.49</v>
      </c>
      <c r="J6652">
        <f t="shared" si="103"/>
        <v>14.49</v>
      </c>
      <c r="K6652">
        <f>SUMIF($E$7:E6652,E6652,$H$7:H6652)</f>
        <v>29</v>
      </c>
    </row>
    <row r="6653" spans="4:11" x14ac:dyDescent="0.3">
      <c r="D6653">
        <v>6647</v>
      </c>
      <c r="E6653">
        <v>28</v>
      </c>
      <c r="F6653" s="4">
        <f>DATE(2022,11,18+INT(ROWS($1:207)/10))</f>
        <v>44903</v>
      </c>
      <c r="G6653" s="1" t="s">
        <v>167</v>
      </c>
      <c r="H6653">
        <v>-2</v>
      </c>
      <c r="I6653" s="5">
        <f>IF(G6653="nákup",VLOOKUP(E6653,Tabuľka6[#All],13,FALSE),IF(G6653="predaj",VLOOKUP(E6653,Tabuľka6[#All],12,FALSE),"zadany neplatny typ transakie"))</f>
        <v>14.38</v>
      </c>
      <c r="J6653">
        <f t="shared" si="103"/>
        <v>28.76</v>
      </c>
      <c r="K6653">
        <f>SUMIF($E$7:E6653,E6653,$H$7:H6653)</f>
        <v>41</v>
      </c>
    </row>
    <row r="6654" spans="4:11" x14ac:dyDescent="0.3">
      <c r="D6654">
        <v>6648</v>
      </c>
      <c r="E6654">
        <v>20</v>
      </c>
      <c r="F6654" s="4">
        <f>DATE(2022,11,18+INT(ROWS($1:208)/10))</f>
        <v>44903</v>
      </c>
      <c r="G6654" s="1" t="s">
        <v>167</v>
      </c>
      <c r="H6654">
        <v>-3</v>
      </c>
      <c r="I6654" s="5">
        <f>IF(G6654="nákup",VLOOKUP(E6654,Tabuľka6[#All],13,FALSE),IF(G6654="predaj",VLOOKUP(E6654,Tabuľka6[#All],12,FALSE),"zadany neplatny typ transakie"))</f>
        <v>10.050000000000001</v>
      </c>
      <c r="J6654">
        <f t="shared" si="103"/>
        <v>30.150000000000002</v>
      </c>
      <c r="K6654">
        <f>SUMIF($E$7:E6654,E6654,$H$7:H6654)</f>
        <v>22</v>
      </c>
    </row>
    <row r="6655" spans="4:11" x14ac:dyDescent="0.3">
      <c r="D6655">
        <v>6649</v>
      </c>
      <c r="E6655">
        <v>15</v>
      </c>
      <c r="F6655" s="4">
        <f>DATE(2022,11,18+INT(ROWS($1:209)/10))</f>
        <v>44903</v>
      </c>
      <c r="G6655" s="1" t="s">
        <v>167</v>
      </c>
      <c r="H6655">
        <v>-8</v>
      </c>
      <c r="I6655" s="5">
        <f>IF(G6655="nákup",VLOOKUP(E6655,Tabuľka6[#All],13,FALSE),IF(G6655="predaj",VLOOKUP(E6655,Tabuľka6[#All],12,FALSE),"zadany neplatny typ transakie"))</f>
        <v>9.65</v>
      </c>
      <c r="J6655">
        <f t="shared" si="103"/>
        <v>77.2</v>
      </c>
      <c r="K6655">
        <f>SUMIF($E$7:E6655,E6655,$H$7:H6655)</f>
        <v>99</v>
      </c>
    </row>
    <row r="6656" spans="4:11" x14ac:dyDescent="0.3">
      <c r="D6656">
        <v>6650</v>
      </c>
      <c r="E6656">
        <v>12</v>
      </c>
      <c r="F6656" s="4">
        <f>DATE(2022,11,18+INT(ROWS($1:210)/10))</f>
        <v>44904</v>
      </c>
      <c r="G6656" s="1" t="s">
        <v>166</v>
      </c>
      <c r="H6656">
        <v>21</v>
      </c>
      <c r="I6656" s="5">
        <f>IF(G6656="nákup",VLOOKUP(E6656,Tabuľka6[#All],13,FALSE),IF(G6656="predaj",VLOOKUP(E6656,Tabuľka6[#All],12,FALSE),"zadany neplatny typ transakie"))</f>
        <v>7.69</v>
      </c>
      <c r="J6656">
        <f t="shared" si="103"/>
        <v>161.49</v>
      </c>
      <c r="K6656">
        <f>SUMIF($E$7:E6656,E6656,$H$7:H6656)</f>
        <v>77</v>
      </c>
    </row>
    <row r="6657" spans="4:11" x14ac:dyDescent="0.3">
      <c r="D6657">
        <v>6651</v>
      </c>
      <c r="E6657">
        <v>21</v>
      </c>
      <c r="F6657" s="4">
        <f>DATE(2022,11,18+INT(ROWS($1:211)/10))</f>
        <v>44904</v>
      </c>
      <c r="G6657" s="1" t="s">
        <v>166</v>
      </c>
      <c r="H6657">
        <v>34</v>
      </c>
      <c r="I6657" s="5">
        <f>IF(G6657="nákup",VLOOKUP(E6657,Tabuľka6[#All],13,FALSE),IF(G6657="predaj",VLOOKUP(E6657,Tabuľka6[#All],12,FALSE),"zadany neplatny typ transakie"))</f>
        <v>14.17</v>
      </c>
      <c r="J6657">
        <f t="shared" si="103"/>
        <v>481.78</v>
      </c>
      <c r="K6657">
        <f>SUMIF($E$7:E6657,E6657,$H$7:H6657)</f>
        <v>215</v>
      </c>
    </row>
    <row r="6658" spans="4:11" x14ac:dyDescent="0.3">
      <c r="D6658">
        <v>6652</v>
      </c>
      <c r="E6658">
        <v>21</v>
      </c>
      <c r="F6658" s="4">
        <f>DATE(2022,11,18+INT(ROWS($1:212)/10))</f>
        <v>44904</v>
      </c>
      <c r="G6658" s="1" t="s">
        <v>166</v>
      </c>
      <c r="H6658">
        <v>48</v>
      </c>
      <c r="I6658" s="5">
        <f>IF(G6658="nákup",VLOOKUP(E6658,Tabuľka6[#All],13,FALSE),IF(G6658="predaj",VLOOKUP(E6658,Tabuľka6[#All],12,FALSE),"zadany neplatny typ transakie"))</f>
        <v>14.17</v>
      </c>
      <c r="J6658">
        <f t="shared" si="103"/>
        <v>680.16</v>
      </c>
      <c r="K6658">
        <f>SUMIF($E$7:E6658,E6658,$H$7:H6658)</f>
        <v>263</v>
      </c>
    </row>
    <row r="6659" spans="4:11" x14ac:dyDescent="0.3">
      <c r="D6659">
        <v>6653</v>
      </c>
      <c r="E6659">
        <v>11</v>
      </c>
      <c r="F6659" s="4">
        <f>DATE(2022,11,18+INT(ROWS($1:213)/10))</f>
        <v>44904</v>
      </c>
      <c r="G6659" s="1" t="s">
        <v>166</v>
      </c>
      <c r="H6659">
        <v>41</v>
      </c>
      <c r="I6659" s="5">
        <f>IF(G6659="nákup",VLOOKUP(E6659,Tabuľka6[#All],13,FALSE),IF(G6659="predaj",VLOOKUP(E6659,Tabuľka6[#All],12,FALSE),"zadany neplatny typ transakie"))</f>
        <v>3.26</v>
      </c>
      <c r="J6659">
        <f t="shared" si="103"/>
        <v>133.66</v>
      </c>
      <c r="K6659">
        <f>SUMIF($E$7:E6659,E6659,$H$7:H6659)</f>
        <v>223</v>
      </c>
    </row>
    <row r="6660" spans="4:11" x14ac:dyDescent="0.3">
      <c r="D6660">
        <v>6654</v>
      </c>
      <c r="E6660">
        <v>19</v>
      </c>
      <c r="F6660" s="4">
        <f>DATE(2022,11,18+INT(ROWS($1:214)/10))</f>
        <v>44904</v>
      </c>
      <c r="G6660" s="1" t="s">
        <v>166</v>
      </c>
      <c r="H6660">
        <v>47</v>
      </c>
      <c r="I6660" s="5">
        <f>IF(G6660="nákup",VLOOKUP(E6660,Tabuľka6[#All],13,FALSE),IF(G6660="predaj",VLOOKUP(E6660,Tabuľka6[#All],12,FALSE),"zadany neplatny typ transakie"))</f>
        <v>9.16</v>
      </c>
      <c r="J6660">
        <f t="shared" si="103"/>
        <v>430.52</v>
      </c>
      <c r="K6660">
        <f>SUMIF($E$7:E6660,E6660,$H$7:H6660)</f>
        <v>269</v>
      </c>
    </row>
    <row r="6661" spans="4:11" x14ac:dyDescent="0.3">
      <c r="D6661">
        <v>6655</v>
      </c>
      <c r="E6661">
        <v>14</v>
      </c>
      <c r="F6661" s="4">
        <f>DATE(2022,11,18+INT(ROWS($1:215)/10))</f>
        <v>44904</v>
      </c>
      <c r="G6661" s="1" t="s">
        <v>166</v>
      </c>
      <c r="H6661">
        <v>33</v>
      </c>
      <c r="I6661" s="5">
        <f>IF(G6661="nákup",VLOOKUP(E6661,Tabuľka6[#All],13,FALSE),IF(G6661="predaj",VLOOKUP(E6661,Tabuľka6[#All],12,FALSE),"zadany neplatny typ transakie"))</f>
        <v>5.68</v>
      </c>
      <c r="J6661">
        <f t="shared" si="103"/>
        <v>187.44</v>
      </c>
      <c r="K6661">
        <f>SUMIF($E$7:E6661,E6661,$H$7:H6661)</f>
        <v>51</v>
      </c>
    </row>
    <row r="6662" spans="4:11" x14ac:dyDescent="0.3">
      <c r="D6662">
        <v>6656</v>
      </c>
      <c r="E6662">
        <v>30</v>
      </c>
      <c r="F6662" s="4">
        <f>DATE(2022,11,18+INT(ROWS($1:216)/10))</f>
        <v>44904</v>
      </c>
      <c r="G6662" s="1" t="s">
        <v>166</v>
      </c>
      <c r="H6662">
        <v>23</v>
      </c>
      <c r="I6662" s="5" t="str">
        <f>IF(G6662="nákup",VLOOKUP(E6662,Tabuľka6[#All],13,FALSE),IF(G6662="predaj",VLOOKUP(E6662,Tabuľka6[#All],12,FALSE),"zadany neplatny typ transakie"))</f>
        <v>4,36</v>
      </c>
      <c r="J6662">
        <f t="shared" si="103"/>
        <v>100.28</v>
      </c>
      <c r="K6662">
        <f>SUMIF($E$7:E6662,E6662,$H$7:H6662)</f>
        <v>78</v>
      </c>
    </row>
    <row r="6663" spans="4:11" x14ac:dyDescent="0.3">
      <c r="D6663">
        <v>6657</v>
      </c>
      <c r="E6663">
        <v>25</v>
      </c>
      <c r="F6663" s="4">
        <f>DATE(2022,11,18+INT(ROWS($1:217)/10))</f>
        <v>44904</v>
      </c>
      <c r="G6663" s="1" t="s">
        <v>166</v>
      </c>
      <c r="H6663">
        <v>39</v>
      </c>
      <c r="I6663" s="5" t="str">
        <f>IF(G6663="nákup",VLOOKUP(E6663,Tabuľka6[#All],13,FALSE),IF(G6663="predaj",VLOOKUP(E6663,Tabuľka6[#All],12,FALSE),"zadany neplatny typ transakie"))</f>
        <v>6,65</v>
      </c>
      <c r="J6663">
        <f t="shared" si="103"/>
        <v>259.35000000000002</v>
      </c>
      <c r="K6663">
        <f>SUMIF($E$7:E6663,E6663,$H$7:H6663)</f>
        <v>88</v>
      </c>
    </row>
    <row r="6664" spans="4:11" x14ac:dyDescent="0.3">
      <c r="D6664">
        <v>6658</v>
      </c>
      <c r="E6664">
        <v>30</v>
      </c>
      <c r="F6664" s="4">
        <f>DATE(2022,11,18+INT(ROWS($1:218)/10))</f>
        <v>44904</v>
      </c>
      <c r="G6664" s="1" t="s">
        <v>166</v>
      </c>
      <c r="H6664">
        <v>43</v>
      </c>
      <c r="I6664" s="5" t="str">
        <f>IF(G6664="nákup",VLOOKUP(E6664,Tabuľka6[#All],13,FALSE),IF(G6664="predaj",VLOOKUP(E6664,Tabuľka6[#All],12,FALSE),"zadany neplatny typ transakie"))</f>
        <v>4,36</v>
      </c>
      <c r="J6664">
        <f t="shared" ref="J6664:J6727" si="104">ABS(H6664*I6664)</f>
        <v>187.48000000000002</v>
      </c>
      <c r="K6664">
        <f>SUMIF($E$7:E6664,E6664,$H$7:H6664)</f>
        <v>121</v>
      </c>
    </row>
    <row r="6665" spans="4:11" x14ac:dyDescent="0.3">
      <c r="D6665">
        <v>6659</v>
      </c>
      <c r="E6665">
        <v>23</v>
      </c>
      <c r="F6665" s="4">
        <f>DATE(2022,11,18+INT(ROWS($1:219)/10))</f>
        <v>44904</v>
      </c>
      <c r="G6665" s="1" t="s">
        <v>166</v>
      </c>
      <c r="H6665">
        <v>29</v>
      </c>
      <c r="I6665" s="5">
        <f>IF(G6665="nákup",VLOOKUP(E6665,Tabuľka6[#All],13,FALSE),IF(G6665="predaj",VLOOKUP(E6665,Tabuľka6[#All],12,FALSE),"zadany neplatny typ transakie"))</f>
        <v>9.65</v>
      </c>
      <c r="J6665">
        <f t="shared" si="104"/>
        <v>279.85000000000002</v>
      </c>
      <c r="K6665">
        <f>SUMIF($E$7:E6665,E6665,$H$7:H6665)</f>
        <v>63</v>
      </c>
    </row>
    <row r="6666" spans="4:11" x14ac:dyDescent="0.3">
      <c r="D6666">
        <v>6660</v>
      </c>
      <c r="E6666">
        <v>25</v>
      </c>
      <c r="F6666" s="4">
        <f>DATE(2022,11,18+INT(ROWS($1:220)/10))</f>
        <v>44905</v>
      </c>
      <c r="G6666" s="1" t="s">
        <v>166</v>
      </c>
      <c r="H6666">
        <v>25</v>
      </c>
      <c r="I6666" s="5" t="str">
        <f>IF(G6666="nákup",VLOOKUP(E6666,Tabuľka6[#All],13,FALSE),IF(G6666="predaj",VLOOKUP(E6666,Tabuľka6[#All],12,FALSE),"zadany neplatny typ transakie"))</f>
        <v>6,65</v>
      </c>
      <c r="J6666">
        <f t="shared" si="104"/>
        <v>166.25</v>
      </c>
      <c r="K6666">
        <f>SUMIF($E$7:E6666,E6666,$H$7:H6666)</f>
        <v>113</v>
      </c>
    </row>
    <row r="6667" spans="4:11" x14ac:dyDescent="0.3">
      <c r="D6667">
        <v>6661</v>
      </c>
      <c r="E6667">
        <v>25</v>
      </c>
      <c r="F6667" s="4">
        <f>DATE(2022,11,18+INT(ROWS($1:221)/10))</f>
        <v>44905</v>
      </c>
      <c r="G6667" s="1" t="s">
        <v>166</v>
      </c>
      <c r="H6667">
        <v>26</v>
      </c>
      <c r="I6667" s="5" t="str">
        <f>IF(G6667="nákup",VLOOKUP(E6667,Tabuľka6[#All],13,FALSE),IF(G6667="predaj",VLOOKUP(E6667,Tabuľka6[#All],12,FALSE),"zadany neplatny typ transakie"))</f>
        <v>6,65</v>
      </c>
      <c r="J6667">
        <f t="shared" si="104"/>
        <v>172.9</v>
      </c>
      <c r="K6667">
        <f>SUMIF($E$7:E6667,E6667,$H$7:H6667)</f>
        <v>139</v>
      </c>
    </row>
    <row r="6668" spans="4:11" x14ac:dyDescent="0.3">
      <c r="D6668">
        <v>6662</v>
      </c>
      <c r="E6668">
        <v>9</v>
      </c>
      <c r="F6668" s="4">
        <f>DATE(2022,11,18+INT(ROWS($1:222)/10))</f>
        <v>44905</v>
      </c>
      <c r="G6668" s="1" t="s">
        <v>166</v>
      </c>
      <c r="H6668">
        <v>28</v>
      </c>
      <c r="I6668" s="5">
        <f>IF(G6668="nákup",VLOOKUP(E6668,Tabuľka6[#All],13,FALSE),IF(G6668="predaj",VLOOKUP(E6668,Tabuľka6[#All],12,FALSE),"zadany neplatny typ transakie"))</f>
        <v>25.99</v>
      </c>
      <c r="J6668">
        <f t="shared" si="104"/>
        <v>727.71999999999991</v>
      </c>
      <c r="K6668">
        <f>SUMIF($E$7:E6668,E6668,$H$7:H6668)</f>
        <v>201</v>
      </c>
    </row>
    <row r="6669" spans="4:11" x14ac:dyDescent="0.3">
      <c r="D6669">
        <v>6663</v>
      </c>
      <c r="E6669">
        <v>1</v>
      </c>
      <c r="F6669" s="4">
        <f>DATE(2022,11,18+INT(ROWS($1:223)/10))</f>
        <v>44905</v>
      </c>
      <c r="G6669" s="1" t="s">
        <v>167</v>
      </c>
      <c r="H6669">
        <v>-1</v>
      </c>
      <c r="I6669" s="5">
        <f>IF(G6669="nákup",VLOOKUP(E6669,Tabuľka6[#All],13,FALSE),IF(G6669="predaj",VLOOKUP(E6669,Tabuľka6[#All],12,FALSE),"zadany neplatny typ transakie"))</f>
        <v>11.9</v>
      </c>
      <c r="J6669">
        <f t="shared" si="104"/>
        <v>11.9</v>
      </c>
      <c r="K6669">
        <f>SUMIF($E$7:E6669,E6669,$H$7:H6669)</f>
        <v>64</v>
      </c>
    </row>
    <row r="6670" spans="4:11" x14ac:dyDescent="0.3">
      <c r="D6670">
        <v>6664</v>
      </c>
      <c r="E6670">
        <v>29</v>
      </c>
      <c r="F6670" s="4">
        <f>DATE(2022,11,18+INT(ROWS($1:224)/10))</f>
        <v>44905</v>
      </c>
      <c r="G6670" s="1" t="s">
        <v>167</v>
      </c>
      <c r="H6670">
        <v>-8</v>
      </c>
      <c r="I6670" s="5">
        <f>IF(G6670="nákup",VLOOKUP(E6670,Tabuľka6[#All],13,FALSE),IF(G6670="predaj",VLOOKUP(E6670,Tabuľka6[#All],12,FALSE),"zadany neplatny typ transakie"))</f>
        <v>24.99</v>
      </c>
      <c r="J6670">
        <f t="shared" si="104"/>
        <v>199.92</v>
      </c>
      <c r="K6670">
        <f>SUMIF($E$7:E6670,E6670,$H$7:H6670)</f>
        <v>8</v>
      </c>
    </row>
    <row r="6671" spans="4:11" x14ac:dyDescent="0.3">
      <c r="D6671">
        <v>6665</v>
      </c>
      <c r="E6671">
        <v>27</v>
      </c>
      <c r="F6671" s="4">
        <f>DATE(2022,11,18+INT(ROWS($1:225)/10))</f>
        <v>44905</v>
      </c>
      <c r="G6671" s="1" t="s">
        <v>167</v>
      </c>
      <c r="H6671">
        <v>-3</v>
      </c>
      <c r="I6671" s="5">
        <f>IF(G6671="nákup",VLOOKUP(E6671,Tabuľka6[#All],13,FALSE),IF(G6671="predaj",VLOOKUP(E6671,Tabuľka6[#All],12,FALSE),"zadany neplatny typ transakie"))</f>
        <v>16.36</v>
      </c>
      <c r="J6671">
        <f t="shared" si="104"/>
        <v>49.08</v>
      </c>
      <c r="K6671">
        <f>SUMIF($E$7:E6671,E6671,$H$7:H6671)</f>
        <v>85</v>
      </c>
    </row>
    <row r="6672" spans="4:11" x14ac:dyDescent="0.3">
      <c r="D6672">
        <v>6666</v>
      </c>
      <c r="E6672">
        <v>27</v>
      </c>
      <c r="F6672" s="4">
        <f>DATE(2022,11,18+INT(ROWS($1:226)/10))</f>
        <v>44905</v>
      </c>
      <c r="G6672" s="1" t="s">
        <v>167</v>
      </c>
      <c r="H6672">
        <v>-7</v>
      </c>
      <c r="I6672" s="5">
        <f>IF(G6672="nákup",VLOOKUP(E6672,Tabuľka6[#All],13,FALSE),IF(G6672="predaj",VLOOKUP(E6672,Tabuľka6[#All],12,FALSE),"zadany neplatny typ transakie"))</f>
        <v>16.36</v>
      </c>
      <c r="J6672">
        <f t="shared" si="104"/>
        <v>114.52</v>
      </c>
      <c r="K6672">
        <f>SUMIF($E$7:E6672,E6672,$H$7:H6672)</f>
        <v>78</v>
      </c>
    </row>
    <row r="6673" spans="4:11" x14ac:dyDescent="0.3">
      <c r="D6673">
        <v>6667</v>
      </c>
      <c r="E6673">
        <v>20</v>
      </c>
      <c r="F6673" s="4">
        <f>DATE(2022,11,18+INT(ROWS($1:227)/10))</f>
        <v>44905</v>
      </c>
      <c r="G6673" s="1" t="s">
        <v>167</v>
      </c>
      <c r="H6673">
        <v>-2</v>
      </c>
      <c r="I6673" s="5">
        <f>IF(G6673="nákup",VLOOKUP(E6673,Tabuľka6[#All],13,FALSE),IF(G6673="predaj",VLOOKUP(E6673,Tabuľka6[#All],12,FALSE),"zadany neplatny typ transakie"))</f>
        <v>10.050000000000001</v>
      </c>
      <c r="J6673">
        <f t="shared" si="104"/>
        <v>20.100000000000001</v>
      </c>
      <c r="K6673">
        <f>SUMIF($E$7:E6673,E6673,$H$7:H6673)</f>
        <v>20</v>
      </c>
    </row>
    <row r="6674" spans="4:11" x14ac:dyDescent="0.3">
      <c r="D6674">
        <v>6668</v>
      </c>
      <c r="E6674">
        <v>5</v>
      </c>
      <c r="F6674" s="4">
        <f>DATE(2022,11,18+INT(ROWS($1:228)/10))</f>
        <v>44905</v>
      </c>
      <c r="G6674" s="1" t="s">
        <v>167</v>
      </c>
      <c r="H6674">
        <v>-10</v>
      </c>
      <c r="I6674" s="5">
        <f>IF(G6674="nákup",VLOOKUP(E6674,Tabuľka6[#All],13,FALSE),IF(G6674="predaj",VLOOKUP(E6674,Tabuľka6[#All],12,FALSE),"zadany neplatny typ transakie"))</f>
        <v>15.56</v>
      </c>
      <c r="J6674">
        <f t="shared" si="104"/>
        <v>155.6</v>
      </c>
      <c r="K6674">
        <f>SUMIF($E$7:E6674,E6674,$H$7:H6674)</f>
        <v>123</v>
      </c>
    </row>
    <row r="6675" spans="4:11" x14ac:dyDescent="0.3">
      <c r="D6675">
        <v>6669</v>
      </c>
      <c r="E6675">
        <v>26</v>
      </c>
      <c r="F6675" s="4">
        <f>DATE(2022,11,18+INT(ROWS($1:229)/10))</f>
        <v>44905</v>
      </c>
      <c r="G6675" s="1" t="s">
        <v>167</v>
      </c>
      <c r="H6675">
        <v>-2</v>
      </c>
      <c r="I6675" s="5">
        <f>IF(G6675="nákup",VLOOKUP(E6675,Tabuľka6[#All],13,FALSE),IF(G6675="predaj",VLOOKUP(E6675,Tabuľka6[#All],12,FALSE),"zadany neplatny typ transakie"))</f>
        <v>12.85</v>
      </c>
      <c r="J6675">
        <f t="shared" si="104"/>
        <v>25.7</v>
      </c>
      <c r="K6675">
        <f>SUMIF($E$7:E6675,E6675,$H$7:H6675)</f>
        <v>37</v>
      </c>
    </row>
    <row r="6676" spans="4:11" x14ac:dyDescent="0.3">
      <c r="D6676">
        <v>6670</v>
      </c>
      <c r="E6676">
        <v>12</v>
      </c>
      <c r="F6676" s="4">
        <f>DATE(2022,11,18+INT(ROWS($1:230)/10))</f>
        <v>44906</v>
      </c>
      <c r="G6676" s="1" t="s">
        <v>167</v>
      </c>
      <c r="H6676">
        <v>-2</v>
      </c>
      <c r="I6676" s="5">
        <f>IF(G6676="nákup",VLOOKUP(E6676,Tabuľka6[#All],13,FALSE),IF(G6676="predaj",VLOOKUP(E6676,Tabuľka6[#All],12,FALSE),"zadany neplatny typ transakie"))</f>
        <v>13.25</v>
      </c>
      <c r="J6676">
        <f t="shared" si="104"/>
        <v>26.5</v>
      </c>
      <c r="K6676">
        <f>SUMIF($E$7:E6676,E6676,$H$7:H6676)</f>
        <v>75</v>
      </c>
    </row>
    <row r="6677" spans="4:11" x14ac:dyDescent="0.3">
      <c r="D6677">
        <v>6671</v>
      </c>
      <c r="E6677">
        <v>15</v>
      </c>
      <c r="F6677" s="4">
        <f>DATE(2022,11,18+INT(ROWS($1:231)/10))</f>
        <v>44906</v>
      </c>
      <c r="G6677" s="1" t="s">
        <v>167</v>
      </c>
      <c r="H6677">
        <v>-4</v>
      </c>
      <c r="I6677" s="5">
        <f>IF(G6677="nákup",VLOOKUP(E6677,Tabuľka6[#All],13,FALSE),IF(G6677="predaj",VLOOKUP(E6677,Tabuľka6[#All],12,FALSE),"zadany neplatny typ transakie"))</f>
        <v>9.65</v>
      </c>
      <c r="J6677">
        <f t="shared" si="104"/>
        <v>38.6</v>
      </c>
      <c r="K6677">
        <f>SUMIF($E$7:E6677,E6677,$H$7:H6677)</f>
        <v>95</v>
      </c>
    </row>
    <row r="6678" spans="4:11" x14ac:dyDescent="0.3">
      <c r="D6678">
        <v>6672</v>
      </c>
      <c r="E6678">
        <v>16</v>
      </c>
      <c r="F6678" s="4">
        <f>DATE(2022,11,18+INT(ROWS($1:232)/10))</f>
        <v>44906</v>
      </c>
      <c r="G6678" s="1" t="s">
        <v>167</v>
      </c>
      <c r="H6678">
        <v>-8</v>
      </c>
      <c r="I6678" s="5">
        <f>IF(G6678="nákup",VLOOKUP(E6678,Tabuľka6[#All],13,FALSE),IF(G6678="predaj",VLOOKUP(E6678,Tabuľka6[#All],12,FALSE),"zadany neplatny typ transakie"))</f>
        <v>14.49</v>
      </c>
      <c r="J6678">
        <f t="shared" si="104"/>
        <v>115.92</v>
      </c>
      <c r="K6678">
        <f>SUMIF($E$7:E6678,E6678,$H$7:H6678)</f>
        <v>21</v>
      </c>
    </row>
    <row r="6679" spans="4:11" x14ac:dyDescent="0.3">
      <c r="D6679">
        <v>6673</v>
      </c>
      <c r="E6679">
        <v>4</v>
      </c>
      <c r="F6679" s="4">
        <f>DATE(2022,11,18+INT(ROWS($1:233)/10))</f>
        <v>44906</v>
      </c>
      <c r="G6679" s="1" t="s">
        <v>167</v>
      </c>
      <c r="H6679">
        <v>-7</v>
      </c>
      <c r="I6679" s="5">
        <f>IF(G6679="nákup",VLOOKUP(E6679,Tabuľka6[#All],13,FALSE),IF(G6679="predaj",VLOOKUP(E6679,Tabuľka6[#All],12,FALSE),"zadany neplatny typ transakie"))</f>
        <v>16</v>
      </c>
      <c r="J6679">
        <f t="shared" si="104"/>
        <v>112</v>
      </c>
      <c r="K6679">
        <f>SUMIF($E$7:E6679,E6679,$H$7:H6679)</f>
        <v>34</v>
      </c>
    </row>
    <row r="6680" spans="4:11" x14ac:dyDescent="0.3">
      <c r="D6680">
        <v>6674</v>
      </c>
      <c r="E6680">
        <v>23</v>
      </c>
      <c r="F6680" s="4">
        <f>DATE(2022,11,18+INT(ROWS($1:234)/10))</f>
        <v>44906</v>
      </c>
      <c r="G6680" s="1" t="s">
        <v>167</v>
      </c>
      <c r="H6680">
        <v>-5</v>
      </c>
      <c r="I6680" s="5">
        <f>IF(G6680="nákup",VLOOKUP(E6680,Tabuľka6[#All],13,FALSE),IF(G6680="predaj",VLOOKUP(E6680,Tabuľka6[#All],12,FALSE),"zadany neplatny typ transakie"))</f>
        <v>22.55</v>
      </c>
      <c r="J6680">
        <f t="shared" si="104"/>
        <v>112.75</v>
      </c>
      <c r="K6680">
        <f>SUMIF($E$7:E6680,E6680,$H$7:H6680)</f>
        <v>58</v>
      </c>
    </row>
    <row r="6681" spans="4:11" x14ac:dyDescent="0.3">
      <c r="D6681">
        <v>6675</v>
      </c>
      <c r="E6681">
        <v>25</v>
      </c>
      <c r="F6681" s="4">
        <f>DATE(2022,11,18+INT(ROWS($1:235)/10))</f>
        <v>44906</v>
      </c>
      <c r="G6681" s="1" t="s">
        <v>167</v>
      </c>
      <c r="H6681">
        <v>-3</v>
      </c>
      <c r="I6681" s="5">
        <f>IF(G6681="nákup",VLOOKUP(E6681,Tabuľka6[#All],13,FALSE),IF(G6681="predaj",VLOOKUP(E6681,Tabuľka6[#All],12,FALSE),"zadany neplatny typ transakie"))</f>
        <v>14.95</v>
      </c>
      <c r="J6681">
        <f t="shared" si="104"/>
        <v>44.849999999999994</v>
      </c>
      <c r="K6681">
        <f>SUMIF($E$7:E6681,E6681,$H$7:H6681)</f>
        <v>136</v>
      </c>
    </row>
    <row r="6682" spans="4:11" x14ac:dyDescent="0.3">
      <c r="D6682">
        <v>6676</v>
      </c>
      <c r="E6682">
        <v>22</v>
      </c>
      <c r="F6682" s="4">
        <f>DATE(2022,11,18+INT(ROWS($1:236)/10))</f>
        <v>44906</v>
      </c>
      <c r="G6682" s="1" t="s">
        <v>166</v>
      </c>
      <c r="H6682">
        <v>20</v>
      </c>
      <c r="I6682" s="5">
        <f>IF(G6682="nákup",VLOOKUP(E6682,Tabuľka6[#All],13,FALSE),IF(G6682="predaj",VLOOKUP(E6682,Tabuľka6[#All],12,FALSE),"zadany neplatny typ transakie"))</f>
        <v>12.56</v>
      </c>
      <c r="J6682">
        <f t="shared" si="104"/>
        <v>251.20000000000002</v>
      </c>
      <c r="K6682">
        <f>SUMIF($E$7:E6682,E6682,$H$7:H6682)</f>
        <v>72</v>
      </c>
    </row>
    <row r="6683" spans="4:11" x14ac:dyDescent="0.3">
      <c r="D6683">
        <v>6677</v>
      </c>
      <c r="E6683">
        <v>23</v>
      </c>
      <c r="F6683" s="4">
        <f>DATE(2022,11,18+INT(ROWS($1:237)/10))</f>
        <v>44906</v>
      </c>
      <c r="G6683" s="1" t="s">
        <v>167</v>
      </c>
      <c r="H6683">
        <v>-9</v>
      </c>
      <c r="I6683" s="5">
        <f>IF(G6683="nákup",VLOOKUP(E6683,Tabuľka6[#All],13,FALSE),IF(G6683="predaj",VLOOKUP(E6683,Tabuľka6[#All],12,FALSE),"zadany neplatny typ transakie"))</f>
        <v>22.55</v>
      </c>
      <c r="J6683">
        <f t="shared" si="104"/>
        <v>202.95000000000002</v>
      </c>
      <c r="K6683">
        <f>SUMIF($E$7:E6683,E6683,$H$7:H6683)</f>
        <v>49</v>
      </c>
    </row>
    <row r="6684" spans="4:11" x14ac:dyDescent="0.3">
      <c r="D6684">
        <v>6678</v>
      </c>
      <c r="E6684">
        <v>21</v>
      </c>
      <c r="F6684" s="4">
        <f>DATE(2022,11,18+INT(ROWS($1:238)/10))</f>
        <v>44906</v>
      </c>
      <c r="G6684" s="1" t="s">
        <v>167</v>
      </c>
      <c r="H6684">
        <v>-2</v>
      </c>
      <c r="I6684" s="5">
        <f>IF(G6684="nákup",VLOOKUP(E6684,Tabuľka6[#All],13,FALSE),IF(G6684="predaj",VLOOKUP(E6684,Tabuľka6[#All],12,FALSE),"zadany neplatny typ transakie"))</f>
        <v>22.5</v>
      </c>
      <c r="J6684">
        <f t="shared" si="104"/>
        <v>45</v>
      </c>
      <c r="K6684">
        <f>SUMIF($E$7:E6684,E6684,$H$7:H6684)</f>
        <v>261</v>
      </c>
    </row>
    <row r="6685" spans="4:11" x14ac:dyDescent="0.3">
      <c r="D6685">
        <v>6679</v>
      </c>
      <c r="E6685">
        <v>10</v>
      </c>
      <c r="F6685" s="4">
        <f>DATE(2022,11,18+INT(ROWS($1:239)/10))</f>
        <v>44906</v>
      </c>
      <c r="G6685" s="1" t="s">
        <v>166</v>
      </c>
      <c r="H6685">
        <v>20</v>
      </c>
      <c r="I6685" s="5">
        <f>IF(G6685="nákup",VLOOKUP(E6685,Tabuľka6[#All],13,FALSE),IF(G6685="predaj",VLOOKUP(E6685,Tabuľka6[#All],12,FALSE),"zadany neplatny typ transakie"))</f>
        <v>11.89</v>
      </c>
      <c r="J6685">
        <f t="shared" si="104"/>
        <v>237.8</v>
      </c>
      <c r="K6685">
        <f>SUMIF($E$7:E6685,E6685,$H$7:H6685)</f>
        <v>76</v>
      </c>
    </row>
    <row r="6686" spans="4:11" x14ac:dyDescent="0.3">
      <c r="D6686">
        <v>6680</v>
      </c>
      <c r="E6686">
        <v>22</v>
      </c>
      <c r="F6686" s="4">
        <f>DATE(2022,11,18+INT(ROWS($1:240)/10))</f>
        <v>44907</v>
      </c>
      <c r="G6686" s="1" t="s">
        <v>167</v>
      </c>
      <c r="H6686">
        <v>-10</v>
      </c>
      <c r="I6686" s="5">
        <f>IF(G6686="nákup",VLOOKUP(E6686,Tabuľka6[#All],13,FALSE),IF(G6686="predaj",VLOOKUP(E6686,Tabuľka6[#All],12,FALSE),"zadany neplatny typ transakie"))</f>
        <v>22.58</v>
      </c>
      <c r="J6686">
        <f t="shared" si="104"/>
        <v>225.79999999999998</v>
      </c>
      <c r="K6686">
        <f>SUMIF($E$7:E6686,E6686,$H$7:H6686)</f>
        <v>62</v>
      </c>
    </row>
    <row r="6687" spans="4:11" x14ac:dyDescent="0.3">
      <c r="D6687">
        <v>6681</v>
      </c>
      <c r="E6687">
        <v>27</v>
      </c>
      <c r="F6687" s="4">
        <f>DATE(2022,11,18+INT(ROWS($1:241)/10))</f>
        <v>44907</v>
      </c>
      <c r="G6687" s="1" t="s">
        <v>167</v>
      </c>
      <c r="H6687">
        <v>-5</v>
      </c>
      <c r="I6687" s="5">
        <f>IF(G6687="nákup",VLOOKUP(E6687,Tabuľka6[#All],13,FALSE),IF(G6687="predaj",VLOOKUP(E6687,Tabuľka6[#All],12,FALSE),"zadany neplatny typ transakie"))</f>
        <v>16.36</v>
      </c>
      <c r="J6687">
        <f t="shared" si="104"/>
        <v>81.8</v>
      </c>
      <c r="K6687">
        <f>SUMIF($E$7:E6687,E6687,$H$7:H6687)</f>
        <v>73</v>
      </c>
    </row>
    <row r="6688" spans="4:11" x14ac:dyDescent="0.3">
      <c r="D6688">
        <v>6682</v>
      </c>
      <c r="E6688">
        <v>19</v>
      </c>
      <c r="F6688" s="4">
        <f>DATE(2022,11,18+INT(ROWS($1:242)/10))</f>
        <v>44907</v>
      </c>
      <c r="G6688" s="1" t="s">
        <v>167</v>
      </c>
      <c r="H6688">
        <v>-7</v>
      </c>
      <c r="I6688" s="5">
        <f>IF(G6688="nákup",VLOOKUP(E6688,Tabuľka6[#All],13,FALSE),IF(G6688="predaj",VLOOKUP(E6688,Tabuľka6[#All],12,FALSE),"zadany neplatny typ transakie"))</f>
        <v>14.17</v>
      </c>
      <c r="J6688">
        <f t="shared" si="104"/>
        <v>99.19</v>
      </c>
      <c r="K6688">
        <f>SUMIF($E$7:E6688,E6688,$H$7:H6688)</f>
        <v>262</v>
      </c>
    </row>
    <row r="6689" spans="4:11" x14ac:dyDescent="0.3">
      <c r="D6689">
        <v>6683</v>
      </c>
      <c r="E6689">
        <v>9</v>
      </c>
      <c r="F6689" s="4">
        <f>DATE(2022,11,18+INT(ROWS($1:243)/10))</f>
        <v>44907</v>
      </c>
      <c r="G6689" s="1" t="s">
        <v>167</v>
      </c>
      <c r="H6689">
        <v>-4</v>
      </c>
      <c r="I6689" s="5">
        <f>IF(G6689="nákup",VLOOKUP(E6689,Tabuľka6[#All],13,FALSE),IF(G6689="predaj",VLOOKUP(E6689,Tabuľka6[#All],12,FALSE),"zadany neplatny typ transakie"))</f>
        <v>41</v>
      </c>
      <c r="J6689">
        <f t="shared" si="104"/>
        <v>164</v>
      </c>
      <c r="K6689">
        <f>SUMIF($E$7:E6689,E6689,$H$7:H6689)</f>
        <v>197</v>
      </c>
    </row>
    <row r="6690" spans="4:11" x14ac:dyDescent="0.3">
      <c r="D6690">
        <v>6684</v>
      </c>
      <c r="E6690">
        <v>3</v>
      </c>
      <c r="F6690" s="4">
        <f>DATE(2022,11,18+INT(ROWS($1:244)/10))</f>
        <v>44907</v>
      </c>
      <c r="G6690" s="1" t="s">
        <v>167</v>
      </c>
      <c r="H6690">
        <v>-8</v>
      </c>
      <c r="I6690" s="5">
        <f>IF(G6690="nákup",VLOOKUP(E6690,Tabuľka6[#All],13,FALSE),IF(G6690="predaj",VLOOKUP(E6690,Tabuľka6[#All],12,FALSE),"zadany neplatny typ transakie"))</f>
        <v>9.64</v>
      </c>
      <c r="J6690">
        <f t="shared" si="104"/>
        <v>77.12</v>
      </c>
      <c r="K6690">
        <f>SUMIF($E$7:E6690,E6690,$H$7:H6690)</f>
        <v>32</v>
      </c>
    </row>
    <row r="6691" spans="4:11" x14ac:dyDescent="0.3">
      <c r="D6691">
        <v>6685</v>
      </c>
      <c r="E6691">
        <v>29</v>
      </c>
      <c r="F6691" s="4">
        <f>DATE(2022,11,18+INT(ROWS($1:245)/10))</f>
        <v>44907</v>
      </c>
      <c r="G6691" s="1" t="s">
        <v>166</v>
      </c>
      <c r="H6691">
        <v>5</v>
      </c>
      <c r="I6691" s="5" t="str">
        <f>IF(G6691="nákup",VLOOKUP(E6691,Tabuľka6[#All],13,FALSE),IF(G6691="predaj",VLOOKUP(E6691,Tabuľka6[#All],12,FALSE),"zadany neplatny typ transakie"))</f>
        <v>14,98</v>
      </c>
      <c r="J6691">
        <f t="shared" si="104"/>
        <v>74.900000000000006</v>
      </c>
      <c r="K6691">
        <f>SUMIF($E$7:E6691,E6691,$H$7:H6691)</f>
        <v>13</v>
      </c>
    </row>
    <row r="6692" spans="4:11" x14ac:dyDescent="0.3">
      <c r="D6692">
        <v>6686</v>
      </c>
      <c r="E6692">
        <v>14</v>
      </c>
      <c r="F6692" s="4">
        <f>DATE(2022,11,18+INT(ROWS($1:246)/10))</f>
        <v>44907</v>
      </c>
      <c r="G6692" s="1" t="s">
        <v>167</v>
      </c>
      <c r="H6692">
        <v>-6</v>
      </c>
      <c r="I6692" s="5">
        <f>IF(G6692="nákup",VLOOKUP(E6692,Tabuľka6[#All],13,FALSE),IF(G6692="predaj",VLOOKUP(E6692,Tabuľka6[#All],12,FALSE),"zadany neplatny typ transakie"))</f>
        <v>7.8</v>
      </c>
      <c r="J6692">
        <f t="shared" si="104"/>
        <v>46.8</v>
      </c>
      <c r="K6692">
        <f>SUMIF($E$7:E6692,E6692,$H$7:H6692)</f>
        <v>45</v>
      </c>
    </row>
    <row r="6693" spans="4:11" x14ac:dyDescent="0.3">
      <c r="D6693">
        <v>6687</v>
      </c>
      <c r="E6693">
        <v>20</v>
      </c>
      <c r="F6693" s="4">
        <f>DATE(2022,11,18+INT(ROWS($1:247)/10))</f>
        <v>44907</v>
      </c>
      <c r="G6693" s="1" t="s">
        <v>167</v>
      </c>
      <c r="H6693">
        <v>-10</v>
      </c>
      <c r="I6693" s="5">
        <f>IF(G6693="nákup",VLOOKUP(E6693,Tabuľka6[#All],13,FALSE),IF(G6693="predaj",VLOOKUP(E6693,Tabuľka6[#All],12,FALSE),"zadany neplatny typ transakie"))</f>
        <v>10.050000000000001</v>
      </c>
      <c r="J6693">
        <f t="shared" si="104"/>
        <v>100.5</v>
      </c>
      <c r="K6693">
        <f>SUMIF($E$7:E6693,E6693,$H$7:H6693)</f>
        <v>10</v>
      </c>
    </row>
    <row r="6694" spans="4:11" x14ac:dyDescent="0.3">
      <c r="D6694">
        <v>6688</v>
      </c>
      <c r="E6694">
        <v>3</v>
      </c>
      <c r="F6694" s="4">
        <f>DATE(2022,11,18+INT(ROWS($1:248)/10))</f>
        <v>44907</v>
      </c>
      <c r="G6694" s="1" t="s">
        <v>167</v>
      </c>
      <c r="H6694">
        <v>-4</v>
      </c>
      <c r="I6694" s="5">
        <f>IF(G6694="nákup",VLOOKUP(E6694,Tabuľka6[#All],13,FALSE),IF(G6694="predaj",VLOOKUP(E6694,Tabuľka6[#All],12,FALSE),"zadany neplatny typ transakie"))</f>
        <v>9.64</v>
      </c>
      <c r="J6694">
        <f t="shared" si="104"/>
        <v>38.56</v>
      </c>
      <c r="K6694">
        <f>SUMIF($E$7:E6694,E6694,$H$7:H6694)</f>
        <v>28</v>
      </c>
    </row>
    <row r="6695" spans="4:11" x14ac:dyDescent="0.3">
      <c r="D6695">
        <v>6689</v>
      </c>
      <c r="E6695">
        <v>23</v>
      </c>
      <c r="F6695" s="4">
        <f>DATE(2022,11,18+INT(ROWS($1:249)/10))</f>
        <v>44907</v>
      </c>
      <c r="G6695" s="1" t="s">
        <v>167</v>
      </c>
      <c r="H6695">
        <v>-8</v>
      </c>
      <c r="I6695" s="5">
        <f>IF(G6695="nákup",VLOOKUP(E6695,Tabuľka6[#All],13,FALSE),IF(G6695="predaj",VLOOKUP(E6695,Tabuľka6[#All],12,FALSE),"zadany neplatny typ transakie"))</f>
        <v>22.55</v>
      </c>
      <c r="J6695">
        <f t="shared" si="104"/>
        <v>180.4</v>
      </c>
      <c r="K6695">
        <f>SUMIF($E$7:E6695,E6695,$H$7:H6695)</f>
        <v>41</v>
      </c>
    </row>
    <row r="6696" spans="4:11" x14ac:dyDescent="0.3">
      <c r="D6696">
        <v>6690</v>
      </c>
      <c r="E6696">
        <v>26</v>
      </c>
      <c r="F6696" s="4">
        <f>DATE(2022,11,18+INT(ROWS($1:250)/10))</f>
        <v>44908</v>
      </c>
      <c r="G6696" s="1" t="s">
        <v>167</v>
      </c>
      <c r="H6696">
        <v>-4</v>
      </c>
      <c r="I6696" s="5">
        <f>IF(G6696="nákup",VLOOKUP(E6696,Tabuľka6[#All],13,FALSE),IF(G6696="predaj",VLOOKUP(E6696,Tabuľka6[#All],12,FALSE),"zadany neplatny typ transakie"))</f>
        <v>12.85</v>
      </c>
      <c r="J6696">
        <f t="shared" si="104"/>
        <v>51.4</v>
      </c>
      <c r="K6696">
        <f>SUMIF($E$7:E6696,E6696,$H$7:H6696)</f>
        <v>33</v>
      </c>
    </row>
    <row r="6697" spans="4:11" x14ac:dyDescent="0.3">
      <c r="D6697">
        <v>6691</v>
      </c>
      <c r="E6697">
        <v>23</v>
      </c>
      <c r="F6697" s="4">
        <f>DATE(2022,11,18+INT(ROWS($1:251)/10))</f>
        <v>44908</v>
      </c>
      <c r="G6697" s="1" t="s">
        <v>167</v>
      </c>
      <c r="H6697">
        <v>-5</v>
      </c>
      <c r="I6697" s="5">
        <f>IF(G6697="nákup",VLOOKUP(E6697,Tabuľka6[#All],13,FALSE),IF(G6697="predaj",VLOOKUP(E6697,Tabuľka6[#All],12,FALSE),"zadany neplatny typ transakie"))</f>
        <v>22.55</v>
      </c>
      <c r="J6697">
        <f t="shared" si="104"/>
        <v>112.75</v>
      </c>
      <c r="K6697">
        <f>SUMIF($E$7:E6697,E6697,$H$7:H6697)</f>
        <v>36</v>
      </c>
    </row>
    <row r="6698" spans="4:11" x14ac:dyDescent="0.3">
      <c r="D6698">
        <v>6692</v>
      </c>
      <c r="E6698">
        <v>4</v>
      </c>
      <c r="F6698" s="4">
        <f>DATE(2022,11,18+INT(ROWS($1:252)/10))</f>
        <v>44908</v>
      </c>
      <c r="G6698" s="1" t="s">
        <v>167</v>
      </c>
      <c r="H6698">
        <v>-2</v>
      </c>
      <c r="I6698" s="5">
        <f>IF(G6698="nákup",VLOOKUP(E6698,Tabuľka6[#All],13,FALSE),IF(G6698="predaj",VLOOKUP(E6698,Tabuľka6[#All],12,FALSE),"zadany neplatny typ transakie"))</f>
        <v>16</v>
      </c>
      <c r="J6698">
        <f t="shared" si="104"/>
        <v>32</v>
      </c>
      <c r="K6698">
        <f>SUMIF($E$7:E6698,E6698,$H$7:H6698)</f>
        <v>32</v>
      </c>
    </row>
    <row r="6699" spans="4:11" x14ac:dyDescent="0.3">
      <c r="D6699">
        <v>6693</v>
      </c>
      <c r="E6699">
        <v>16</v>
      </c>
      <c r="F6699" s="4">
        <f>DATE(2022,11,18+INT(ROWS($1:253)/10))</f>
        <v>44908</v>
      </c>
      <c r="G6699" s="1" t="s">
        <v>167</v>
      </c>
      <c r="H6699">
        <v>-1</v>
      </c>
      <c r="I6699" s="5">
        <f>IF(G6699="nákup",VLOOKUP(E6699,Tabuľka6[#All],13,FALSE),IF(G6699="predaj",VLOOKUP(E6699,Tabuľka6[#All],12,FALSE),"zadany neplatny typ transakie"))</f>
        <v>14.49</v>
      </c>
      <c r="J6699">
        <f t="shared" si="104"/>
        <v>14.49</v>
      </c>
      <c r="K6699">
        <f>SUMIF($E$7:E6699,E6699,$H$7:H6699)</f>
        <v>20</v>
      </c>
    </row>
    <row r="6700" spans="4:11" x14ac:dyDescent="0.3">
      <c r="D6700">
        <v>6694</v>
      </c>
      <c r="E6700">
        <v>16</v>
      </c>
      <c r="F6700" s="4">
        <f>DATE(2022,11,18+INT(ROWS($1:254)/10))</f>
        <v>44908</v>
      </c>
      <c r="G6700" s="1" t="s">
        <v>167</v>
      </c>
      <c r="H6700">
        <v>-2</v>
      </c>
      <c r="I6700" s="5">
        <f>IF(G6700="nákup",VLOOKUP(E6700,Tabuľka6[#All],13,FALSE),IF(G6700="predaj",VLOOKUP(E6700,Tabuľka6[#All],12,FALSE),"zadany neplatny typ transakie"))</f>
        <v>14.49</v>
      </c>
      <c r="J6700">
        <f t="shared" si="104"/>
        <v>28.98</v>
      </c>
      <c r="K6700">
        <f>SUMIF($E$7:E6700,E6700,$H$7:H6700)</f>
        <v>18</v>
      </c>
    </row>
    <row r="6701" spans="4:11" x14ac:dyDescent="0.3">
      <c r="D6701">
        <v>6695</v>
      </c>
      <c r="E6701">
        <v>21</v>
      </c>
      <c r="F6701" s="4">
        <f>DATE(2022,11,18+INT(ROWS($1:255)/10))</f>
        <v>44908</v>
      </c>
      <c r="G6701" s="1" t="s">
        <v>167</v>
      </c>
      <c r="H6701">
        <v>-8</v>
      </c>
      <c r="I6701" s="5">
        <f>IF(G6701="nákup",VLOOKUP(E6701,Tabuľka6[#All],13,FALSE),IF(G6701="predaj",VLOOKUP(E6701,Tabuľka6[#All],12,FALSE),"zadany neplatny typ transakie"))</f>
        <v>22.5</v>
      </c>
      <c r="J6701">
        <f t="shared" si="104"/>
        <v>180</v>
      </c>
      <c r="K6701">
        <f>SUMIF($E$7:E6701,E6701,$H$7:H6701)</f>
        <v>253</v>
      </c>
    </row>
    <row r="6702" spans="4:11" x14ac:dyDescent="0.3">
      <c r="D6702">
        <v>6696</v>
      </c>
      <c r="E6702">
        <v>4</v>
      </c>
      <c r="F6702" s="4">
        <f>DATE(2022,11,18+INT(ROWS($1:256)/10))</f>
        <v>44908</v>
      </c>
      <c r="G6702" s="1" t="s">
        <v>167</v>
      </c>
      <c r="H6702">
        <v>-4</v>
      </c>
      <c r="I6702" s="5">
        <f>IF(G6702="nákup",VLOOKUP(E6702,Tabuľka6[#All],13,FALSE),IF(G6702="predaj",VLOOKUP(E6702,Tabuľka6[#All],12,FALSE),"zadany neplatny typ transakie"))</f>
        <v>16</v>
      </c>
      <c r="J6702">
        <f t="shared" si="104"/>
        <v>64</v>
      </c>
      <c r="K6702">
        <f>SUMIF($E$7:E6702,E6702,$H$7:H6702)</f>
        <v>28</v>
      </c>
    </row>
    <row r="6703" spans="4:11" x14ac:dyDescent="0.3">
      <c r="D6703">
        <v>6697</v>
      </c>
      <c r="E6703">
        <v>20</v>
      </c>
      <c r="F6703" s="4">
        <f>DATE(2022,11,18+INT(ROWS($1:257)/10))</f>
        <v>44908</v>
      </c>
      <c r="G6703" s="1" t="s">
        <v>167</v>
      </c>
      <c r="H6703">
        <v>-2</v>
      </c>
      <c r="I6703" s="5">
        <f>IF(G6703="nákup",VLOOKUP(E6703,Tabuľka6[#All],13,FALSE),IF(G6703="predaj",VLOOKUP(E6703,Tabuľka6[#All],12,FALSE),"zadany neplatny typ transakie"))</f>
        <v>10.050000000000001</v>
      </c>
      <c r="J6703">
        <f t="shared" si="104"/>
        <v>20.100000000000001</v>
      </c>
      <c r="K6703">
        <f>SUMIF($E$7:E6703,E6703,$H$7:H6703)</f>
        <v>8</v>
      </c>
    </row>
    <row r="6704" spans="4:11" x14ac:dyDescent="0.3">
      <c r="D6704">
        <v>6698</v>
      </c>
      <c r="E6704">
        <v>16</v>
      </c>
      <c r="F6704" s="4">
        <f>DATE(2022,11,18+INT(ROWS($1:258)/10))</f>
        <v>44908</v>
      </c>
      <c r="G6704" s="1" t="s">
        <v>167</v>
      </c>
      <c r="H6704">
        <v>-4</v>
      </c>
      <c r="I6704" s="5">
        <f>IF(G6704="nákup",VLOOKUP(E6704,Tabuľka6[#All],13,FALSE),IF(G6704="predaj",VLOOKUP(E6704,Tabuľka6[#All],12,FALSE),"zadany neplatny typ transakie"))</f>
        <v>14.49</v>
      </c>
      <c r="J6704">
        <f t="shared" si="104"/>
        <v>57.96</v>
      </c>
      <c r="K6704">
        <f>SUMIF($E$7:E6704,E6704,$H$7:H6704)</f>
        <v>14</v>
      </c>
    </row>
    <row r="6705" spans="4:11" x14ac:dyDescent="0.3">
      <c r="D6705">
        <v>6699</v>
      </c>
      <c r="E6705">
        <v>15</v>
      </c>
      <c r="F6705" s="4">
        <f>DATE(2022,11,18+INT(ROWS($1:259)/10))</f>
        <v>44908</v>
      </c>
      <c r="G6705" s="1" t="s">
        <v>167</v>
      </c>
      <c r="H6705">
        <v>-4</v>
      </c>
      <c r="I6705" s="5">
        <f>IF(G6705="nákup",VLOOKUP(E6705,Tabuľka6[#All],13,FALSE),IF(G6705="predaj",VLOOKUP(E6705,Tabuľka6[#All],12,FALSE),"zadany neplatny typ transakie"))</f>
        <v>9.65</v>
      </c>
      <c r="J6705">
        <f t="shared" si="104"/>
        <v>38.6</v>
      </c>
      <c r="K6705">
        <f>SUMIF($E$7:E6705,E6705,$H$7:H6705)</f>
        <v>91</v>
      </c>
    </row>
    <row r="6706" spans="4:11" x14ac:dyDescent="0.3">
      <c r="D6706">
        <v>6700</v>
      </c>
      <c r="E6706">
        <v>3</v>
      </c>
      <c r="F6706" s="4">
        <f>DATE(2022,11,18+INT(ROWS($1:260)/10))</f>
        <v>44909</v>
      </c>
      <c r="G6706" s="1" t="s">
        <v>167</v>
      </c>
      <c r="H6706">
        <v>-2</v>
      </c>
      <c r="I6706" s="5">
        <f>IF(G6706="nákup",VLOOKUP(E6706,Tabuľka6[#All],13,FALSE),IF(G6706="predaj",VLOOKUP(E6706,Tabuľka6[#All],12,FALSE),"zadany neplatny typ transakie"))</f>
        <v>9.64</v>
      </c>
      <c r="J6706">
        <f t="shared" si="104"/>
        <v>19.28</v>
      </c>
      <c r="K6706">
        <f>SUMIF($E$7:E6706,E6706,$H$7:H6706)</f>
        <v>26</v>
      </c>
    </row>
    <row r="6707" spans="4:11" x14ac:dyDescent="0.3">
      <c r="D6707">
        <v>6701</v>
      </c>
      <c r="E6707">
        <v>9</v>
      </c>
      <c r="F6707" s="4">
        <f>DATE(2022,11,18+INT(ROWS($1:261)/10))</f>
        <v>44909</v>
      </c>
      <c r="G6707" s="1" t="s">
        <v>167</v>
      </c>
      <c r="H6707">
        <v>-6</v>
      </c>
      <c r="I6707" s="5">
        <f>IF(G6707="nákup",VLOOKUP(E6707,Tabuľka6[#All],13,FALSE),IF(G6707="predaj",VLOOKUP(E6707,Tabuľka6[#All],12,FALSE),"zadany neplatny typ transakie"))</f>
        <v>41</v>
      </c>
      <c r="J6707">
        <f t="shared" si="104"/>
        <v>246</v>
      </c>
      <c r="K6707">
        <f>SUMIF($E$7:E6707,E6707,$H$7:H6707)</f>
        <v>191</v>
      </c>
    </row>
    <row r="6708" spans="4:11" x14ac:dyDescent="0.3">
      <c r="D6708">
        <v>6702</v>
      </c>
      <c r="E6708">
        <v>19</v>
      </c>
      <c r="F6708" s="4">
        <f>DATE(2022,11,18+INT(ROWS($1:262)/10))</f>
        <v>44909</v>
      </c>
      <c r="G6708" s="1" t="s">
        <v>167</v>
      </c>
      <c r="H6708">
        <v>-5</v>
      </c>
      <c r="I6708" s="5">
        <f>IF(G6708="nákup",VLOOKUP(E6708,Tabuľka6[#All],13,FALSE),IF(G6708="predaj",VLOOKUP(E6708,Tabuľka6[#All],12,FALSE),"zadany neplatny typ transakie"))</f>
        <v>14.17</v>
      </c>
      <c r="J6708">
        <f t="shared" si="104"/>
        <v>70.849999999999994</v>
      </c>
      <c r="K6708">
        <f>SUMIF($E$7:E6708,E6708,$H$7:H6708)</f>
        <v>257</v>
      </c>
    </row>
    <row r="6709" spans="4:11" x14ac:dyDescent="0.3">
      <c r="D6709">
        <v>6703</v>
      </c>
      <c r="E6709">
        <v>29</v>
      </c>
      <c r="F6709" s="4">
        <f>DATE(2022,11,18+INT(ROWS($1:263)/10))</f>
        <v>44909</v>
      </c>
      <c r="G6709" s="1" t="s">
        <v>166</v>
      </c>
      <c r="H6709">
        <v>5</v>
      </c>
      <c r="I6709" s="5" t="str">
        <f>IF(G6709="nákup",VLOOKUP(E6709,Tabuľka6[#All],13,FALSE),IF(G6709="predaj",VLOOKUP(E6709,Tabuľka6[#All],12,FALSE),"zadany neplatny typ transakie"))</f>
        <v>14,98</v>
      </c>
      <c r="J6709">
        <f t="shared" si="104"/>
        <v>74.900000000000006</v>
      </c>
      <c r="K6709">
        <f>SUMIF($E$7:E6709,E6709,$H$7:H6709)</f>
        <v>18</v>
      </c>
    </row>
    <row r="6710" spans="4:11" x14ac:dyDescent="0.3">
      <c r="D6710">
        <v>6704</v>
      </c>
      <c r="E6710">
        <v>16</v>
      </c>
      <c r="F6710" s="4">
        <f>DATE(2022,11,18+INT(ROWS($1:264)/10))</f>
        <v>44909</v>
      </c>
      <c r="G6710" s="1" t="s">
        <v>167</v>
      </c>
      <c r="H6710">
        <v>-6</v>
      </c>
      <c r="I6710" s="5">
        <f>IF(G6710="nákup",VLOOKUP(E6710,Tabuľka6[#All],13,FALSE),IF(G6710="predaj",VLOOKUP(E6710,Tabuľka6[#All],12,FALSE),"zadany neplatny typ transakie"))</f>
        <v>14.49</v>
      </c>
      <c r="J6710">
        <f t="shared" si="104"/>
        <v>86.94</v>
      </c>
      <c r="K6710">
        <f>SUMIF($E$7:E6710,E6710,$H$7:H6710)</f>
        <v>8</v>
      </c>
    </row>
    <row r="6711" spans="4:11" x14ac:dyDescent="0.3">
      <c r="D6711">
        <v>6705</v>
      </c>
      <c r="E6711">
        <v>5</v>
      </c>
      <c r="F6711" s="4">
        <f>DATE(2022,11,18+INT(ROWS($1:265)/10))</f>
        <v>44909</v>
      </c>
      <c r="G6711" s="1" t="s">
        <v>167</v>
      </c>
      <c r="H6711">
        <v>-3</v>
      </c>
      <c r="I6711" s="5">
        <f>IF(G6711="nákup",VLOOKUP(E6711,Tabuľka6[#All],13,FALSE),IF(G6711="predaj",VLOOKUP(E6711,Tabuľka6[#All],12,FALSE),"zadany neplatny typ transakie"))</f>
        <v>15.56</v>
      </c>
      <c r="J6711">
        <f t="shared" si="104"/>
        <v>46.68</v>
      </c>
      <c r="K6711">
        <f>SUMIF($E$7:E6711,E6711,$H$7:H6711)</f>
        <v>120</v>
      </c>
    </row>
    <row r="6712" spans="4:11" x14ac:dyDescent="0.3">
      <c r="D6712">
        <v>6706</v>
      </c>
      <c r="E6712">
        <v>24</v>
      </c>
      <c r="F6712" s="4">
        <f>DATE(2022,11,18+INT(ROWS($1:266)/10))</f>
        <v>44909</v>
      </c>
      <c r="G6712" s="1" t="s">
        <v>167</v>
      </c>
      <c r="H6712">
        <v>-4</v>
      </c>
      <c r="I6712" s="5">
        <f>IF(G6712="nákup",VLOOKUP(E6712,Tabuľka6[#All],13,FALSE),IF(G6712="predaj",VLOOKUP(E6712,Tabuľka6[#All],12,FALSE),"zadany neplatny typ transakie"))</f>
        <v>18.98</v>
      </c>
      <c r="J6712">
        <f t="shared" si="104"/>
        <v>75.92</v>
      </c>
      <c r="K6712">
        <f>SUMIF($E$7:E6712,E6712,$H$7:H6712)</f>
        <v>13</v>
      </c>
    </row>
    <row r="6713" spans="4:11" x14ac:dyDescent="0.3">
      <c r="D6713">
        <v>6707</v>
      </c>
      <c r="E6713">
        <v>28</v>
      </c>
      <c r="F6713" s="4">
        <f>DATE(2022,11,18+INT(ROWS($1:267)/10))</f>
        <v>44909</v>
      </c>
      <c r="G6713" s="1" t="s">
        <v>167</v>
      </c>
      <c r="H6713">
        <v>-9</v>
      </c>
      <c r="I6713" s="5">
        <f>IF(G6713="nákup",VLOOKUP(E6713,Tabuľka6[#All],13,FALSE),IF(G6713="predaj",VLOOKUP(E6713,Tabuľka6[#All],12,FALSE),"zadany neplatny typ transakie"))</f>
        <v>14.38</v>
      </c>
      <c r="J6713">
        <f t="shared" si="104"/>
        <v>129.42000000000002</v>
      </c>
      <c r="K6713">
        <f>SUMIF($E$7:E6713,E6713,$H$7:H6713)</f>
        <v>32</v>
      </c>
    </row>
    <row r="6714" spans="4:11" x14ac:dyDescent="0.3">
      <c r="D6714">
        <v>6708</v>
      </c>
      <c r="E6714">
        <v>28</v>
      </c>
      <c r="F6714" s="4">
        <f>DATE(2022,11,18+INT(ROWS($1:268)/10))</f>
        <v>44909</v>
      </c>
      <c r="G6714" s="1" t="s">
        <v>167</v>
      </c>
      <c r="H6714">
        <v>-1</v>
      </c>
      <c r="I6714" s="5">
        <f>IF(G6714="nákup",VLOOKUP(E6714,Tabuľka6[#All],13,FALSE),IF(G6714="predaj",VLOOKUP(E6714,Tabuľka6[#All],12,FALSE),"zadany neplatny typ transakie"))</f>
        <v>14.38</v>
      </c>
      <c r="J6714">
        <f t="shared" si="104"/>
        <v>14.38</v>
      </c>
      <c r="K6714">
        <f>SUMIF($E$7:E6714,E6714,$H$7:H6714)</f>
        <v>31</v>
      </c>
    </row>
    <row r="6715" spans="4:11" x14ac:dyDescent="0.3">
      <c r="D6715">
        <v>6709</v>
      </c>
      <c r="E6715">
        <v>1</v>
      </c>
      <c r="F6715" s="4">
        <f>DATE(2022,11,18+INT(ROWS($1:269)/10))</f>
        <v>44909</v>
      </c>
      <c r="G6715" s="1" t="s">
        <v>167</v>
      </c>
      <c r="H6715">
        <v>-6</v>
      </c>
      <c r="I6715" s="5">
        <f>IF(G6715="nákup",VLOOKUP(E6715,Tabuľka6[#All],13,FALSE),IF(G6715="predaj",VLOOKUP(E6715,Tabuľka6[#All],12,FALSE),"zadany neplatny typ transakie"))</f>
        <v>11.9</v>
      </c>
      <c r="J6715">
        <f t="shared" si="104"/>
        <v>71.400000000000006</v>
      </c>
      <c r="K6715">
        <f>SUMIF($E$7:E6715,E6715,$H$7:H6715)</f>
        <v>58</v>
      </c>
    </row>
    <row r="6716" spans="4:11" x14ac:dyDescent="0.3">
      <c r="D6716">
        <v>6710</v>
      </c>
      <c r="E6716">
        <v>1</v>
      </c>
      <c r="F6716" s="4">
        <f>DATE(2022,11,18+INT(ROWS($1:270)/10))</f>
        <v>44910</v>
      </c>
      <c r="G6716" s="1" t="s">
        <v>167</v>
      </c>
      <c r="H6716">
        <v>-3</v>
      </c>
      <c r="I6716" s="5">
        <f>IF(G6716="nákup",VLOOKUP(E6716,Tabuľka6[#All],13,FALSE),IF(G6716="predaj",VLOOKUP(E6716,Tabuľka6[#All],12,FALSE),"zadany neplatny typ transakie"))</f>
        <v>11.9</v>
      </c>
      <c r="J6716">
        <f t="shared" si="104"/>
        <v>35.700000000000003</v>
      </c>
      <c r="K6716">
        <f>SUMIF($E$7:E6716,E6716,$H$7:H6716)</f>
        <v>55</v>
      </c>
    </row>
    <row r="6717" spans="4:11" x14ac:dyDescent="0.3">
      <c r="D6717">
        <v>6711</v>
      </c>
      <c r="E6717">
        <v>11</v>
      </c>
      <c r="F6717" s="4">
        <f>DATE(2022,11,18+INT(ROWS($1:271)/10))</f>
        <v>44910</v>
      </c>
      <c r="G6717" s="1" t="s">
        <v>167</v>
      </c>
      <c r="H6717">
        <v>-2</v>
      </c>
      <c r="I6717" s="5">
        <f>IF(G6717="nákup",VLOOKUP(E6717,Tabuľka6[#All],13,FALSE),IF(G6717="predaj",VLOOKUP(E6717,Tabuľka6[#All],12,FALSE),"zadany neplatny typ transakie"))</f>
        <v>5</v>
      </c>
      <c r="J6717">
        <f t="shared" si="104"/>
        <v>10</v>
      </c>
      <c r="K6717">
        <f>SUMIF($E$7:E6717,E6717,$H$7:H6717)</f>
        <v>221</v>
      </c>
    </row>
    <row r="6718" spans="4:11" x14ac:dyDescent="0.3">
      <c r="D6718">
        <v>6712</v>
      </c>
      <c r="E6718">
        <v>21</v>
      </c>
      <c r="F6718" s="4">
        <f>DATE(2022,11,18+INT(ROWS($1:272)/10))</f>
        <v>44910</v>
      </c>
      <c r="G6718" s="1" t="s">
        <v>167</v>
      </c>
      <c r="H6718">
        <v>-3</v>
      </c>
      <c r="I6718" s="5">
        <f>IF(G6718="nákup",VLOOKUP(E6718,Tabuľka6[#All],13,FALSE),IF(G6718="predaj",VLOOKUP(E6718,Tabuľka6[#All],12,FALSE),"zadany neplatny typ transakie"))</f>
        <v>22.5</v>
      </c>
      <c r="J6718">
        <f t="shared" si="104"/>
        <v>67.5</v>
      </c>
      <c r="K6718">
        <f>SUMIF($E$7:E6718,E6718,$H$7:H6718)</f>
        <v>250</v>
      </c>
    </row>
    <row r="6719" spans="4:11" x14ac:dyDescent="0.3">
      <c r="D6719">
        <v>6713</v>
      </c>
      <c r="E6719">
        <v>13</v>
      </c>
      <c r="F6719" s="4">
        <f>DATE(2022,11,18+INT(ROWS($1:273)/10))</f>
        <v>44910</v>
      </c>
      <c r="G6719" s="1" t="s">
        <v>167</v>
      </c>
      <c r="H6719">
        <v>-5</v>
      </c>
      <c r="I6719" s="5">
        <f>IF(G6719="nákup",VLOOKUP(E6719,Tabuľka6[#All],13,FALSE),IF(G6719="predaj",VLOOKUP(E6719,Tabuľka6[#All],12,FALSE),"zadany neplatny typ transakie"))</f>
        <v>14.95</v>
      </c>
      <c r="J6719">
        <f t="shared" si="104"/>
        <v>74.75</v>
      </c>
      <c r="K6719">
        <f>SUMIF($E$7:E6719,E6719,$H$7:H6719)</f>
        <v>9</v>
      </c>
    </row>
    <row r="6720" spans="4:11" x14ac:dyDescent="0.3">
      <c r="D6720">
        <v>6714</v>
      </c>
      <c r="E6720">
        <v>16</v>
      </c>
      <c r="F6720" s="4">
        <f>DATE(2022,11,18+INT(ROWS($1:274)/10))</f>
        <v>44910</v>
      </c>
      <c r="G6720" s="1" t="s">
        <v>167</v>
      </c>
      <c r="H6720">
        <v>-1</v>
      </c>
      <c r="I6720" s="5">
        <f>IF(G6720="nákup",VLOOKUP(E6720,Tabuľka6[#All],13,FALSE),IF(G6720="predaj",VLOOKUP(E6720,Tabuľka6[#All],12,FALSE),"zadany neplatny typ transakie"))</f>
        <v>14.49</v>
      </c>
      <c r="J6720">
        <f t="shared" si="104"/>
        <v>14.49</v>
      </c>
      <c r="K6720">
        <f>SUMIF($E$7:E6720,E6720,$H$7:H6720)</f>
        <v>7</v>
      </c>
    </row>
    <row r="6721" spans="4:11" x14ac:dyDescent="0.3">
      <c r="D6721">
        <v>6715</v>
      </c>
      <c r="E6721">
        <v>15</v>
      </c>
      <c r="F6721" s="4">
        <f>DATE(2022,11,18+INT(ROWS($1:275)/10))</f>
        <v>44910</v>
      </c>
      <c r="G6721" s="1" t="s">
        <v>167</v>
      </c>
      <c r="H6721">
        <v>-5</v>
      </c>
      <c r="I6721" s="5">
        <f>IF(G6721="nákup",VLOOKUP(E6721,Tabuľka6[#All],13,FALSE),IF(G6721="predaj",VLOOKUP(E6721,Tabuľka6[#All],12,FALSE),"zadany neplatny typ transakie"))</f>
        <v>9.65</v>
      </c>
      <c r="J6721">
        <f t="shared" si="104"/>
        <v>48.25</v>
      </c>
      <c r="K6721">
        <f>SUMIF($E$7:E6721,E6721,$H$7:H6721)</f>
        <v>86</v>
      </c>
    </row>
    <row r="6722" spans="4:11" x14ac:dyDescent="0.3">
      <c r="D6722">
        <v>6716</v>
      </c>
      <c r="E6722">
        <v>8</v>
      </c>
      <c r="F6722" s="4">
        <f>DATE(2022,11,18+INT(ROWS($1:276)/10))</f>
        <v>44910</v>
      </c>
      <c r="G6722" s="1" t="s">
        <v>167</v>
      </c>
      <c r="H6722">
        <v>-8</v>
      </c>
      <c r="I6722" s="5">
        <f>IF(G6722="nákup",VLOOKUP(E6722,Tabuľka6[#All],13,FALSE),IF(G6722="predaj",VLOOKUP(E6722,Tabuľka6[#All],12,FALSE),"zadany neplatny typ transakie"))</f>
        <v>17.89</v>
      </c>
      <c r="J6722">
        <f t="shared" si="104"/>
        <v>143.12</v>
      </c>
      <c r="K6722">
        <f>SUMIF($E$7:E6722,E6722,$H$7:H6722)</f>
        <v>7</v>
      </c>
    </row>
    <row r="6723" spans="4:11" x14ac:dyDescent="0.3">
      <c r="D6723">
        <v>6717</v>
      </c>
      <c r="E6723">
        <v>8</v>
      </c>
      <c r="F6723" s="4">
        <f>DATE(2022,11,18+INT(ROWS($1:277)/10))</f>
        <v>44910</v>
      </c>
      <c r="G6723" s="1" t="s">
        <v>167</v>
      </c>
      <c r="H6723">
        <v>-2</v>
      </c>
      <c r="I6723" s="5">
        <f>IF(G6723="nákup",VLOOKUP(E6723,Tabuľka6[#All],13,FALSE),IF(G6723="predaj",VLOOKUP(E6723,Tabuľka6[#All],12,FALSE),"zadany neplatny typ transakie"))</f>
        <v>17.89</v>
      </c>
      <c r="J6723">
        <f t="shared" si="104"/>
        <v>35.78</v>
      </c>
      <c r="K6723">
        <f>SUMIF($E$7:E6723,E6723,$H$7:H6723)</f>
        <v>5</v>
      </c>
    </row>
    <row r="6724" spans="4:11" x14ac:dyDescent="0.3">
      <c r="D6724">
        <v>6718</v>
      </c>
      <c r="E6724">
        <v>24</v>
      </c>
      <c r="F6724" s="4">
        <f>DATE(2022,11,18+INT(ROWS($1:278)/10))</f>
        <v>44910</v>
      </c>
      <c r="G6724" s="1" t="s">
        <v>167</v>
      </c>
      <c r="H6724">
        <v>-6</v>
      </c>
      <c r="I6724" s="5">
        <f>IF(G6724="nákup",VLOOKUP(E6724,Tabuľka6[#All],13,FALSE),IF(G6724="predaj",VLOOKUP(E6724,Tabuľka6[#All],12,FALSE),"zadany neplatny typ transakie"))</f>
        <v>18.98</v>
      </c>
      <c r="J6724">
        <f t="shared" si="104"/>
        <v>113.88</v>
      </c>
      <c r="K6724">
        <f>SUMIF($E$7:E6724,E6724,$H$7:H6724)</f>
        <v>7</v>
      </c>
    </row>
    <row r="6725" spans="4:11" x14ac:dyDescent="0.3">
      <c r="D6725">
        <v>6719</v>
      </c>
      <c r="E6725">
        <v>29</v>
      </c>
      <c r="F6725" s="4">
        <f>DATE(2022,11,18+INT(ROWS($1:279)/10))</f>
        <v>44910</v>
      </c>
      <c r="G6725" s="1" t="s">
        <v>167</v>
      </c>
      <c r="H6725">
        <v>-7</v>
      </c>
      <c r="I6725" s="5">
        <f>IF(G6725="nákup",VLOOKUP(E6725,Tabuľka6[#All],13,FALSE),IF(G6725="predaj",VLOOKUP(E6725,Tabuľka6[#All],12,FALSE),"zadany neplatny typ transakie"))</f>
        <v>24.99</v>
      </c>
      <c r="J6725">
        <f t="shared" si="104"/>
        <v>174.92999999999998</v>
      </c>
      <c r="K6725">
        <f>SUMIF($E$7:E6725,E6725,$H$7:H6725)</f>
        <v>11</v>
      </c>
    </row>
    <row r="6726" spans="4:11" x14ac:dyDescent="0.3">
      <c r="D6726">
        <v>6720</v>
      </c>
      <c r="E6726">
        <v>27</v>
      </c>
      <c r="F6726" s="4">
        <f>DATE(2022,11,18+INT(ROWS($1:280)/10))</f>
        <v>44911</v>
      </c>
      <c r="G6726" s="1" t="s">
        <v>167</v>
      </c>
      <c r="H6726">
        <v>-10</v>
      </c>
      <c r="I6726" s="5">
        <f>IF(G6726="nákup",VLOOKUP(E6726,Tabuľka6[#All],13,FALSE),IF(G6726="predaj",VLOOKUP(E6726,Tabuľka6[#All],12,FALSE),"zadany neplatny typ transakie"))</f>
        <v>16.36</v>
      </c>
      <c r="J6726">
        <f t="shared" si="104"/>
        <v>163.6</v>
      </c>
      <c r="K6726">
        <f>SUMIF($E$7:E6726,E6726,$H$7:H6726)</f>
        <v>63</v>
      </c>
    </row>
    <row r="6727" spans="4:11" x14ac:dyDescent="0.3">
      <c r="D6727">
        <v>6721</v>
      </c>
      <c r="E6727">
        <v>25</v>
      </c>
      <c r="F6727" s="4">
        <f>DATE(2022,11,18+INT(ROWS($1:281)/10))</f>
        <v>44911</v>
      </c>
      <c r="G6727" s="1" t="s">
        <v>167</v>
      </c>
      <c r="H6727">
        <v>-3</v>
      </c>
      <c r="I6727" s="5">
        <f>IF(G6727="nákup",VLOOKUP(E6727,Tabuľka6[#All],13,FALSE),IF(G6727="predaj",VLOOKUP(E6727,Tabuľka6[#All],12,FALSE),"zadany neplatny typ transakie"))</f>
        <v>14.95</v>
      </c>
      <c r="J6727">
        <f t="shared" si="104"/>
        <v>44.849999999999994</v>
      </c>
      <c r="K6727">
        <f>SUMIF($E$7:E6727,E6727,$H$7:H6727)</f>
        <v>133</v>
      </c>
    </row>
    <row r="6728" spans="4:11" x14ac:dyDescent="0.3">
      <c r="D6728">
        <v>6722</v>
      </c>
      <c r="E6728">
        <v>10</v>
      </c>
      <c r="F6728" s="4">
        <f>DATE(2022,11,18+INT(ROWS($1:282)/10))</f>
        <v>44911</v>
      </c>
      <c r="G6728" s="1" t="s">
        <v>167</v>
      </c>
      <c r="H6728">
        <v>-7</v>
      </c>
      <c r="I6728" s="5">
        <f>IF(G6728="nákup",VLOOKUP(E6728,Tabuľka6[#All],13,FALSE),IF(G6728="predaj",VLOOKUP(E6728,Tabuľka6[#All],12,FALSE),"zadany neplatny typ transakie"))</f>
        <v>18.5</v>
      </c>
      <c r="J6728">
        <f t="shared" ref="J6728:J6791" si="105">ABS(H6728*I6728)</f>
        <v>129.5</v>
      </c>
      <c r="K6728">
        <f>SUMIF($E$7:E6728,E6728,$H$7:H6728)</f>
        <v>69</v>
      </c>
    </row>
    <row r="6729" spans="4:11" x14ac:dyDescent="0.3">
      <c r="D6729">
        <v>6723</v>
      </c>
      <c r="E6729">
        <v>23</v>
      </c>
      <c r="F6729" s="4">
        <f>DATE(2022,11,18+INT(ROWS($1:283)/10))</f>
        <v>44911</v>
      </c>
      <c r="G6729" s="1" t="s">
        <v>166</v>
      </c>
      <c r="H6729">
        <v>7</v>
      </c>
      <c r="I6729" s="5">
        <f>IF(G6729="nákup",VLOOKUP(E6729,Tabuľka6[#All],13,FALSE),IF(G6729="predaj",VLOOKUP(E6729,Tabuľka6[#All],12,FALSE),"zadany neplatny typ transakie"))</f>
        <v>9.65</v>
      </c>
      <c r="J6729">
        <f t="shared" si="105"/>
        <v>67.55</v>
      </c>
      <c r="K6729">
        <f>SUMIF($E$7:E6729,E6729,$H$7:H6729)</f>
        <v>43</v>
      </c>
    </row>
    <row r="6730" spans="4:11" x14ac:dyDescent="0.3">
      <c r="D6730">
        <v>6724</v>
      </c>
      <c r="E6730">
        <v>9</v>
      </c>
      <c r="F6730" s="4">
        <f>DATE(2022,11,18+INT(ROWS($1:284)/10))</f>
        <v>44911</v>
      </c>
      <c r="G6730" s="1" t="s">
        <v>167</v>
      </c>
      <c r="H6730">
        <v>-10</v>
      </c>
      <c r="I6730" s="5">
        <f>IF(G6730="nákup",VLOOKUP(E6730,Tabuľka6[#All],13,FALSE),IF(G6730="predaj",VLOOKUP(E6730,Tabuľka6[#All],12,FALSE),"zadany neplatny typ transakie"))</f>
        <v>41</v>
      </c>
      <c r="J6730">
        <f t="shared" si="105"/>
        <v>410</v>
      </c>
      <c r="K6730">
        <f>SUMIF($E$7:E6730,E6730,$H$7:H6730)</f>
        <v>181</v>
      </c>
    </row>
    <row r="6731" spans="4:11" x14ac:dyDescent="0.3">
      <c r="D6731">
        <v>6725</v>
      </c>
      <c r="E6731">
        <v>26</v>
      </c>
      <c r="F6731" s="4">
        <f>DATE(2022,11,18+INT(ROWS($1:285)/10))</f>
        <v>44911</v>
      </c>
      <c r="G6731" s="1" t="s">
        <v>167</v>
      </c>
      <c r="H6731">
        <v>-10</v>
      </c>
      <c r="I6731" s="5">
        <f>IF(G6731="nákup",VLOOKUP(E6731,Tabuľka6[#All],13,FALSE),IF(G6731="predaj",VLOOKUP(E6731,Tabuľka6[#All],12,FALSE),"zadany neplatny typ transakie"))</f>
        <v>12.85</v>
      </c>
      <c r="J6731">
        <f t="shared" si="105"/>
        <v>128.5</v>
      </c>
      <c r="K6731">
        <f>SUMIF($E$7:E6731,E6731,$H$7:H6731)</f>
        <v>23</v>
      </c>
    </row>
    <row r="6732" spans="4:11" x14ac:dyDescent="0.3">
      <c r="D6732">
        <v>6726</v>
      </c>
      <c r="E6732">
        <v>27</v>
      </c>
      <c r="F6732" s="4">
        <f>DATE(2022,11,18+INT(ROWS($1:286)/10))</f>
        <v>44911</v>
      </c>
      <c r="G6732" s="1" t="s">
        <v>167</v>
      </c>
      <c r="H6732">
        <v>-7</v>
      </c>
      <c r="I6732" s="5">
        <f>IF(G6732="nákup",VLOOKUP(E6732,Tabuľka6[#All],13,FALSE),IF(G6732="predaj",VLOOKUP(E6732,Tabuľka6[#All],12,FALSE),"zadany neplatny typ transakie"))</f>
        <v>16.36</v>
      </c>
      <c r="J6732">
        <f t="shared" si="105"/>
        <v>114.52</v>
      </c>
      <c r="K6732">
        <f>SUMIF($E$7:E6732,E6732,$H$7:H6732)</f>
        <v>56</v>
      </c>
    </row>
    <row r="6733" spans="4:11" x14ac:dyDescent="0.3">
      <c r="D6733">
        <v>6727</v>
      </c>
      <c r="E6733">
        <v>19</v>
      </c>
      <c r="F6733" s="4">
        <f>DATE(2022,11,18+INT(ROWS($1:287)/10))</f>
        <v>44911</v>
      </c>
      <c r="G6733" s="1" t="s">
        <v>167</v>
      </c>
      <c r="H6733">
        <v>-3</v>
      </c>
      <c r="I6733" s="5">
        <f>IF(G6733="nákup",VLOOKUP(E6733,Tabuľka6[#All],13,FALSE),IF(G6733="predaj",VLOOKUP(E6733,Tabuľka6[#All],12,FALSE),"zadany neplatny typ transakie"))</f>
        <v>14.17</v>
      </c>
      <c r="J6733">
        <f t="shared" si="105"/>
        <v>42.51</v>
      </c>
      <c r="K6733">
        <f>SUMIF($E$7:E6733,E6733,$H$7:H6733)</f>
        <v>254</v>
      </c>
    </row>
    <row r="6734" spans="4:11" x14ac:dyDescent="0.3">
      <c r="D6734">
        <v>6728</v>
      </c>
      <c r="E6734">
        <v>9</v>
      </c>
      <c r="F6734" s="4">
        <f>DATE(2022,11,18+INT(ROWS($1:288)/10))</f>
        <v>44911</v>
      </c>
      <c r="G6734" s="1" t="s">
        <v>167</v>
      </c>
      <c r="H6734">
        <v>-3</v>
      </c>
      <c r="I6734" s="5">
        <f>IF(G6734="nákup",VLOOKUP(E6734,Tabuľka6[#All],13,FALSE),IF(G6734="predaj",VLOOKUP(E6734,Tabuľka6[#All],12,FALSE),"zadany neplatny typ transakie"))</f>
        <v>41</v>
      </c>
      <c r="J6734">
        <f t="shared" si="105"/>
        <v>123</v>
      </c>
      <c r="K6734">
        <f>SUMIF($E$7:E6734,E6734,$H$7:H6734)</f>
        <v>178</v>
      </c>
    </row>
    <row r="6735" spans="4:11" x14ac:dyDescent="0.3">
      <c r="D6735">
        <v>6729</v>
      </c>
      <c r="E6735">
        <v>26</v>
      </c>
      <c r="F6735" s="4">
        <f>DATE(2022,11,18+INT(ROWS($1:289)/10))</f>
        <v>44911</v>
      </c>
      <c r="G6735" s="1" t="s">
        <v>167</v>
      </c>
      <c r="H6735">
        <v>-3</v>
      </c>
      <c r="I6735" s="5">
        <f>IF(G6735="nákup",VLOOKUP(E6735,Tabuľka6[#All],13,FALSE),IF(G6735="predaj",VLOOKUP(E6735,Tabuľka6[#All],12,FALSE),"zadany neplatny typ transakie"))</f>
        <v>12.85</v>
      </c>
      <c r="J6735">
        <f t="shared" si="105"/>
        <v>38.549999999999997</v>
      </c>
      <c r="K6735">
        <f>SUMIF($E$7:E6735,E6735,$H$7:H6735)</f>
        <v>20</v>
      </c>
    </row>
    <row r="6736" spans="4:11" x14ac:dyDescent="0.3">
      <c r="D6736">
        <v>6730</v>
      </c>
      <c r="E6736">
        <v>29</v>
      </c>
      <c r="F6736" s="4">
        <f>DATE(2022,11,18+INT(ROWS($1:290)/10))</f>
        <v>44912</v>
      </c>
      <c r="G6736" s="1" t="s">
        <v>167</v>
      </c>
      <c r="H6736">
        <v>-6</v>
      </c>
      <c r="I6736" s="5">
        <f>IF(G6736="nákup",VLOOKUP(E6736,Tabuľka6[#All],13,FALSE),IF(G6736="predaj",VLOOKUP(E6736,Tabuľka6[#All],12,FALSE),"zadany neplatny typ transakie"))</f>
        <v>24.99</v>
      </c>
      <c r="J6736">
        <f t="shared" si="105"/>
        <v>149.94</v>
      </c>
      <c r="K6736">
        <f>SUMIF($E$7:E6736,E6736,$H$7:H6736)</f>
        <v>5</v>
      </c>
    </row>
    <row r="6737" spans="4:11" x14ac:dyDescent="0.3">
      <c r="D6737">
        <v>6731</v>
      </c>
      <c r="E6737">
        <v>6</v>
      </c>
      <c r="F6737" s="4">
        <f>DATE(2022,11,18+INT(ROWS($1:291)/10))</f>
        <v>44912</v>
      </c>
      <c r="G6737" s="1" t="s">
        <v>167</v>
      </c>
      <c r="H6737">
        <v>-1</v>
      </c>
      <c r="I6737" s="5">
        <f>IF(G6737="nákup",VLOOKUP(E6737,Tabuľka6[#All],13,FALSE),IF(G6737="predaj",VLOOKUP(E6737,Tabuľka6[#All],12,FALSE),"zadany neplatny typ transakie"))</f>
        <v>13.24</v>
      </c>
      <c r="J6737">
        <f t="shared" si="105"/>
        <v>13.24</v>
      </c>
      <c r="K6737">
        <f>SUMIF($E$7:E6737,E6737,$H$7:H6737)</f>
        <v>10</v>
      </c>
    </row>
    <row r="6738" spans="4:11" x14ac:dyDescent="0.3">
      <c r="D6738">
        <v>6732</v>
      </c>
      <c r="E6738">
        <v>3</v>
      </c>
      <c r="F6738" s="4">
        <f>DATE(2022,11,18+INT(ROWS($1:292)/10))</f>
        <v>44912</v>
      </c>
      <c r="G6738" s="1" t="s">
        <v>167</v>
      </c>
      <c r="H6738">
        <v>-3</v>
      </c>
      <c r="I6738" s="5">
        <f>IF(G6738="nákup",VLOOKUP(E6738,Tabuľka6[#All],13,FALSE),IF(G6738="predaj",VLOOKUP(E6738,Tabuľka6[#All],12,FALSE),"zadany neplatny typ transakie"))</f>
        <v>9.64</v>
      </c>
      <c r="J6738">
        <f t="shared" si="105"/>
        <v>28.92</v>
      </c>
      <c r="K6738">
        <f>SUMIF($E$7:E6738,E6738,$H$7:H6738)</f>
        <v>23</v>
      </c>
    </row>
    <row r="6739" spans="4:11" x14ac:dyDescent="0.3">
      <c r="D6739">
        <v>6733</v>
      </c>
      <c r="E6739">
        <v>20</v>
      </c>
      <c r="F6739" s="4">
        <f>DATE(2022,11,18+INT(ROWS($1:293)/10))</f>
        <v>44912</v>
      </c>
      <c r="G6739" s="1" t="s">
        <v>167</v>
      </c>
      <c r="H6739">
        <v>-6</v>
      </c>
      <c r="I6739" s="5">
        <f>IF(G6739="nákup",VLOOKUP(E6739,Tabuľka6[#All],13,FALSE),IF(G6739="predaj",VLOOKUP(E6739,Tabuľka6[#All],12,FALSE),"zadany neplatny typ transakie"))</f>
        <v>10.050000000000001</v>
      </c>
      <c r="J6739">
        <f t="shared" si="105"/>
        <v>60.300000000000004</v>
      </c>
      <c r="K6739">
        <f>SUMIF($E$7:E6739,E6739,$H$7:H6739)</f>
        <v>2</v>
      </c>
    </row>
    <row r="6740" spans="4:11" x14ac:dyDescent="0.3">
      <c r="D6740">
        <v>6734</v>
      </c>
      <c r="E6740">
        <v>29</v>
      </c>
      <c r="F6740" s="4">
        <f>DATE(2022,11,18+INT(ROWS($1:294)/10))</f>
        <v>44912</v>
      </c>
      <c r="G6740" s="1" t="s">
        <v>166</v>
      </c>
      <c r="H6740">
        <v>3</v>
      </c>
      <c r="I6740" s="5" t="str">
        <f>IF(G6740="nákup",VLOOKUP(E6740,Tabuľka6[#All],13,FALSE),IF(G6740="predaj",VLOOKUP(E6740,Tabuľka6[#All],12,FALSE),"zadany neplatny typ transakie"))</f>
        <v>14,98</v>
      </c>
      <c r="J6740">
        <f t="shared" si="105"/>
        <v>44.94</v>
      </c>
      <c r="K6740">
        <f>SUMIF($E$7:E6740,E6740,$H$7:H6740)</f>
        <v>8</v>
      </c>
    </row>
    <row r="6741" spans="4:11" x14ac:dyDescent="0.3">
      <c r="D6741">
        <v>6735</v>
      </c>
      <c r="E6741">
        <v>26</v>
      </c>
      <c r="F6741" s="4">
        <f>DATE(2022,11,18+INT(ROWS($1:295)/10))</f>
        <v>44912</v>
      </c>
      <c r="G6741" s="1" t="s">
        <v>167</v>
      </c>
      <c r="H6741">
        <v>-2</v>
      </c>
      <c r="I6741" s="5">
        <f>IF(G6741="nákup",VLOOKUP(E6741,Tabuľka6[#All],13,FALSE),IF(G6741="predaj",VLOOKUP(E6741,Tabuľka6[#All],12,FALSE),"zadany neplatny typ transakie"))</f>
        <v>12.85</v>
      </c>
      <c r="J6741">
        <f t="shared" si="105"/>
        <v>25.7</v>
      </c>
      <c r="K6741">
        <f>SUMIF($E$7:E6741,E6741,$H$7:H6741)</f>
        <v>18</v>
      </c>
    </row>
    <row r="6742" spans="4:11" x14ac:dyDescent="0.3">
      <c r="D6742">
        <v>6736</v>
      </c>
      <c r="E6742">
        <v>12</v>
      </c>
      <c r="F6742" s="4">
        <f>DATE(2022,11,18+INT(ROWS($1:296)/10))</f>
        <v>44912</v>
      </c>
      <c r="G6742" s="1" t="s">
        <v>167</v>
      </c>
      <c r="H6742">
        <v>-4</v>
      </c>
      <c r="I6742" s="5">
        <f>IF(G6742="nákup",VLOOKUP(E6742,Tabuľka6[#All],13,FALSE),IF(G6742="predaj",VLOOKUP(E6742,Tabuľka6[#All],12,FALSE),"zadany neplatny typ transakie"))</f>
        <v>13.25</v>
      </c>
      <c r="J6742">
        <f t="shared" si="105"/>
        <v>53</v>
      </c>
      <c r="K6742">
        <f>SUMIF($E$7:E6742,E6742,$H$7:H6742)</f>
        <v>71</v>
      </c>
    </row>
    <row r="6743" spans="4:11" x14ac:dyDescent="0.3">
      <c r="D6743">
        <v>6737</v>
      </c>
      <c r="E6743">
        <v>14</v>
      </c>
      <c r="F6743" s="4">
        <f>DATE(2022,11,18+INT(ROWS($1:297)/10))</f>
        <v>44912</v>
      </c>
      <c r="G6743" s="1" t="s">
        <v>167</v>
      </c>
      <c r="H6743">
        <v>-6</v>
      </c>
      <c r="I6743" s="5">
        <f>IF(G6743="nákup",VLOOKUP(E6743,Tabuľka6[#All],13,FALSE),IF(G6743="predaj",VLOOKUP(E6743,Tabuľka6[#All],12,FALSE),"zadany neplatny typ transakie"))</f>
        <v>7.8</v>
      </c>
      <c r="J6743">
        <f t="shared" si="105"/>
        <v>46.8</v>
      </c>
      <c r="K6743">
        <f>SUMIF($E$7:E6743,E6743,$H$7:H6743)</f>
        <v>39</v>
      </c>
    </row>
    <row r="6744" spans="4:11" x14ac:dyDescent="0.3">
      <c r="D6744">
        <v>6738</v>
      </c>
      <c r="E6744">
        <v>24</v>
      </c>
      <c r="F6744" s="4">
        <f>DATE(2022,11,18+INT(ROWS($1:298)/10))</f>
        <v>44912</v>
      </c>
      <c r="G6744" s="1" t="s">
        <v>167</v>
      </c>
      <c r="H6744">
        <v>-5</v>
      </c>
      <c r="I6744" s="5">
        <f>IF(G6744="nákup",VLOOKUP(E6744,Tabuľka6[#All],13,FALSE),IF(G6744="predaj",VLOOKUP(E6744,Tabuľka6[#All],12,FALSE),"zadany neplatny typ transakie"))</f>
        <v>18.98</v>
      </c>
      <c r="J6744">
        <f t="shared" si="105"/>
        <v>94.9</v>
      </c>
      <c r="K6744">
        <f>SUMIF($E$7:E6744,E6744,$H$7:H6744)</f>
        <v>2</v>
      </c>
    </row>
    <row r="6745" spans="4:11" x14ac:dyDescent="0.3">
      <c r="D6745">
        <v>6739</v>
      </c>
      <c r="E6745">
        <v>17</v>
      </c>
      <c r="F6745" s="4">
        <f>DATE(2022,11,18+INT(ROWS($1:299)/10))</f>
        <v>44912</v>
      </c>
      <c r="G6745" s="1" t="s">
        <v>167</v>
      </c>
      <c r="H6745">
        <v>-7</v>
      </c>
      <c r="I6745" s="5">
        <f>IF(G6745="nákup",VLOOKUP(E6745,Tabuľka6[#All],13,FALSE),IF(G6745="predaj",VLOOKUP(E6745,Tabuľka6[#All],12,FALSE),"zadany neplatny typ transakie"))</f>
        <v>14.46</v>
      </c>
      <c r="J6745">
        <f t="shared" si="105"/>
        <v>101.22</v>
      </c>
      <c r="K6745">
        <f>SUMIF($E$7:E6745,E6745,$H$7:H6745)</f>
        <v>24</v>
      </c>
    </row>
    <row r="6746" spans="4:11" x14ac:dyDescent="0.3">
      <c r="D6746">
        <v>6740</v>
      </c>
      <c r="E6746">
        <v>27</v>
      </c>
      <c r="F6746" s="4">
        <f>DATE(2022,11,18+INT(ROWS($1:300)/10))</f>
        <v>44913</v>
      </c>
      <c r="G6746" s="1" t="s">
        <v>167</v>
      </c>
      <c r="H6746">
        <v>-7</v>
      </c>
      <c r="I6746" s="5">
        <f>IF(G6746="nákup",VLOOKUP(E6746,Tabuľka6[#All],13,FALSE),IF(G6746="predaj",VLOOKUP(E6746,Tabuľka6[#All],12,FALSE),"zadany neplatny typ transakie"))</f>
        <v>16.36</v>
      </c>
      <c r="J6746">
        <f t="shared" si="105"/>
        <v>114.52</v>
      </c>
      <c r="K6746">
        <f>SUMIF($E$7:E6746,E6746,$H$7:H6746)</f>
        <v>49</v>
      </c>
    </row>
    <row r="6747" spans="4:11" x14ac:dyDescent="0.3">
      <c r="D6747">
        <v>6741</v>
      </c>
      <c r="E6747">
        <v>16</v>
      </c>
      <c r="F6747" s="4">
        <f>DATE(2022,11,18+INT(ROWS($1:301)/10))</f>
        <v>44913</v>
      </c>
      <c r="G6747" s="1" t="s">
        <v>167</v>
      </c>
      <c r="H6747">
        <v>-1</v>
      </c>
      <c r="I6747" s="5">
        <f>IF(G6747="nákup",VLOOKUP(E6747,Tabuľka6[#All],13,FALSE),IF(G6747="predaj",VLOOKUP(E6747,Tabuľka6[#All],12,FALSE),"zadany neplatny typ transakie"))</f>
        <v>14.49</v>
      </c>
      <c r="J6747">
        <f t="shared" si="105"/>
        <v>14.49</v>
      </c>
      <c r="K6747">
        <f>SUMIF($E$7:E6747,E6747,$H$7:H6747)</f>
        <v>6</v>
      </c>
    </row>
    <row r="6748" spans="4:11" x14ac:dyDescent="0.3">
      <c r="D6748">
        <v>6742</v>
      </c>
      <c r="E6748">
        <v>11</v>
      </c>
      <c r="F6748" s="4">
        <f>DATE(2022,11,18+INT(ROWS($1:302)/10))</f>
        <v>44913</v>
      </c>
      <c r="G6748" s="1" t="s">
        <v>167</v>
      </c>
      <c r="H6748">
        <v>-1</v>
      </c>
      <c r="I6748" s="5">
        <f>IF(G6748="nákup",VLOOKUP(E6748,Tabuľka6[#All],13,FALSE),IF(G6748="predaj",VLOOKUP(E6748,Tabuľka6[#All],12,FALSE),"zadany neplatny typ transakie"))</f>
        <v>5</v>
      </c>
      <c r="J6748">
        <f t="shared" si="105"/>
        <v>5</v>
      </c>
      <c r="K6748">
        <f>SUMIF($E$7:E6748,E6748,$H$7:H6748)</f>
        <v>220</v>
      </c>
    </row>
    <row r="6749" spans="4:11" x14ac:dyDescent="0.3">
      <c r="D6749">
        <v>6743</v>
      </c>
      <c r="E6749">
        <v>5</v>
      </c>
      <c r="F6749" s="4">
        <f>DATE(2022,11,18+INT(ROWS($1:303)/10))</f>
        <v>44913</v>
      </c>
      <c r="G6749" s="1" t="s">
        <v>167</v>
      </c>
      <c r="H6749">
        <v>-9</v>
      </c>
      <c r="I6749" s="5">
        <f>IF(G6749="nákup",VLOOKUP(E6749,Tabuľka6[#All],13,FALSE),IF(G6749="predaj",VLOOKUP(E6749,Tabuľka6[#All],12,FALSE),"zadany neplatny typ transakie"))</f>
        <v>15.56</v>
      </c>
      <c r="J6749">
        <f t="shared" si="105"/>
        <v>140.04</v>
      </c>
      <c r="K6749">
        <f>SUMIF($E$7:E6749,E6749,$H$7:H6749)</f>
        <v>111</v>
      </c>
    </row>
    <row r="6750" spans="4:11" x14ac:dyDescent="0.3">
      <c r="D6750">
        <v>6744</v>
      </c>
      <c r="E6750">
        <v>13</v>
      </c>
      <c r="F6750" s="4">
        <f>DATE(2022,11,18+INT(ROWS($1:304)/10))</f>
        <v>44913</v>
      </c>
      <c r="G6750" s="1" t="s">
        <v>167</v>
      </c>
      <c r="H6750">
        <v>-4</v>
      </c>
      <c r="I6750" s="5">
        <f>IF(G6750="nákup",VLOOKUP(E6750,Tabuľka6[#All],13,FALSE),IF(G6750="predaj",VLOOKUP(E6750,Tabuľka6[#All],12,FALSE),"zadany neplatny typ transakie"))</f>
        <v>14.95</v>
      </c>
      <c r="J6750">
        <f t="shared" si="105"/>
        <v>59.8</v>
      </c>
      <c r="K6750">
        <f>SUMIF($E$7:E6750,E6750,$H$7:H6750)</f>
        <v>5</v>
      </c>
    </row>
    <row r="6751" spans="4:11" x14ac:dyDescent="0.3">
      <c r="D6751">
        <v>6745</v>
      </c>
      <c r="E6751">
        <v>24</v>
      </c>
      <c r="F6751" s="4">
        <f>DATE(2022,11,18+INT(ROWS($1:305)/10))</f>
        <v>44913</v>
      </c>
      <c r="G6751" s="1" t="s">
        <v>166</v>
      </c>
      <c r="H6751">
        <v>6</v>
      </c>
      <c r="I6751" s="5" t="str">
        <f>IF(G6751="nákup",VLOOKUP(E6751,Tabuľka6[#All],13,FALSE),IF(G6751="predaj",VLOOKUP(E6751,Tabuľka6[#All],12,FALSE),"zadany neplatny typ transakie"))</f>
        <v>8,78</v>
      </c>
      <c r="J6751">
        <f t="shared" si="105"/>
        <v>52.679999999999993</v>
      </c>
      <c r="K6751">
        <f>SUMIF($E$7:E6751,E6751,$H$7:H6751)</f>
        <v>8</v>
      </c>
    </row>
    <row r="6752" spans="4:11" x14ac:dyDescent="0.3">
      <c r="D6752">
        <v>6746</v>
      </c>
      <c r="E6752">
        <v>21</v>
      </c>
      <c r="F6752" s="4">
        <f>DATE(2022,11,18+INT(ROWS($1:306)/10))</f>
        <v>44913</v>
      </c>
      <c r="G6752" s="1" t="s">
        <v>167</v>
      </c>
      <c r="H6752">
        <v>-1</v>
      </c>
      <c r="I6752" s="5">
        <f>IF(G6752="nákup",VLOOKUP(E6752,Tabuľka6[#All],13,FALSE),IF(G6752="predaj",VLOOKUP(E6752,Tabuľka6[#All],12,FALSE),"zadany neplatny typ transakie"))</f>
        <v>22.5</v>
      </c>
      <c r="J6752">
        <f t="shared" si="105"/>
        <v>22.5</v>
      </c>
      <c r="K6752">
        <f>SUMIF($E$7:E6752,E6752,$H$7:H6752)</f>
        <v>249</v>
      </c>
    </row>
    <row r="6753" spans="4:11" x14ac:dyDescent="0.3">
      <c r="D6753">
        <v>6747</v>
      </c>
      <c r="E6753">
        <v>26</v>
      </c>
      <c r="F6753" s="4">
        <f>DATE(2022,11,18+INT(ROWS($1:307)/10))</f>
        <v>44913</v>
      </c>
      <c r="G6753" s="1" t="s">
        <v>167</v>
      </c>
      <c r="H6753">
        <v>-9</v>
      </c>
      <c r="I6753" s="5">
        <f>IF(G6753="nákup",VLOOKUP(E6753,Tabuľka6[#All],13,FALSE),IF(G6753="predaj",VLOOKUP(E6753,Tabuľka6[#All],12,FALSE),"zadany neplatny typ transakie"))</f>
        <v>12.85</v>
      </c>
      <c r="J6753">
        <f t="shared" si="105"/>
        <v>115.64999999999999</v>
      </c>
      <c r="K6753">
        <f>SUMIF($E$7:E6753,E6753,$H$7:H6753)</f>
        <v>9</v>
      </c>
    </row>
    <row r="6754" spans="4:11" x14ac:dyDescent="0.3">
      <c r="D6754">
        <v>6748</v>
      </c>
      <c r="E6754">
        <v>28</v>
      </c>
      <c r="F6754" s="4">
        <f>DATE(2022,11,18+INT(ROWS($1:308)/10))</f>
        <v>44913</v>
      </c>
      <c r="G6754" s="1" t="s">
        <v>167</v>
      </c>
      <c r="H6754">
        <v>-7</v>
      </c>
      <c r="I6754" s="5">
        <f>IF(G6754="nákup",VLOOKUP(E6754,Tabuľka6[#All],13,FALSE),IF(G6754="predaj",VLOOKUP(E6754,Tabuľka6[#All],12,FALSE),"zadany neplatny typ transakie"))</f>
        <v>14.38</v>
      </c>
      <c r="J6754">
        <f t="shared" si="105"/>
        <v>100.66000000000001</v>
      </c>
      <c r="K6754">
        <f>SUMIF($E$7:E6754,E6754,$H$7:H6754)</f>
        <v>24</v>
      </c>
    </row>
    <row r="6755" spans="4:11" x14ac:dyDescent="0.3">
      <c r="D6755">
        <v>6749</v>
      </c>
      <c r="E6755">
        <v>28</v>
      </c>
      <c r="F6755" s="4">
        <f>DATE(2022,11,18+INT(ROWS($1:309)/10))</f>
        <v>44913</v>
      </c>
      <c r="G6755" s="1" t="s">
        <v>167</v>
      </c>
      <c r="H6755">
        <v>-8</v>
      </c>
      <c r="I6755" s="5">
        <f>IF(G6755="nákup",VLOOKUP(E6755,Tabuľka6[#All],13,FALSE),IF(G6755="predaj",VLOOKUP(E6755,Tabuľka6[#All],12,FALSE),"zadany neplatny typ transakie"))</f>
        <v>14.38</v>
      </c>
      <c r="J6755">
        <f t="shared" si="105"/>
        <v>115.04</v>
      </c>
      <c r="K6755">
        <f>SUMIF($E$7:E6755,E6755,$H$7:H6755)</f>
        <v>16</v>
      </c>
    </row>
    <row r="6756" spans="4:11" x14ac:dyDescent="0.3">
      <c r="D6756">
        <v>6750</v>
      </c>
      <c r="E6756">
        <v>1</v>
      </c>
      <c r="F6756" s="4">
        <f>DATE(2022,11,18+INT(ROWS($1:310)/10))</f>
        <v>44914</v>
      </c>
      <c r="G6756" s="1" t="s">
        <v>167</v>
      </c>
      <c r="H6756">
        <v>-8</v>
      </c>
      <c r="I6756" s="5">
        <f>IF(G6756="nákup",VLOOKUP(E6756,Tabuľka6[#All],13,FALSE),IF(G6756="predaj",VLOOKUP(E6756,Tabuľka6[#All],12,FALSE),"zadany neplatny typ transakie"))</f>
        <v>11.9</v>
      </c>
      <c r="J6756">
        <f t="shared" si="105"/>
        <v>95.2</v>
      </c>
      <c r="K6756">
        <f>SUMIF($E$7:E6756,E6756,$H$7:H6756)</f>
        <v>47</v>
      </c>
    </row>
    <row r="6757" spans="4:11" x14ac:dyDescent="0.3">
      <c r="D6757">
        <v>6751</v>
      </c>
      <c r="E6757">
        <v>19</v>
      </c>
      <c r="F6757" s="4">
        <f>DATE(2022,11,18+INT(ROWS($1:311)/10))</f>
        <v>44914</v>
      </c>
      <c r="G6757" s="1" t="s">
        <v>167</v>
      </c>
      <c r="H6757">
        <v>-7</v>
      </c>
      <c r="I6757" s="5">
        <f>IF(G6757="nákup",VLOOKUP(E6757,Tabuľka6[#All],13,FALSE),IF(G6757="predaj",VLOOKUP(E6757,Tabuľka6[#All],12,FALSE),"zadany neplatny typ transakie"))</f>
        <v>14.17</v>
      </c>
      <c r="J6757">
        <f t="shared" si="105"/>
        <v>99.19</v>
      </c>
      <c r="K6757">
        <f>SUMIF($E$7:E6757,E6757,$H$7:H6757)</f>
        <v>247</v>
      </c>
    </row>
    <row r="6758" spans="4:11" x14ac:dyDescent="0.3">
      <c r="D6758">
        <v>6752</v>
      </c>
      <c r="E6758">
        <v>15</v>
      </c>
      <c r="F6758" s="4">
        <f>DATE(2022,11,18+INT(ROWS($1:312)/10))</f>
        <v>44914</v>
      </c>
      <c r="G6758" s="1" t="s">
        <v>167</v>
      </c>
      <c r="H6758">
        <v>-2</v>
      </c>
      <c r="I6758" s="5">
        <f>IF(G6758="nákup",VLOOKUP(E6758,Tabuľka6[#All],13,FALSE),IF(G6758="predaj",VLOOKUP(E6758,Tabuľka6[#All],12,FALSE),"zadany neplatny typ transakie"))</f>
        <v>9.65</v>
      </c>
      <c r="J6758">
        <f t="shared" si="105"/>
        <v>19.3</v>
      </c>
      <c r="K6758">
        <f>SUMIF($E$7:E6758,E6758,$H$7:H6758)</f>
        <v>84</v>
      </c>
    </row>
    <row r="6759" spans="4:11" x14ac:dyDescent="0.3">
      <c r="D6759">
        <v>6753</v>
      </c>
      <c r="E6759">
        <v>11</v>
      </c>
      <c r="F6759" s="4">
        <f>DATE(2022,11,18+INT(ROWS($1:313)/10))</f>
        <v>44914</v>
      </c>
      <c r="G6759" s="1" t="s">
        <v>167</v>
      </c>
      <c r="H6759">
        <v>-5</v>
      </c>
      <c r="I6759" s="5">
        <f>IF(G6759="nákup",VLOOKUP(E6759,Tabuľka6[#All],13,FALSE),IF(G6759="predaj",VLOOKUP(E6759,Tabuľka6[#All],12,FALSE),"zadany neplatny typ transakie"))</f>
        <v>5</v>
      </c>
      <c r="J6759">
        <f t="shared" si="105"/>
        <v>25</v>
      </c>
      <c r="K6759">
        <f>SUMIF($E$7:E6759,E6759,$H$7:H6759)</f>
        <v>215</v>
      </c>
    </row>
    <row r="6760" spans="4:11" x14ac:dyDescent="0.3">
      <c r="D6760">
        <v>6754</v>
      </c>
      <c r="E6760">
        <v>23</v>
      </c>
      <c r="F6760" s="4">
        <f>DATE(2022,11,18+INT(ROWS($1:314)/10))</f>
        <v>44914</v>
      </c>
      <c r="G6760" s="1" t="s">
        <v>167</v>
      </c>
      <c r="H6760">
        <v>-4</v>
      </c>
      <c r="I6760" s="5">
        <f>IF(G6760="nákup",VLOOKUP(E6760,Tabuľka6[#All],13,FALSE),IF(G6760="predaj",VLOOKUP(E6760,Tabuľka6[#All],12,FALSE),"zadany neplatny typ transakie"))</f>
        <v>22.55</v>
      </c>
      <c r="J6760">
        <f t="shared" si="105"/>
        <v>90.2</v>
      </c>
      <c r="K6760">
        <f>SUMIF($E$7:E6760,E6760,$H$7:H6760)</f>
        <v>39</v>
      </c>
    </row>
    <row r="6761" spans="4:11" x14ac:dyDescent="0.3">
      <c r="D6761">
        <v>6755</v>
      </c>
      <c r="E6761">
        <v>12</v>
      </c>
      <c r="F6761" s="4">
        <f>DATE(2022,11,18+INT(ROWS($1:315)/10))</f>
        <v>44914</v>
      </c>
      <c r="G6761" s="1" t="s">
        <v>167</v>
      </c>
      <c r="H6761">
        <v>-5</v>
      </c>
      <c r="I6761" s="5">
        <f>IF(G6761="nákup",VLOOKUP(E6761,Tabuľka6[#All],13,FALSE),IF(G6761="predaj",VLOOKUP(E6761,Tabuľka6[#All],12,FALSE),"zadany neplatny typ transakie"))</f>
        <v>13.25</v>
      </c>
      <c r="J6761">
        <f t="shared" si="105"/>
        <v>66.25</v>
      </c>
      <c r="K6761">
        <f>SUMIF($E$7:E6761,E6761,$H$7:H6761)</f>
        <v>66</v>
      </c>
    </row>
    <row r="6762" spans="4:11" x14ac:dyDescent="0.3">
      <c r="D6762">
        <v>6756</v>
      </c>
      <c r="E6762">
        <v>20</v>
      </c>
      <c r="F6762" s="4">
        <f>DATE(2022,11,18+INT(ROWS($1:316)/10))</f>
        <v>44914</v>
      </c>
      <c r="G6762" s="1" t="s">
        <v>166</v>
      </c>
      <c r="H6762">
        <v>20</v>
      </c>
      <c r="I6762" s="5">
        <f>IF(G6762="nákup",VLOOKUP(E6762,Tabuľka6[#All],13,FALSE),IF(G6762="predaj",VLOOKUP(E6762,Tabuľka6[#All],12,FALSE),"zadany neplatny typ transakie"))</f>
        <v>6.29</v>
      </c>
      <c r="J6762">
        <f t="shared" si="105"/>
        <v>125.8</v>
      </c>
      <c r="K6762">
        <f>SUMIF($E$7:E6762,E6762,$H$7:H6762)</f>
        <v>22</v>
      </c>
    </row>
    <row r="6763" spans="4:11" x14ac:dyDescent="0.3">
      <c r="D6763">
        <v>6757</v>
      </c>
      <c r="E6763">
        <v>6</v>
      </c>
      <c r="F6763" s="4">
        <f>DATE(2022,11,18+INT(ROWS($1:317)/10))</f>
        <v>44914</v>
      </c>
      <c r="G6763" s="1" t="s">
        <v>167</v>
      </c>
      <c r="H6763">
        <v>-4</v>
      </c>
      <c r="I6763" s="5">
        <f>IF(G6763="nákup",VLOOKUP(E6763,Tabuľka6[#All],13,FALSE),IF(G6763="predaj",VLOOKUP(E6763,Tabuľka6[#All],12,FALSE),"zadany neplatny typ transakie"))</f>
        <v>13.24</v>
      </c>
      <c r="J6763">
        <f t="shared" si="105"/>
        <v>52.96</v>
      </c>
      <c r="K6763">
        <f>SUMIF($E$7:E6763,E6763,$H$7:H6763)</f>
        <v>6</v>
      </c>
    </row>
    <row r="6764" spans="4:11" x14ac:dyDescent="0.3">
      <c r="D6764">
        <v>6758</v>
      </c>
      <c r="E6764">
        <v>12</v>
      </c>
      <c r="F6764" s="4">
        <f>DATE(2022,11,18+INT(ROWS($1:318)/10))</f>
        <v>44914</v>
      </c>
      <c r="G6764" s="1" t="s">
        <v>167</v>
      </c>
      <c r="H6764">
        <v>-9</v>
      </c>
      <c r="I6764" s="5">
        <f>IF(G6764="nákup",VLOOKUP(E6764,Tabuľka6[#All],13,FALSE),IF(G6764="predaj",VLOOKUP(E6764,Tabuľka6[#All],12,FALSE),"zadany neplatny typ transakie"))</f>
        <v>13.25</v>
      </c>
      <c r="J6764">
        <f t="shared" si="105"/>
        <v>119.25</v>
      </c>
      <c r="K6764">
        <f>SUMIF($E$7:E6764,E6764,$H$7:H6764)</f>
        <v>57</v>
      </c>
    </row>
    <row r="6765" spans="4:11" x14ac:dyDescent="0.3">
      <c r="D6765">
        <v>6759</v>
      </c>
      <c r="E6765">
        <v>17</v>
      </c>
      <c r="F6765" s="4">
        <f>DATE(2022,11,18+INT(ROWS($1:319)/10))</f>
        <v>44914</v>
      </c>
      <c r="G6765" s="1" t="s">
        <v>167</v>
      </c>
      <c r="H6765">
        <v>-4</v>
      </c>
      <c r="I6765" s="5">
        <f>IF(G6765="nákup",VLOOKUP(E6765,Tabuľka6[#All],13,FALSE),IF(G6765="predaj",VLOOKUP(E6765,Tabuľka6[#All],12,FALSE),"zadany neplatny typ transakie"))</f>
        <v>14.46</v>
      </c>
      <c r="J6765">
        <f t="shared" si="105"/>
        <v>57.84</v>
      </c>
      <c r="K6765">
        <f>SUMIF($E$7:E6765,E6765,$H$7:H6765)</f>
        <v>20</v>
      </c>
    </row>
    <row r="6766" spans="4:11" x14ac:dyDescent="0.3">
      <c r="D6766">
        <v>6760</v>
      </c>
      <c r="E6766">
        <v>2</v>
      </c>
      <c r="F6766" s="4">
        <f>DATE(2022,11,18+INT(ROWS($1:320)/10))</f>
        <v>44915</v>
      </c>
      <c r="G6766" s="1" t="s">
        <v>166</v>
      </c>
      <c r="H6766">
        <v>20</v>
      </c>
      <c r="I6766" s="5">
        <f>IF(G6766="nákup",VLOOKUP(E6766,Tabuľka6[#All],13,FALSE),IF(G6766="predaj",VLOOKUP(E6766,Tabuľka6[#All],12,FALSE),"zadany neplatny typ transakie"))</f>
        <v>10.25</v>
      </c>
      <c r="J6766">
        <f t="shared" si="105"/>
        <v>205</v>
      </c>
      <c r="K6766">
        <f>SUMIF($E$7:E6766,E6766,$H$7:H6766)</f>
        <v>32</v>
      </c>
    </row>
    <row r="6767" spans="4:11" x14ac:dyDescent="0.3">
      <c r="D6767">
        <v>6761</v>
      </c>
      <c r="E6767">
        <v>2</v>
      </c>
      <c r="F6767" s="4">
        <f>DATE(2022,11,18+INT(ROWS($1:321)/10))</f>
        <v>44915</v>
      </c>
      <c r="G6767" s="1" t="s">
        <v>167</v>
      </c>
      <c r="H6767">
        <v>-1</v>
      </c>
      <c r="I6767" s="5">
        <f>IF(G6767="nákup",VLOOKUP(E6767,Tabuľka6[#All],13,FALSE),IF(G6767="predaj",VLOOKUP(E6767,Tabuľka6[#All],12,FALSE),"zadany neplatny typ transakie"))</f>
        <v>16.11</v>
      </c>
      <c r="J6767">
        <f t="shared" si="105"/>
        <v>16.11</v>
      </c>
      <c r="K6767">
        <f>SUMIF($E$7:E6767,E6767,$H$7:H6767)</f>
        <v>31</v>
      </c>
    </row>
    <row r="6768" spans="4:11" x14ac:dyDescent="0.3">
      <c r="D6768">
        <v>6762</v>
      </c>
      <c r="E6768">
        <v>13</v>
      </c>
      <c r="F6768" s="4">
        <f>DATE(2022,11,18+INT(ROWS($1:322)/10))</f>
        <v>44915</v>
      </c>
      <c r="G6768" s="1" t="s">
        <v>166</v>
      </c>
      <c r="H6768">
        <v>20</v>
      </c>
      <c r="I6768" s="5">
        <f>IF(G6768="nákup",VLOOKUP(E6768,Tabuľka6[#All],13,FALSE),IF(G6768="predaj",VLOOKUP(E6768,Tabuľka6[#All],12,FALSE),"zadany neplatny typ transakie"))</f>
        <v>8.89</v>
      </c>
      <c r="J6768">
        <f t="shared" si="105"/>
        <v>177.8</v>
      </c>
      <c r="K6768">
        <f>SUMIF($E$7:E6768,E6768,$H$7:H6768)</f>
        <v>25</v>
      </c>
    </row>
    <row r="6769" spans="4:11" x14ac:dyDescent="0.3">
      <c r="D6769">
        <v>6763</v>
      </c>
      <c r="E6769">
        <v>15</v>
      </c>
      <c r="F6769" s="4">
        <f>DATE(2022,11,18+INT(ROWS($1:323)/10))</f>
        <v>44915</v>
      </c>
      <c r="G6769" s="1" t="s">
        <v>166</v>
      </c>
      <c r="H6769">
        <v>1</v>
      </c>
      <c r="I6769" s="5">
        <f>IF(G6769="nákup",VLOOKUP(E6769,Tabuľka6[#All],13,FALSE),IF(G6769="predaj",VLOOKUP(E6769,Tabuľka6[#All],12,FALSE),"zadany neplatny typ transakie"))</f>
        <v>4.5</v>
      </c>
      <c r="J6769">
        <f t="shared" si="105"/>
        <v>4.5</v>
      </c>
      <c r="K6769">
        <f>SUMIF($E$7:E6769,E6769,$H$7:H6769)</f>
        <v>85</v>
      </c>
    </row>
    <row r="6770" spans="4:11" x14ac:dyDescent="0.3">
      <c r="D6770">
        <v>6764</v>
      </c>
      <c r="E6770">
        <v>27</v>
      </c>
      <c r="F6770" s="4">
        <f>DATE(2022,11,18+INT(ROWS($1:324)/10))</f>
        <v>44915</v>
      </c>
      <c r="G6770" s="1" t="s">
        <v>167</v>
      </c>
      <c r="H6770">
        <v>-5</v>
      </c>
      <c r="I6770" s="5">
        <f>IF(G6770="nákup",VLOOKUP(E6770,Tabuľka6[#All],13,FALSE),IF(G6770="predaj",VLOOKUP(E6770,Tabuľka6[#All],12,FALSE),"zadany neplatny typ transakie"))</f>
        <v>16.36</v>
      </c>
      <c r="J6770">
        <f t="shared" si="105"/>
        <v>81.8</v>
      </c>
      <c r="K6770">
        <f>SUMIF($E$7:E6770,E6770,$H$7:H6770)</f>
        <v>44</v>
      </c>
    </row>
    <row r="6771" spans="4:11" x14ac:dyDescent="0.3">
      <c r="D6771">
        <v>6765</v>
      </c>
      <c r="E6771">
        <v>7</v>
      </c>
      <c r="F6771" s="4">
        <f>DATE(2022,11,18+INT(ROWS($1:325)/10))</f>
        <v>44915</v>
      </c>
      <c r="G6771" s="1" t="s">
        <v>167</v>
      </c>
      <c r="H6771">
        <v>-1</v>
      </c>
      <c r="I6771" s="5">
        <f>IF(G6771="nákup",VLOOKUP(E6771,Tabuľka6[#All],13,FALSE),IF(G6771="predaj",VLOOKUP(E6771,Tabuľka6[#All],12,FALSE),"zadany neplatny typ transakie"))</f>
        <v>14.75</v>
      </c>
      <c r="J6771">
        <f t="shared" si="105"/>
        <v>14.75</v>
      </c>
      <c r="K6771">
        <f>SUMIF($E$7:E6771,E6771,$H$7:H6771)</f>
        <v>123</v>
      </c>
    </row>
    <row r="6772" spans="4:11" x14ac:dyDescent="0.3">
      <c r="D6772">
        <v>6766</v>
      </c>
      <c r="E6772">
        <v>1</v>
      </c>
      <c r="F6772" s="4">
        <f>DATE(2022,11,18+INT(ROWS($1:326)/10))</f>
        <v>44915</v>
      </c>
      <c r="G6772" s="1" t="s">
        <v>167</v>
      </c>
      <c r="H6772">
        <v>-8</v>
      </c>
      <c r="I6772" s="5">
        <f>IF(G6772="nákup",VLOOKUP(E6772,Tabuľka6[#All],13,FALSE),IF(G6772="predaj",VLOOKUP(E6772,Tabuľka6[#All],12,FALSE),"zadany neplatny typ transakie"))</f>
        <v>11.9</v>
      </c>
      <c r="J6772">
        <f t="shared" si="105"/>
        <v>95.2</v>
      </c>
      <c r="K6772">
        <f>SUMIF($E$7:E6772,E6772,$H$7:H6772)</f>
        <v>39</v>
      </c>
    </row>
    <row r="6773" spans="4:11" x14ac:dyDescent="0.3">
      <c r="D6773">
        <v>6767</v>
      </c>
      <c r="E6773">
        <v>21</v>
      </c>
      <c r="F6773" s="4">
        <f>DATE(2022,11,18+INT(ROWS($1:327)/10))</f>
        <v>44915</v>
      </c>
      <c r="G6773" s="1" t="s">
        <v>167</v>
      </c>
      <c r="H6773">
        <v>-10</v>
      </c>
      <c r="I6773" s="5">
        <f>IF(G6773="nákup",VLOOKUP(E6773,Tabuľka6[#All],13,FALSE),IF(G6773="predaj",VLOOKUP(E6773,Tabuľka6[#All],12,FALSE),"zadany neplatny typ transakie"))</f>
        <v>22.5</v>
      </c>
      <c r="J6773">
        <f t="shared" si="105"/>
        <v>225</v>
      </c>
      <c r="K6773">
        <f>SUMIF($E$7:E6773,E6773,$H$7:H6773)</f>
        <v>239</v>
      </c>
    </row>
    <row r="6774" spans="4:11" x14ac:dyDescent="0.3">
      <c r="D6774">
        <v>6768</v>
      </c>
      <c r="E6774">
        <v>11</v>
      </c>
      <c r="F6774" s="4">
        <f>DATE(2022,11,18+INT(ROWS($1:328)/10))</f>
        <v>44915</v>
      </c>
      <c r="G6774" s="1" t="s">
        <v>167</v>
      </c>
      <c r="H6774">
        <v>-6</v>
      </c>
      <c r="I6774" s="5">
        <f>IF(G6774="nákup",VLOOKUP(E6774,Tabuľka6[#All],13,FALSE),IF(G6774="predaj",VLOOKUP(E6774,Tabuľka6[#All],12,FALSE),"zadany neplatny typ transakie"))</f>
        <v>5</v>
      </c>
      <c r="J6774">
        <f t="shared" si="105"/>
        <v>30</v>
      </c>
      <c r="K6774">
        <f>SUMIF($E$7:E6774,E6774,$H$7:H6774)</f>
        <v>209</v>
      </c>
    </row>
    <row r="6775" spans="4:11" x14ac:dyDescent="0.3">
      <c r="D6775">
        <v>6769</v>
      </c>
      <c r="E6775">
        <v>15</v>
      </c>
      <c r="F6775" s="4">
        <f>DATE(2022,11,18+INT(ROWS($1:329)/10))</f>
        <v>44915</v>
      </c>
      <c r="G6775" s="1" t="s">
        <v>167</v>
      </c>
      <c r="H6775">
        <v>-8</v>
      </c>
      <c r="I6775" s="5">
        <f>IF(G6775="nákup",VLOOKUP(E6775,Tabuľka6[#All],13,FALSE),IF(G6775="predaj",VLOOKUP(E6775,Tabuľka6[#All],12,FALSE),"zadany neplatny typ transakie"))</f>
        <v>9.65</v>
      </c>
      <c r="J6775">
        <f t="shared" si="105"/>
        <v>77.2</v>
      </c>
      <c r="K6775">
        <f>SUMIF($E$7:E6775,E6775,$H$7:H6775)</f>
        <v>77</v>
      </c>
    </row>
    <row r="6776" spans="4:11" x14ac:dyDescent="0.3">
      <c r="D6776">
        <v>6770</v>
      </c>
      <c r="E6776">
        <v>11</v>
      </c>
      <c r="F6776" s="4">
        <f>DATE(2022,11,18+INT(ROWS($1:330)/10))</f>
        <v>44916</v>
      </c>
      <c r="G6776" s="1" t="s">
        <v>167</v>
      </c>
      <c r="H6776">
        <v>-7</v>
      </c>
      <c r="I6776" s="5">
        <f>IF(G6776="nákup",VLOOKUP(E6776,Tabuľka6[#All],13,FALSE),IF(G6776="predaj",VLOOKUP(E6776,Tabuľka6[#All],12,FALSE),"zadany neplatny typ transakie"))</f>
        <v>5</v>
      </c>
      <c r="J6776">
        <f t="shared" si="105"/>
        <v>35</v>
      </c>
      <c r="K6776">
        <f>SUMIF($E$7:E6776,E6776,$H$7:H6776)</f>
        <v>202</v>
      </c>
    </row>
    <row r="6777" spans="4:11" x14ac:dyDescent="0.3">
      <c r="D6777">
        <v>6771</v>
      </c>
      <c r="E6777">
        <v>12</v>
      </c>
      <c r="F6777" s="4">
        <f>DATE(2022,11,18+INT(ROWS($1:331)/10))</f>
        <v>44916</v>
      </c>
      <c r="G6777" s="1" t="s">
        <v>167</v>
      </c>
      <c r="H6777">
        <v>-8</v>
      </c>
      <c r="I6777" s="5">
        <f>IF(G6777="nákup",VLOOKUP(E6777,Tabuľka6[#All],13,FALSE),IF(G6777="predaj",VLOOKUP(E6777,Tabuľka6[#All],12,FALSE),"zadany neplatny typ transakie"))</f>
        <v>13.25</v>
      </c>
      <c r="J6777">
        <f t="shared" si="105"/>
        <v>106</v>
      </c>
      <c r="K6777">
        <f>SUMIF($E$7:E6777,E6777,$H$7:H6777)</f>
        <v>49</v>
      </c>
    </row>
    <row r="6778" spans="4:11" x14ac:dyDescent="0.3">
      <c r="D6778">
        <v>6772</v>
      </c>
      <c r="E6778">
        <v>22</v>
      </c>
      <c r="F6778" s="4">
        <f>DATE(2022,11,18+INT(ROWS($1:332)/10))</f>
        <v>44916</v>
      </c>
      <c r="G6778" s="1" t="s">
        <v>167</v>
      </c>
      <c r="H6778">
        <v>-1</v>
      </c>
      <c r="I6778" s="5">
        <f>IF(G6778="nákup",VLOOKUP(E6778,Tabuľka6[#All],13,FALSE),IF(G6778="predaj",VLOOKUP(E6778,Tabuľka6[#All],12,FALSE),"zadany neplatny typ transakie"))</f>
        <v>22.58</v>
      </c>
      <c r="J6778">
        <f t="shared" si="105"/>
        <v>22.58</v>
      </c>
      <c r="K6778">
        <f>SUMIF($E$7:E6778,E6778,$H$7:H6778)</f>
        <v>61</v>
      </c>
    </row>
    <row r="6779" spans="4:11" x14ac:dyDescent="0.3">
      <c r="D6779">
        <v>6773</v>
      </c>
      <c r="E6779">
        <v>9</v>
      </c>
      <c r="F6779" s="4">
        <f>DATE(2022,11,18+INT(ROWS($1:333)/10))</f>
        <v>44916</v>
      </c>
      <c r="G6779" s="1" t="s">
        <v>167</v>
      </c>
      <c r="H6779">
        <v>-3</v>
      </c>
      <c r="I6779" s="5">
        <f>IF(G6779="nákup",VLOOKUP(E6779,Tabuľka6[#All],13,FALSE),IF(G6779="predaj",VLOOKUP(E6779,Tabuľka6[#All],12,FALSE),"zadany neplatny typ transakie"))</f>
        <v>41</v>
      </c>
      <c r="J6779">
        <f t="shared" si="105"/>
        <v>123</v>
      </c>
      <c r="K6779">
        <f>SUMIF($E$7:E6779,E6779,$H$7:H6779)</f>
        <v>175</v>
      </c>
    </row>
    <row r="6780" spans="4:11" x14ac:dyDescent="0.3">
      <c r="D6780">
        <v>6774</v>
      </c>
      <c r="E6780">
        <v>18</v>
      </c>
      <c r="F6780" s="4">
        <f>DATE(2022,11,18+INT(ROWS($1:334)/10))</f>
        <v>44916</v>
      </c>
      <c r="G6780" s="1" t="s">
        <v>167</v>
      </c>
      <c r="H6780">
        <v>-3</v>
      </c>
      <c r="I6780" s="5">
        <f>IF(G6780="nákup",VLOOKUP(E6780,Tabuľka6[#All],13,FALSE),IF(G6780="predaj",VLOOKUP(E6780,Tabuľka6[#All],12,FALSE),"zadany neplatny typ transakie"))</f>
        <v>13.99</v>
      </c>
      <c r="J6780">
        <f t="shared" si="105"/>
        <v>41.97</v>
      </c>
      <c r="K6780">
        <f>SUMIF($E$7:E6780,E6780,$H$7:H6780)</f>
        <v>127</v>
      </c>
    </row>
    <row r="6781" spans="4:11" x14ac:dyDescent="0.3">
      <c r="D6781">
        <v>6775</v>
      </c>
      <c r="E6781">
        <v>11</v>
      </c>
      <c r="F6781" s="4">
        <f>DATE(2022,11,18+INT(ROWS($1:335)/10))</f>
        <v>44916</v>
      </c>
      <c r="G6781" s="1" t="s">
        <v>167</v>
      </c>
      <c r="H6781">
        <v>-8</v>
      </c>
      <c r="I6781" s="5">
        <f>IF(G6781="nákup",VLOOKUP(E6781,Tabuľka6[#All],13,FALSE),IF(G6781="predaj",VLOOKUP(E6781,Tabuľka6[#All],12,FALSE),"zadany neplatny typ transakie"))</f>
        <v>5</v>
      </c>
      <c r="J6781">
        <f t="shared" si="105"/>
        <v>40</v>
      </c>
      <c r="K6781">
        <f>SUMIF($E$7:E6781,E6781,$H$7:H6781)</f>
        <v>194</v>
      </c>
    </row>
    <row r="6782" spans="4:11" x14ac:dyDescent="0.3">
      <c r="D6782">
        <v>6776</v>
      </c>
      <c r="E6782">
        <v>1</v>
      </c>
      <c r="F6782" s="4">
        <f>DATE(2022,11,18+INT(ROWS($1:336)/10))</f>
        <v>44916</v>
      </c>
      <c r="G6782" s="1" t="s">
        <v>167</v>
      </c>
      <c r="H6782">
        <v>-8</v>
      </c>
      <c r="I6782" s="5">
        <f>IF(G6782="nákup",VLOOKUP(E6782,Tabuľka6[#All],13,FALSE),IF(G6782="predaj",VLOOKUP(E6782,Tabuľka6[#All],12,FALSE),"zadany neplatny typ transakie"))</f>
        <v>11.9</v>
      </c>
      <c r="J6782">
        <f t="shared" si="105"/>
        <v>95.2</v>
      </c>
      <c r="K6782">
        <f>SUMIF($E$7:E6782,E6782,$H$7:H6782)</f>
        <v>31</v>
      </c>
    </row>
    <row r="6783" spans="4:11" x14ac:dyDescent="0.3">
      <c r="D6783">
        <v>6777</v>
      </c>
      <c r="E6783">
        <v>27</v>
      </c>
      <c r="F6783" s="4">
        <f>DATE(2022,11,18+INT(ROWS($1:337)/10))</f>
        <v>44916</v>
      </c>
      <c r="G6783" s="1" t="s">
        <v>167</v>
      </c>
      <c r="H6783">
        <v>-1</v>
      </c>
      <c r="I6783" s="5">
        <f>IF(G6783="nákup",VLOOKUP(E6783,Tabuľka6[#All],13,FALSE),IF(G6783="predaj",VLOOKUP(E6783,Tabuľka6[#All],12,FALSE),"zadany neplatny typ transakie"))</f>
        <v>16.36</v>
      </c>
      <c r="J6783">
        <f t="shared" si="105"/>
        <v>16.36</v>
      </c>
      <c r="K6783">
        <f>SUMIF($E$7:E6783,E6783,$H$7:H6783)</f>
        <v>43</v>
      </c>
    </row>
    <row r="6784" spans="4:11" x14ac:dyDescent="0.3">
      <c r="D6784">
        <v>6778</v>
      </c>
      <c r="E6784">
        <v>14</v>
      </c>
      <c r="F6784" s="4">
        <f>DATE(2022,11,18+INT(ROWS($1:338)/10))</f>
        <v>44916</v>
      </c>
      <c r="G6784" s="1" t="s">
        <v>167</v>
      </c>
      <c r="H6784">
        <v>-4</v>
      </c>
      <c r="I6784" s="5">
        <f>IF(G6784="nákup",VLOOKUP(E6784,Tabuľka6[#All],13,FALSE),IF(G6784="predaj",VLOOKUP(E6784,Tabuľka6[#All],12,FALSE),"zadany neplatny typ transakie"))</f>
        <v>7.8</v>
      </c>
      <c r="J6784">
        <f t="shared" si="105"/>
        <v>31.2</v>
      </c>
      <c r="K6784">
        <f>SUMIF($E$7:E6784,E6784,$H$7:H6784)</f>
        <v>35</v>
      </c>
    </row>
    <row r="6785" spans="4:11" x14ac:dyDescent="0.3">
      <c r="D6785">
        <v>6779</v>
      </c>
      <c r="E6785">
        <v>20</v>
      </c>
      <c r="F6785" s="4">
        <f>DATE(2022,11,18+INT(ROWS($1:339)/10))</f>
        <v>44916</v>
      </c>
      <c r="G6785" s="1" t="s">
        <v>167</v>
      </c>
      <c r="H6785">
        <v>-4</v>
      </c>
      <c r="I6785" s="5">
        <f>IF(G6785="nákup",VLOOKUP(E6785,Tabuľka6[#All],13,FALSE),IF(G6785="predaj",VLOOKUP(E6785,Tabuľka6[#All],12,FALSE),"zadany neplatny typ transakie"))</f>
        <v>10.050000000000001</v>
      </c>
      <c r="J6785">
        <f t="shared" si="105"/>
        <v>40.200000000000003</v>
      </c>
      <c r="K6785">
        <f>SUMIF($E$7:E6785,E6785,$H$7:H6785)</f>
        <v>18</v>
      </c>
    </row>
    <row r="6786" spans="4:11" x14ac:dyDescent="0.3">
      <c r="D6786">
        <v>6780</v>
      </c>
      <c r="E6786">
        <v>17</v>
      </c>
      <c r="F6786" s="4">
        <f>DATE(2022,11,18+INT(ROWS($1:340)/10))</f>
        <v>44917</v>
      </c>
      <c r="G6786" s="1" t="s">
        <v>167</v>
      </c>
      <c r="H6786">
        <v>-2</v>
      </c>
      <c r="I6786" s="5">
        <f>IF(G6786="nákup",VLOOKUP(E6786,Tabuľka6[#All],13,FALSE),IF(G6786="predaj",VLOOKUP(E6786,Tabuľka6[#All],12,FALSE),"zadany neplatny typ transakie"))</f>
        <v>14.46</v>
      </c>
      <c r="J6786">
        <f t="shared" si="105"/>
        <v>28.92</v>
      </c>
      <c r="K6786">
        <f>SUMIF($E$7:E6786,E6786,$H$7:H6786)</f>
        <v>18</v>
      </c>
    </row>
    <row r="6787" spans="4:11" x14ac:dyDescent="0.3">
      <c r="D6787">
        <v>6781</v>
      </c>
      <c r="E6787">
        <v>9</v>
      </c>
      <c r="F6787" s="4">
        <f>DATE(2022,11,18+INT(ROWS($1:341)/10))</f>
        <v>44917</v>
      </c>
      <c r="G6787" s="1" t="s">
        <v>167</v>
      </c>
      <c r="H6787">
        <v>-4</v>
      </c>
      <c r="I6787" s="5">
        <f>IF(G6787="nákup",VLOOKUP(E6787,Tabuľka6[#All],13,FALSE),IF(G6787="predaj",VLOOKUP(E6787,Tabuľka6[#All],12,FALSE),"zadany neplatny typ transakie"))</f>
        <v>41</v>
      </c>
      <c r="J6787">
        <f t="shared" si="105"/>
        <v>164</v>
      </c>
      <c r="K6787">
        <f>SUMIF($E$7:E6787,E6787,$H$7:H6787)</f>
        <v>171</v>
      </c>
    </row>
    <row r="6788" spans="4:11" x14ac:dyDescent="0.3">
      <c r="D6788">
        <v>6782</v>
      </c>
      <c r="E6788">
        <v>22</v>
      </c>
      <c r="F6788" s="4">
        <f>DATE(2022,11,18+INT(ROWS($1:342)/10))</f>
        <v>44917</v>
      </c>
      <c r="G6788" s="1" t="s">
        <v>167</v>
      </c>
      <c r="H6788">
        <v>-1</v>
      </c>
      <c r="I6788" s="5">
        <f>IF(G6788="nákup",VLOOKUP(E6788,Tabuľka6[#All],13,FALSE),IF(G6788="predaj",VLOOKUP(E6788,Tabuľka6[#All],12,FALSE),"zadany neplatny typ transakie"))</f>
        <v>22.58</v>
      </c>
      <c r="J6788">
        <f t="shared" si="105"/>
        <v>22.58</v>
      </c>
      <c r="K6788">
        <f>SUMIF($E$7:E6788,E6788,$H$7:H6788)</f>
        <v>60</v>
      </c>
    </row>
    <row r="6789" spans="4:11" x14ac:dyDescent="0.3">
      <c r="D6789">
        <v>6783</v>
      </c>
      <c r="E6789">
        <v>17</v>
      </c>
      <c r="F6789" s="4">
        <f>DATE(2022,11,18+INT(ROWS($1:343)/10))</f>
        <v>44917</v>
      </c>
      <c r="G6789" s="1" t="s">
        <v>166</v>
      </c>
      <c r="H6789">
        <v>20</v>
      </c>
      <c r="I6789" s="5">
        <f>IF(G6789="nákup",VLOOKUP(E6789,Tabuľka6[#All],13,FALSE),IF(G6789="predaj",VLOOKUP(E6789,Tabuľka6[#All],12,FALSE),"zadany neplatny typ transakie"))</f>
        <v>7.58</v>
      </c>
      <c r="J6789">
        <f t="shared" si="105"/>
        <v>151.6</v>
      </c>
      <c r="K6789">
        <f>SUMIF($E$7:E6789,E6789,$H$7:H6789)</f>
        <v>38</v>
      </c>
    </row>
    <row r="6790" spans="4:11" x14ac:dyDescent="0.3">
      <c r="D6790">
        <v>6784</v>
      </c>
      <c r="E6790">
        <v>6</v>
      </c>
      <c r="F6790" s="4">
        <f>DATE(2022,11,18+INT(ROWS($1:344)/10))</f>
        <v>44917</v>
      </c>
      <c r="G6790" s="1" t="s">
        <v>167</v>
      </c>
      <c r="H6790">
        <v>-1</v>
      </c>
      <c r="I6790" s="5">
        <f>IF(G6790="nákup",VLOOKUP(E6790,Tabuľka6[#All],13,FALSE),IF(G6790="predaj",VLOOKUP(E6790,Tabuľka6[#All],12,FALSE),"zadany neplatny typ transakie"))</f>
        <v>13.24</v>
      </c>
      <c r="J6790">
        <f t="shared" si="105"/>
        <v>13.24</v>
      </c>
      <c r="K6790">
        <f>SUMIF($E$7:E6790,E6790,$H$7:H6790)</f>
        <v>5</v>
      </c>
    </row>
    <row r="6791" spans="4:11" x14ac:dyDescent="0.3">
      <c r="D6791">
        <v>6785</v>
      </c>
      <c r="E6791">
        <v>3</v>
      </c>
      <c r="F6791" s="4">
        <f>DATE(2022,11,18+INT(ROWS($1:345)/10))</f>
        <v>44917</v>
      </c>
      <c r="G6791" s="1" t="s">
        <v>167</v>
      </c>
      <c r="H6791">
        <v>-9</v>
      </c>
      <c r="I6791" s="5">
        <f>IF(G6791="nákup",VLOOKUP(E6791,Tabuľka6[#All],13,FALSE),IF(G6791="predaj",VLOOKUP(E6791,Tabuľka6[#All],12,FALSE),"zadany neplatny typ transakie"))</f>
        <v>9.64</v>
      </c>
      <c r="J6791">
        <f t="shared" si="105"/>
        <v>86.76</v>
      </c>
      <c r="K6791">
        <f>SUMIF($E$7:E6791,E6791,$H$7:H6791)</f>
        <v>14</v>
      </c>
    </row>
    <row r="6792" spans="4:11" x14ac:dyDescent="0.3">
      <c r="D6792">
        <v>6786</v>
      </c>
      <c r="E6792">
        <v>23</v>
      </c>
      <c r="F6792" s="4">
        <f>DATE(2022,11,18+INT(ROWS($1:346)/10))</f>
        <v>44917</v>
      </c>
      <c r="G6792" s="1" t="s">
        <v>166</v>
      </c>
      <c r="H6792">
        <v>10</v>
      </c>
      <c r="I6792" s="5">
        <f>IF(G6792="nákup",VLOOKUP(E6792,Tabuľka6[#All],13,FALSE),IF(G6792="predaj",VLOOKUP(E6792,Tabuľka6[#All],12,FALSE),"zadany neplatny typ transakie"))</f>
        <v>9.65</v>
      </c>
      <c r="J6792">
        <f t="shared" ref="J6792:J6855" si="106">ABS(H6792*I6792)</f>
        <v>96.5</v>
      </c>
      <c r="K6792">
        <f>SUMIF($E$7:E6792,E6792,$H$7:H6792)</f>
        <v>49</v>
      </c>
    </row>
    <row r="6793" spans="4:11" x14ac:dyDescent="0.3">
      <c r="D6793">
        <v>6787</v>
      </c>
      <c r="E6793">
        <v>6</v>
      </c>
      <c r="F6793" s="4">
        <f>DATE(2022,11,18+INT(ROWS($1:347)/10))</f>
        <v>44917</v>
      </c>
      <c r="G6793" s="1" t="s">
        <v>167</v>
      </c>
      <c r="H6793">
        <v>-4</v>
      </c>
      <c r="I6793" s="5">
        <f>IF(G6793="nákup",VLOOKUP(E6793,Tabuľka6[#All],13,FALSE),IF(G6793="predaj",VLOOKUP(E6793,Tabuľka6[#All],12,FALSE),"zadany neplatny typ transakie"))</f>
        <v>13.24</v>
      </c>
      <c r="J6793">
        <f t="shared" si="106"/>
        <v>52.96</v>
      </c>
      <c r="K6793">
        <f>SUMIF($E$7:E6793,E6793,$H$7:H6793)</f>
        <v>1</v>
      </c>
    </row>
    <row r="6794" spans="4:11" x14ac:dyDescent="0.3">
      <c r="D6794">
        <v>6788</v>
      </c>
      <c r="E6794">
        <v>12</v>
      </c>
      <c r="F6794" s="4">
        <f>DATE(2022,11,18+INT(ROWS($1:348)/10))</f>
        <v>44917</v>
      </c>
      <c r="G6794" s="1" t="s">
        <v>167</v>
      </c>
      <c r="H6794">
        <v>-4</v>
      </c>
      <c r="I6794" s="5">
        <f>IF(G6794="nákup",VLOOKUP(E6794,Tabuľka6[#All],13,FALSE),IF(G6794="predaj",VLOOKUP(E6794,Tabuľka6[#All],12,FALSE),"zadany neplatny typ transakie"))</f>
        <v>13.25</v>
      </c>
      <c r="J6794">
        <f t="shared" si="106"/>
        <v>53</v>
      </c>
      <c r="K6794">
        <f>SUMIF($E$7:E6794,E6794,$H$7:H6794)</f>
        <v>45</v>
      </c>
    </row>
    <row r="6795" spans="4:11" x14ac:dyDescent="0.3">
      <c r="D6795">
        <v>6789</v>
      </c>
      <c r="E6795">
        <v>15</v>
      </c>
      <c r="F6795" s="4">
        <f>DATE(2022,11,18+INT(ROWS($1:349)/10))</f>
        <v>44917</v>
      </c>
      <c r="G6795" s="1" t="s">
        <v>167</v>
      </c>
      <c r="H6795">
        <v>-2</v>
      </c>
      <c r="I6795" s="5">
        <f>IF(G6795="nákup",VLOOKUP(E6795,Tabuľka6[#All],13,FALSE),IF(G6795="predaj",VLOOKUP(E6795,Tabuľka6[#All],12,FALSE),"zadany neplatny typ transakie"))</f>
        <v>9.65</v>
      </c>
      <c r="J6795">
        <f t="shared" si="106"/>
        <v>19.3</v>
      </c>
      <c r="K6795">
        <f>SUMIF($E$7:E6795,E6795,$H$7:H6795)</f>
        <v>75</v>
      </c>
    </row>
    <row r="6796" spans="4:11" x14ac:dyDescent="0.3">
      <c r="D6796">
        <v>6790</v>
      </c>
      <c r="E6796">
        <v>21</v>
      </c>
      <c r="F6796" s="4">
        <f>DATE(2022,11,18+INT(ROWS($1:350)/10))</f>
        <v>44918</v>
      </c>
      <c r="G6796" s="1" t="s">
        <v>167</v>
      </c>
      <c r="H6796">
        <v>-9</v>
      </c>
      <c r="I6796" s="5">
        <f>IF(G6796="nákup",VLOOKUP(E6796,Tabuľka6[#All],13,FALSE),IF(G6796="predaj",VLOOKUP(E6796,Tabuľka6[#All],12,FALSE),"zadany neplatny typ transakie"))</f>
        <v>22.5</v>
      </c>
      <c r="J6796">
        <f t="shared" si="106"/>
        <v>202.5</v>
      </c>
      <c r="K6796">
        <f>SUMIF($E$7:E6796,E6796,$H$7:H6796)</f>
        <v>230</v>
      </c>
    </row>
    <row r="6797" spans="4:11" x14ac:dyDescent="0.3">
      <c r="D6797">
        <v>6791</v>
      </c>
      <c r="E6797">
        <v>11</v>
      </c>
      <c r="F6797" s="4">
        <f>DATE(2022,11,18+INT(ROWS($1:351)/10))</f>
        <v>44918</v>
      </c>
      <c r="G6797" s="1" t="s">
        <v>167</v>
      </c>
      <c r="H6797">
        <v>-1</v>
      </c>
      <c r="I6797" s="5">
        <f>IF(G6797="nákup",VLOOKUP(E6797,Tabuľka6[#All],13,FALSE),IF(G6797="predaj",VLOOKUP(E6797,Tabuľka6[#All],12,FALSE),"zadany neplatny typ transakie"))</f>
        <v>5</v>
      </c>
      <c r="J6797">
        <f t="shared" si="106"/>
        <v>5</v>
      </c>
      <c r="K6797">
        <f>SUMIF($E$7:E6797,E6797,$H$7:H6797)</f>
        <v>193</v>
      </c>
    </row>
    <row r="6798" spans="4:11" x14ac:dyDescent="0.3">
      <c r="D6798">
        <v>6792</v>
      </c>
      <c r="E6798">
        <v>13</v>
      </c>
      <c r="F6798" s="4">
        <f>DATE(2022,11,18+INT(ROWS($1:352)/10))</f>
        <v>44918</v>
      </c>
      <c r="G6798" s="1" t="s">
        <v>167</v>
      </c>
      <c r="H6798">
        <v>-9</v>
      </c>
      <c r="I6798" s="5">
        <f>IF(G6798="nákup",VLOOKUP(E6798,Tabuľka6[#All],13,FALSE),IF(G6798="predaj",VLOOKUP(E6798,Tabuľka6[#All],12,FALSE),"zadany neplatny typ transakie"))</f>
        <v>14.95</v>
      </c>
      <c r="J6798">
        <f t="shared" si="106"/>
        <v>134.54999999999998</v>
      </c>
      <c r="K6798">
        <f>SUMIF($E$7:E6798,E6798,$H$7:H6798)</f>
        <v>16</v>
      </c>
    </row>
    <row r="6799" spans="4:11" x14ac:dyDescent="0.3">
      <c r="D6799">
        <v>6793</v>
      </c>
      <c r="E6799">
        <v>23</v>
      </c>
      <c r="F6799" s="4">
        <f>DATE(2022,11,18+INT(ROWS($1:353)/10))</f>
        <v>44918</v>
      </c>
      <c r="G6799" s="1" t="s">
        <v>167</v>
      </c>
      <c r="H6799">
        <v>-6</v>
      </c>
      <c r="I6799" s="5">
        <f>IF(G6799="nákup",VLOOKUP(E6799,Tabuľka6[#All],13,FALSE),IF(G6799="predaj",VLOOKUP(E6799,Tabuľka6[#All],12,FALSE),"zadany neplatny typ transakie"))</f>
        <v>22.55</v>
      </c>
      <c r="J6799">
        <f t="shared" si="106"/>
        <v>135.30000000000001</v>
      </c>
      <c r="K6799">
        <f>SUMIF($E$7:E6799,E6799,$H$7:H6799)</f>
        <v>43</v>
      </c>
    </row>
    <row r="6800" spans="4:11" x14ac:dyDescent="0.3">
      <c r="D6800">
        <v>6794</v>
      </c>
      <c r="E6800">
        <v>4</v>
      </c>
      <c r="F6800" s="4">
        <f>DATE(2022,11,18+INT(ROWS($1:354)/10))</f>
        <v>44918</v>
      </c>
      <c r="G6800" s="1" t="s">
        <v>167</v>
      </c>
      <c r="H6800">
        <v>-10</v>
      </c>
      <c r="I6800" s="5">
        <f>IF(G6800="nákup",VLOOKUP(E6800,Tabuľka6[#All],13,FALSE),IF(G6800="predaj",VLOOKUP(E6800,Tabuľka6[#All],12,FALSE),"zadany neplatny typ transakie"))</f>
        <v>16</v>
      </c>
      <c r="J6800">
        <f t="shared" si="106"/>
        <v>160</v>
      </c>
      <c r="K6800">
        <f>SUMIF($E$7:E6800,E6800,$H$7:H6800)</f>
        <v>18</v>
      </c>
    </row>
    <row r="6801" spans="4:11" x14ac:dyDescent="0.3">
      <c r="D6801">
        <v>6795</v>
      </c>
      <c r="E6801">
        <v>10</v>
      </c>
      <c r="F6801" s="4">
        <f>DATE(2022,11,18+INT(ROWS($1:355)/10))</f>
        <v>44918</v>
      </c>
      <c r="G6801" s="1" t="s">
        <v>167</v>
      </c>
      <c r="H6801">
        <v>-7</v>
      </c>
      <c r="I6801" s="5">
        <f>IF(G6801="nákup",VLOOKUP(E6801,Tabuľka6[#All],13,FALSE),IF(G6801="predaj",VLOOKUP(E6801,Tabuľka6[#All],12,FALSE),"zadany neplatny typ transakie"))</f>
        <v>18.5</v>
      </c>
      <c r="J6801">
        <f t="shared" si="106"/>
        <v>129.5</v>
      </c>
      <c r="K6801">
        <f>SUMIF($E$7:E6801,E6801,$H$7:H6801)</f>
        <v>62</v>
      </c>
    </row>
    <row r="6802" spans="4:11" x14ac:dyDescent="0.3">
      <c r="D6802">
        <v>6796</v>
      </c>
      <c r="E6802">
        <v>10</v>
      </c>
      <c r="F6802" s="4">
        <f>DATE(2022,11,18+INT(ROWS($1:356)/10))</f>
        <v>44918</v>
      </c>
      <c r="G6802" s="1" t="s">
        <v>167</v>
      </c>
      <c r="H6802">
        <v>-3</v>
      </c>
      <c r="I6802" s="5">
        <f>IF(G6802="nákup",VLOOKUP(E6802,Tabuľka6[#All],13,FALSE),IF(G6802="predaj",VLOOKUP(E6802,Tabuľka6[#All],12,FALSE),"zadany neplatny typ transakie"))</f>
        <v>18.5</v>
      </c>
      <c r="J6802">
        <f t="shared" si="106"/>
        <v>55.5</v>
      </c>
      <c r="K6802">
        <f>SUMIF($E$7:E6802,E6802,$H$7:H6802)</f>
        <v>59</v>
      </c>
    </row>
    <row r="6803" spans="4:11" x14ac:dyDescent="0.3">
      <c r="D6803">
        <v>6797</v>
      </c>
      <c r="E6803">
        <v>16</v>
      </c>
      <c r="F6803" s="4">
        <f>DATE(2022,11,18+INT(ROWS($1:357)/10))</f>
        <v>44918</v>
      </c>
      <c r="G6803" s="1" t="s">
        <v>166</v>
      </c>
      <c r="H6803">
        <v>20</v>
      </c>
      <c r="I6803" s="5">
        <f>IF(G6803="nákup",VLOOKUP(E6803,Tabuľka6[#All],13,FALSE),IF(G6803="predaj",VLOOKUP(E6803,Tabuľka6[#All],12,FALSE),"zadany neplatny typ transakie"))</f>
        <v>7.68</v>
      </c>
      <c r="J6803">
        <f t="shared" si="106"/>
        <v>153.6</v>
      </c>
      <c r="K6803">
        <f>SUMIF($E$7:E6803,E6803,$H$7:H6803)</f>
        <v>26</v>
      </c>
    </row>
    <row r="6804" spans="4:11" x14ac:dyDescent="0.3">
      <c r="D6804">
        <v>6798</v>
      </c>
      <c r="E6804">
        <v>28</v>
      </c>
      <c r="F6804" s="4">
        <f>DATE(2022,11,18+INT(ROWS($1:358)/10))</f>
        <v>44918</v>
      </c>
      <c r="G6804" s="1" t="s">
        <v>167</v>
      </c>
      <c r="H6804">
        <v>-8</v>
      </c>
      <c r="I6804" s="5">
        <f>IF(G6804="nákup",VLOOKUP(E6804,Tabuľka6[#All],13,FALSE),IF(G6804="predaj",VLOOKUP(E6804,Tabuľka6[#All],12,FALSE),"zadany neplatny typ transakie"))</f>
        <v>14.38</v>
      </c>
      <c r="J6804">
        <f t="shared" si="106"/>
        <v>115.04</v>
      </c>
      <c r="K6804">
        <f>SUMIF($E$7:E6804,E6804,$H$7:H6804)</f>
        <v>8</v>
      </c>
    </row>
    <row r="6805" spans="4:11" x14ac:dyDescent="0.3">
      <c r="D6805">
        <v>6799</v>
      </c>
      <c r="E6805">
        <v>26</v>
      </c>
      <c r="F6805" s="4">
        <f>DATE(2022,11,18+INT(ROWS($1:359)/10))</f>
        <v>44918</v>
      </c>
      <c r="G6805" s="1" t="s">
        <v>167</v>
      </c>
      <c r="H6805">
        <v>-6</v>
      </c>
      <c r="I6805" s="5">
        <f>IF(G6805="nákup",VLOOKUP(E6805,Tabuľka6[#All],13,FALSE),IF(G6805="predaj",VLOOKUP(E6805,Tabuľka6[#All],12,FALSE),"zadany neplatny typ transakie"))</f>
        <v>12.85</v>
      </c>
      <c r="J6805">
        <f t="shared" si="106"/>
        <v>77.099999999999994</v>
      </c>
      <c r="K6805">
        <f>SUMIF($E$7:E6805,E6805,$H$7:H6805)</f>
        <v>3</v>
      </c>
    </row>
    <row r="6806" spans="4:11" x14ac:dyDescent="0.3">
      <c r="D6806">
        <v>6800</v>
      </c>
      <c r="E6806">
        <v>30</v>
      </c>
      <c r="F6806" s="4">
        <f>DATE(2022,11,18+INT(ROWS($1:360)/10))</f>
        <v>44919</v>
      </c>
      <c r="G6806" s="1" t="s">
        <v>167</v>
      </c>
      <c r="H6806">
        <v>-6</v>
      </c>
      <c r="I6806" s="5">
        <f>IF(G6806="nákup",VLOOKUP(E6806,Tabuľka6[#All],13,FALSE),IF(G6806="predaj",VLOOKUP(E6806,Tabuľka6[#All],12,FALSE),"zadany neplatny typ transakie"))</f>
        <v>11.5</v>
      </c>
      <c r="J6806">
        <f t="shared" si="106"/>
        <v>69</v>
      </c>
      <c r="K6806">
        <f>SUMIF($E$7:E6806,E6806,$H$7:H6806)</f>
        <v>115</v>
      </c>
    </row>
    <row r="6807" spans="4:11" x14ac:dyDescent="0.3">
      <c r="D6807">
        <v>6801</v>
      </c>
      <c r="E6807">
        <v>29</v>
      </c>
      <c r="F6807" s="4">
        <f>DATE(2022,11,18+INT(ROWS($1:361)/10))</f>
        <v>44919</v>
      </c>
      <c r="G6807" s="1" t="s">
        <v>167</v>
      </c>
      <c r="H6807">
        <v>-2</v>
      </c>
      <c r="I6807" s="5">
        <f>IF(G6807="nákup",VLOOKUP(E6807,Tabuľka6[#All],13,FALSE),IF(G6807="predaj",VLOOKUP(E6807,Tabuľka6[#All],12,FALSE),"zadany neplatny typ transakie"))</f>
        <v>24.99</v>
      </c>
      <c r="J6807">
        <f t="shared" si="106"/>
        <v>49.98</v>
      </c>
      <c r="K6807">
        <f>SUMIF($E$7:E6807,E6807,$H$7:H6807)</f>
        <v>6</v>
      </c>
    </row>
    <row r="6808" spans="4:11" x14ac:dyDescent="0.3">
      <c r="D6808">
        <v>6802</v>
      </c>
      <c r="E6808">
        <v>12</v>
      </c>
      <c r="F6808" s="4">
        <f>DATE(2022,11,18+INT(ROWS($1:362)/10))</f>
        <v>44919</v>
      </c>
      <c r="G6808" s="1" t="s">
        <v>167</v>
      </c>
      <c r="H6808">
        <v>-2</v>
      </c>
      <c r="I6808" s="5">
        <f>IF(G6808="nákup",VLOOKUP(E6808,Tabuľka6[#All],13,FALSE),IF(G6808="predaj",VLOOKUP(E6808,Tabuľka6[#All],12,FALSE),"zadany neplatny typ transakie"))</f>
        <v>13.25</v>
      </c>
      <c r="J6808">
        <f t="shared" si="106"/>
        <v>26.5</v>
      </c>
      <c r="K6808">
        <f>SUMIF($E$7:E6808,E6808,$H$7:H6808)</f>
        <v>43</v>
      </c>
    </row>
    <row r="6809" spans="4:11" x14ac:dyDescent="0.3">
      <c r="D6809">
        <v>6803</v>
      </c>
      <c r="E6809">
        <v>4</v>
      </c>
      <c r="F6809" s="4">
        <f>DATE(2022,11,18+INT(ROWS($1:363)/10))</f>
        <v>44919</v>
      </c>
      <c r="G6809" s="1" t="s">
        <v>167</v>
      </c>
      <c r="H6809">
        <v>-3</v>
      </c>
      <c r="I6809" s="5">
        <f>IF(G6809="nákup",VLOOKUP(E6809,Tabuľka6[#All],13,FALSE),IF(G6809="predaj",VLOOKUP(E6809,Tabuľka6[#All],12,FALSE),"zadany neplatny typ transakie"))</f>
        <v>16</v>
      </c>
      <c r="J6809">
        <f t="shared" si="106"/>
        <v>48</v>
      </c>
      <c r="K6809">
        <f>SUMIF($E$7:E6809,E6809,$H$7:H6809)</f>
        <v>15</v>
      </c>
    </row>
    <row r="6810" spans="4:11" x14ac:dyDescent="0.3">
      <c r="D6810">
        <v>6804</v>
      </c>
      <c r="E6810">
        <v>8</v>
      </c>
      <c r="F6810" s="4">
        <f>DATE(2022,11,18+INT(ROWS($1:364)/10))</f>
        <v>44919</v>
      </c>
      <c r="G6810" s="1" t="s">
        <v>166</v>
      </c>
      <c r="H6810">
        <v>20</v>
      </c>
      <c r="I6810" s="5">
        <f>IF(G6810="nákup",VLOOKUP(E6810,Tabuľka6[#All],13,FALSE),IF(G6810="predaj",VLOOKUP(E6810,Tabuľka6[#All],12,FALSE),"zadany neplatny typ transakie"))</f>
        <v>10.99</v>
      </c>
      <c r="J6810">
        <f t="shared" si="106"/>
        <v>219.8</v>
      </c>
      <c r="K6810">
        <f>SUMIF($E$7:E6810,E6810,$H$7:H6810)</f>
        <v>25</v>
      </c>
    </row>
    <row r="6811" spans="4:11" x14ac:dyDescent="0.3">
      <c r="D6811">
        <v>6805</v>
      </c>
      <c r="E6811">
        <v>23</v>
      </c>
      <c r="F6811" s="4">
        <f>DATE(2022,11,18+INT(ROWS($1:365)/10))</f>
        <v>44919</v>
      </c>
      <c r="G6811" s="1" t="s">
        <v>167</v>
      </c>
      <c r="H6811">
        <v>-3</v>
      </c>
      <c r="I6811" s="5">
        <f>IF(G6811="nákup",VLOOKUP(E6811,Tabuľka6[#All],13,FALSE),IF(G6811="predaj",VLOOKUP(E6811,Tabuľka6[#All],12,FALSE),"zadany neplatny typ transakie"))</f>
        <v>22.55</v>
      </c>
      <c r="J6811">
        <f t="shared" si="106"/>
        <v>67.650000000000006</v>
      </c>
      <c r="K6811">
        <f>SUMIF($E$7:E6811,E6811,$H$7:H6811)</f>
        <v>40</v>
      </c>
    </row>
    <row r="6812" spans="4:11" x14ac:dyDescent="0.3">
      <c r="D6812">
        <v>6806</v>
      </c>
      <c r="E6812">
        <v>12</v>
      </c>
      <c r="F6812" s="4">
        <f>DATE(2022,11,18+INT(ROWS($1:366)/10))</f>
        <v>44919</v>
      </c>
      <c r="G6812" s="1" t="s">
        <v>166</v>
      </c>
      <c r="H6812">
        <v>20</v>
      </c>
      <c r="I6812" s="5">
        <f>IF(G6812="nákup",VLOOKUP(E6812,Tabuľka6[#All],13,FALSE),IF(G6812="predaj",VLOOKUP(E6812,Tabuľka6[#All],12,FALSE),"zadany neplatny typ transakie"))</f>
        <v>7.69</v>
      </c>
      <c r="J6812">
        <f t="shared" si="106"/>
        <v>153.80000000000001</v>
      </c>
      <c r="K6812">
        <f>SUMIF($E$7:E6812,E6812,$H$7:H6812)</f>
        <v>63</v>
      </c>
    </row>
    <row r="6813" spans="4:11" x14ac:dyDescent="0.3">
      <c r="D6813">
        <v>6807</v>
      </c>
      <c r="E6813">
        <v>1</v>
      </c>
      <c r="F6813" s="4">
        <f>DATE(2022,11,18+INT(ROWS($1:367)/10))</f>
        <v>44919</v>
      </c>
      <c r="G6813" s="1" t="s">
        <v>167</v>
      </c>
      <c r="H6813">
        <v>-9</v>
      </c>
      <c r="I6813" s="5">
        <f>IF(G6813="nákup",VLOOKUP(E6813,Tabuľka6[#All],13,FALSE),IF(G6813="predaj",VLOOKUP(E6813,Tabuľka6[#All],12,FALSE),"zadany neplatny typ transakie"))</f>
        <v>11.9</v>
      </c>
      <c r="J6813">
        <f t="shared" si="106"/>
        <v>107.10000000000001</v>
      </c>
      <c r="K6813">
        <f>SUMIF($E$7:E6813,E6813,$H$7:H6813)</f>
        <v>22</v>
      </c>
    </row>
    <row r="6814" spans="4:11" x14ac:dyDescent="0.3">
      <c r="D6814">
        <v>6808</v>
      </c>
      <c r="E6814">
        <v>4</v>
      </c>
      <c r="F6814" s="4">
        <f>DATE(2022,11,18+INT(ROWS($1:368)/10))</f>
        <v>44919</v>
      </c>
      <c r="G6814" s="1" t="s">
        <v>167</v>
      </c>
      <c r="H6814">
        <v>-5</v>
      </c>
      <c r="I6814" s="5">
        <f>IF(G6814="nákup",VLOOKUP(E6814,Tabuľka6[#All],13,FALSE),IF(G6814="predaj",VLOOKUP(E6814,Tabuľka6[#All],12,FALSE),"zadany neplatny typ transakie"))</f>
        <v>16</v>
      </c>
      <c r="J6814">
        <f t="shared" si="106"/>
        <v>80</v>
      </c>
      <c r="K6814">
        <f>SUMIF($E$7:E6814,E6814,$H$7:H6814)</f>
        <v>10</v>
      </c>
    </row>
    <row r="6815" spans="4:11" x14ac:dyDescent="0.3">
      <c r="D6815">
        <v>6809</v>
      </c>
      <c r="E6815">
        <v>14</v>
      </c>
      <c r="F6815" s="4">
        <f>DATE(2022,11,18+INT(ROWS($1:369)/10))</f>
        <v>44919</v>
      </c>
      <c r="G6815" s="1" t="s">
        <v>167</v>
      </c>
      <c r="H6815">
        <v>-4</v>
      </c>
      <c r="I6815" s="5">
        <f>IF(G6815="nákup",VLOOKUP(E6815,Tabuľka6[#All],13,FALSE),IF(G6815="predaj",VLOOKUP(E6815,Tabuľka6[#All],12,FALSE),"zadany neplatny typ transakie"))</f>
        <v>7.8</v>
      </c>
      <c r="J6815">
        <f t="shared" si="106"/>
        <v>31.2</v>
      </c>
      <c r="K6815">
        <f>SUMIF($E$7:E6815,E6815,$H$7:H6815)</f>
        <v>31</v>
      </c>
    </row>
    <row r="6816" spans="4:11" x14ac:dyDescent="0.3">
      <c r="D6816">
        <v>6810</v>
      </c>
      <c r="E6816">
        <v>20</v>
      </c>
      <c r="F6816" s="4">
        <f>DATE(2022,11,18+INT(ROWS($1:370)/10))</f>
        <v>44920</v>
      </c>
      <c r="G6816" s="1" t="s">
        <v>167</v>
      </c>
      <c r="H6816">
        <v>-8</v>
      </c>
      <c r="I6816" s="5">
        <f>IF(G6816="nákup",VLOOKUP(E6816,Tabuľka6[#All],13,FALSE),IF(G6816="predaj",VLOOKUP(E6816,Tabuľka6[#All],12,FALSE),"zadany neplatny typ transakie"))</f>
        <v>10.050000000000001</v>
      </c>
      <c r="J6816">
        <f t="shared" si="106"/>
        <v>80.400000000000006</v>
      </c>
      <c r="K6816">
        <f>SUMIF($E$7:E6816,E6816,$H$7:H6816)</f>
        <v>10</v>
      </c>
    </row>
    <row r="6817" spans="4:11" x14ac:dyDescent="0.3">
      <c r="D6817">
        <v>6811</v>
      </c>
      <c r="E6817">
        <v>13</v>
      </c>
      <c r="F6817" s="4">
        <f>DATE(2022,11,18+INT(ROWS($1:371)/10))</f>
        <v>44920</v>
      </c>
      <c r="G6817" s="1" t="s">
        <v>167</v>
      </c>
      <c r="H6817">
        <v>-2</v>
      </c>
      <c r="I6817" s="5">
        <f>IF(G6817="nákup",VLOOKUP(E6817,Tabuľka6[#All],13,FALSE),IF(G6817="predaj",VLOOKUP(E6817,Tabuľka6[#All],12,FALSE),"zadany neplatny typ transakie"))</f>
        <v>14.95</v>
      </c>
      <c r="J6817">
        <f t="shared" si="106"/>
        <v>29.9</v>
      </c>
      <c r="K6817">
        <f>SUMIF($E$7:E6817,E6817,$H$7:H6817)</f>
        <v>14</v>
      </c>
    </row>
    <row r="6818" spans="4:11" x14ac:dyDescent="0.3">
      <c r="D6818">
        <v>6812</v>
      </c>
      <c r="E6818">
        <v>21</v>
      </c>
      <c r="F6818" s="4">
        <f>DATE(2022,11,18+INT(ROWS($1:372)/10))</f>
        <v>44920</v>
      </c>
      <c r="G6818" s="1" t="s">
        <v>167</v>
      </c>
      <c r="H6818">
        <v>-3</v>
      </c>
      <c r="I6818" s="5">
        <f>IF(G6818="nákup",VLOOKUP(E6818,Tabuľka6[#All],13,FALSE),IF(G6818="predaj",VLOOKUP(E6818,Tabuľka6[#All],12,FALSE),"zadany neplatny typ transakie"))</f>
        <v>22.5</v>
      </c>
      <c r="J6818">
        <f t="shared" si="106"/>
        <v>67.5</v>
      </c>
      <c r="K6818">
        <f>SUMIF($E$7:E6818,E6818,$H$7:H6818)</f>
        <v>227</v>
      </c>
    </row>
    <row r="6819" spans="4:11" x14ac:dyDescent="0.3">
      <c r="D6819">
        <v>6813</v>
      </c>
      <c r="E6819">
        <v>22</v>
      </c>
      <c r="F6819" s="4">
        <f>DATE(2022,11,18+INT(ROWS($1:373)/10))</f>
        <v>44920</v>
      </c>
      <c r="G6819" s="1" t="s">
        <v>166</v>
      </c>
      <c r="H6819">
        <v>20</v>
      </c>
      <c r="I6819" s="5">
        <f>IF(G6819="nákup",VLOOKUP(E6819,Tabuľka6[#All],13,FALSE),IF(G6819="predaj",VLOOKUP(E6819,Tabuľka6[#All],12,FALSE),"zadany neplatny typ transakie"))</f>
        <v>12.56</v>
      </c>
      <c r="J6819">
        <f t="shared" si="106"/>
        <v>251.20000000000002</v>
      </c>
      <c r="K6819">
        <f>SUMIF($E$7:E6819,E6819,$H$7:H6819)</f>
        <v>80</v>
      </c>
    </row>
    <row r="6820" spans="4:11" x14ac:dyDescent="0.3">
      <c r="D6820">
        <v>6814</v>
      </c>
      <c r="E6820">
        <v>18</v>
      </c>
      <c r="F6820" s="4">
        <f>DATE(2022,11,18+INT(ROWS($1:374)/10))</f>
        <v>44920</v>
      </c>
      <c r="G6820" s="1" t="s">
        <v>167</v>
      </c>
      <c r="H6820">
        <v>-9</v>
      </c>
      <c r="I6820" s="5">
        <f>IF(G6820="nákup",VLOOKUP(E6820,Tabuľka6[#All],13,FALSE),IF(G6820="predaj",VLOOKUP(E6820,Tabuľka6[#All],12,FALSE),"zadany neplatny typ transakie"))</f>
        <v>13.99</v>
      </c>
      <c r="J6820">
        <f t="shared" si="106"/>
        <v>125.91</v>
      </c>
      <c r="K6820">
        <f>SUMIF($E$7:E6820,E6820,$H$7:H6820)</f>
        <v>118</v>
      </c>
    </row>
    <row r="6821" spans="4:11" x14ac:dyDescent="0.3">
      <c r="D6821">
        <v>6815</v>
      </c>
      <c r="E6821">
        <v>5</v>
      </c>
      <c r="F6821" s="4">
        <f>DATE(2022,11,18+INT(ROWS($1:375)/10))</f>
        <v>44920</v>
      </c>
      <c r="G6821" s="1" t="s">
        <v>167</v>
      </c>
      <c r="H6821">
        <v>-8</v>
      </c>
      <c r="I6821" s="5">
        <f>IF(G6821="nákup",VLOOKUP(E6821,Tabuľka6[#All],13,FALSE),IF(G6821="predaj",VLOOKUP(E6821,Tabuľka6[#All],12,FALSE),"zadany neplatny typ transakie"))</f>
        <v>15.56</v>
      </c>
      <c r="J6821">
        <f t="shared" si="106"/>
        <v>124.48</v>
      </c>
      <c r="K6821">
        <f>SUMIF($E$7:E6821,E6821,$H$7:H6821)</f>
        <v>103</v>
      </c>
    </row>
    <row r="6822" spans="4:11" x14ac:dyDescent="0.3">
      <c r="D6822">
        <v>6816</v>
      </c>
      <c r="E6822">
        <v>6</v>
      </c>
      <c r="F6822" s="4">
        <f>DATE(2022,11,18+INT(ROWS($1:376)/10))</f>
        <v>44920</v>
      </c>
      <c r="G6822" s="1" t="s">
        <v>166</v>
      </c>
      <c r="H6822">
        <v>20</v>
      </c>
      <c r="I6822" s="5">
        <f>IF(G6822="nákup",VLOOKUP(E6822,Tabuľka6[#All],13,FALSE),IF(G6822="predaj",VLOOKUP(E6822,Tabuľka6[#All],12,FALSE),"zadany neplatny typ transakie"))</f>
        <v>9.35</v>
      </c>
      <c r="J6822">
        <f t="shared" si="106"/>
        <v>187</v>
      </c>
      <c r="K6822">
        <f>SUMIF($E$7:E6822,E6822,$H$7:H6822)</f>
        <v>21</v>
      </c>
    </row>
    <row r="6823" spans="4:11" x14ac:dyDescent="0.3">
      <c r="D6823">
        <v>6817</v>
      </c>
      <c r="E6823">
        <v>11</v>
      </c>
      <c r="F6823" s="4">
        <f>DATE(2022,11,18+INT(ROWS($1:377)/10))</f>
        <v>44920</v>
      </c>
      <c r="G6823" s="1" t="s">
        <v>167</v>
      </c>
      <c r="H6823">
        <v>-6</v>
      </c>
      <c r="I6823" s="5">
        <f>IF(G6823="nákup",VLOOKUP(E6823,Tabuľka6[#All],13,FALSE),IF(G6823="predaj",VLOOKUP(E6823,Tabuľka6[#All],12,FALSE),"zadany neplatny typ transakie"))</f>
        <v>5</v>
      </c>
      <c r="J6823">
        <f t="shared" si="106"/>
        <v>30</v>
      </c>
      <c r="K6823">
        <f>SUMIF($E$7:E6823,E6823,$H$7:H6823)</f>
        <v>187</v>
      </c>
    </row>
    <row r="6824" spans="4:11" x14ac:dyDescent="0.3">
      <c r="D6824">
        <v>6818</v>
      </c>
      <c r="E6824">
        <v>11</v>
      </c>
      <c r="F6824" s="4">
        <f>DATE(2022,11,18+INT(ROWS($1:378)/10))</f>
        <v>44920</v>
      </c>
      <c r="G6824" s="1" t="s">
        <v>167</v>
      </c>
      <c r="H6824">
        <v>-6</v>
      </c>
      <c r="I6824" s="5">
        <f>IF(G6824="nákup",VLOOKUP(E6824,Tabuľka6[#All],13,FALSE),IF(G6824="predaj",VLOOKUP(E6824,Tabuľka6[#All],12,FALSE),"zadany neplatny typ transakie"))</f>
        <v>5</v>
      </c>
      <c r="J6824">
        <f t="shared" si="106"/>
        <v>30</v>
      </c>
      <c r="K6824">
        <f>SUMIF($E$7:E6824,E6824,$H$7:H6824)</f>
        <v>181</v>
      </c>
    </row>
    <row r="6825" spans="4:11" x14ac:dyDescent="0.3">
      <c r="D6825">
        <v>6819</v>
      </c>
      <c r="E6825">
        <v>28</v>
      </c>
      <c r="F6825" s="4">
        <f>DATE(2022,11,18+INT(ROWS($1:379)/10))</f>
        <v>44920</v>
      </c>
      <c r="G6825" s="1" t="s">
        <v>166</v>
      </c>
      <c r="H6825">
        <v>20</v>
      </c>
      <c r="I6825" s="5">
        <f>IF(G6825="nákup",VLOOKUP(E6825,Tabuľka6[#All],13,FALSE),IF(G6825="predaj",VLOOKUP(E6825,Tabuľka6[#All],12,FALSE),"zadany neplatny typ transakie"))</f>
        <v>6.9</v>
      </c>
      <c r="J6825">
        <f t="shared" si="106"/>
        <v>138</v>
      </c>
      <c r="K6825">
        <f>SUMIF($E$7:E6825,E6825,$H$7:H6825)</f>
        <v>28</v>
      </c>
    </row>
    <row r="6826" spans="4:11" x14ac:dyDescent="0.3">
      <c r="D6826">
        <v>6820</v>
      </c>
      <c r="E6826">
        <v>16</v>
      </c>
      <c r="F6826" s="4">
        <f>DATE(2022,11,18+INT(ROWS($1:380)/10))</f>
        <v>44921</v>
      </c>
      <c r="G6826" s="1" t="s">
        <v>167</v>
      </c>
      <c r="H6826">
        <v>-1</v>
      </c>
      <c r="I6826" s="5">
        <f>IF(G6826="nákup",VLOOKUP(E6826,Tabuľka6[#All],13,FALSE),IF(G6826="predaj",VLOOKUP(E6826,Tabuľka6[#All],12,FALSE),"zadany neplatny typ transakie"))</f>
        <v>14.49</v>
      </c>
      <c r="J6826">
        <f t="shared" si="106"/>
        <v>14.49</v>
      </c>
      <c r="K6826">
        <f>SUMIF($E$7:E6826,E6826,$H$7:H6826)</f>
        <v>25</v>
      </c>
    </row>
    <row r="6827" spans="4:11" x14ac:dyDescent="0.3">
      <c r="D6827">
        <v>6821</v>
      </c>
      <c r="E6827">
        <v>29</v>
      </c>
      <c r="F6827" s="4">
        <f>DATE(2022,11,18+INT(ROWS($1:381)/10))</f>
        <v>44921</v>
      </c>
      <c r="G6827" s="1" t="s">
        <v>166</v>
      </c>
      <c r="H6827">
        <v>2</v>
      </c>
      <c r="I6827" s="5" t="str">
        <f>IF(G6827="nákup",VLOOKUP(E6827,Tabuľka6[#All],13,FALSE),IF(G6827="predaj",VLOOKUP(E6827,Tabuľka6[#All],12,FALSE),"zadany neplatny typ transakie"))</f>
        <v>14,98</v>
      </c>
      <c r="J6827">
        <f t="shared" si="106"/>
        <v>29.96</v>
      </c>
      <c r="K6827">
        <f>SUMIF($E$7:E6827,E6827,$H$7:H6827)</f>
        <v>8</v>
      </c>
    </row>
    <row r="6828" spans="4:11" x14ac:dyDescent="0.3">
      <c r="D6828">
        <v>6822</v>
      </c>
      <c r="E6828">
        <v>15</v>
      </c>
      <c r="F6828" s="4">
        <f>DATE(2022,11,18+INT(ROWS($1:382)/10))</f>
        <v>44921</v>
      </c>
      <c r="G6828" s="1" t="s">
        <v>167</v>
      </c>
      <c r="H6828">
        <v>-6</v>
      </c>
      <c r="I6828" s="5">
        <f>IF(G6828="nákup",VLOOKUP(E6828,Tabuľka6[#All],13,FALSE),IF(G6828="predaj",VLOOKUP(E6828,Tabuľka6[#All],12,FALSE),"zadany neplatny typ transakie"))</f>
        <v>9.65</v>
      </c>
      <c r="J6828">
        <f t="shared" si="106"/>
        <v>57.900000000000006</v>
      </c>
      <c r="K6828">
        <f>SUMIF($E$7:E6828,E6828,$H$7:H6828)</f>
        <v>69</v>
      </c>
    </row>
    <row r="6829" spans="4:11" x14ac:dyDescent="0.3">
      <c r="D6829">
        <v>6823</v>
      </c>
      <c r="E6829">
        <v>3</v>
      </c>
      <c r="F6829" s="4">
        <f>DATE(2022,11,18+INT(ROWS($1:383)/10))</f>
        <v>44921</v>
      </c>
      <c r="G6829" s="1" t="s">
        <v>167</v>
      </c>
      <c r="H6829">
        <v>-3</v>
      </c>
      <c r="I6829" s="5">
        <f>IF(G6829="nákup",VLOOKUP(E6829,Tabuľka6[#All],13,FALSE),IF(G6829="predaj",VLOOKUP(E6829,Tabuľka6[#All],12,FALSE),"zadany neplatny typ transakie"))</f>
        <v>9.64</v>
      </c>
      <c r="J6829">
        <f t="shared" si="106"/>
        <v>28.92</v>
      </c>
      <c r="K6829">
        <f>SUMIF($E$7:E6829,E6829,$H$7:H6829)</f>
        <v>11</v>
      </c>
    </row>
    <row r="6830" spans="4:11" x14ac:dyDescent="0.3">
      <c r="D6830">
        <v>6824</v>
      </c>
      <c r="E6830">
        <v>14</v>
      </c>
      <c r="F6830" s="4">
        <f>DATE(2022,11,18+INT(ROWS($1:384)/10))</f>
        <v>44921</v>
      </c>
      <c r="G6830" s="1" t="s">
        <v>167</v>
      </c>
      <c r="H6830">
        <v>-3</v>
      </c>
      <c r="I6830" s="5">
        <f>IF(G6830="nákup",VLOOKUP(E6830,Tabuľka6[#All],13,FALSE),IF(G6830="predaj",VLOOKUP(E6830,Tabuľka6[#All],12,FALSE),"zadany neplatny typ transakie"))</f>
        <v>7.8</v>
      </c>
      <c r="J6830">
        <f t="shared" si="106"/>
        <v>23.4</v>
      </c>
      <c r="K6830">
        <f>SUMIF($E$7:E6830,E6830,$H$7:H6830)</f>
        <v>28</v>
      </c>
    </row>
    <row r="6831" spans="4:11" x14ac:dyDescent="0.3">
      <c r="D6831">
        <v>6825</v>
      </c>
      <c r="E6831">
        <v>27</v>
      </c>
      <c r="F6831" s="4">
        <f>DATE(2022,11,18+INT(ROWS($1:385)/10))</f>
        <v>44921</v>
      </c>
      <c r="G6831" s="1" t="s">
        <v>167</v>
      </c>
      <c r="H6831">
        <v>-8</v>
      </c>
      <c r="I6831" s="5">
        <f>IF(G6831="nákup",VLOOKUP(E6831,Tabuľka6[#All],13,FALSE),IF(G6831="predaj",VLOOKUP(E6831,Tabuľka6[#All],12,FALSE),"zadany neplatny typ transakie"))</f>
        <v>16.36</v>
      </c>
      <c r="J6831">
        <f t="shared" si="106"/>
        <v>130.88</v>
      </c>
      <c r="K6831">
        <f>SUMIF($E$7:E6831,E6831,$H$7:H6831)</f>
        <v>35</v>
      </c>
    </row>
    <row r="6832" spans="4:11" x14ac:dyDescent="0.3">
      <c r="D6832">
        <v>6826</v>
      </c>
      <c r="E6832">
        <v>17</v>
      </c>
      <c r="F6832" s="4">
        <f>DATE(2022,11,18+INT(ROWS($1:386)/10))</f>
        <v>44921</v>
      </c>
      <c r="G6832" s="1" t="s">
        <v>167</v>
      </c>
      <c r="H6832">
        <v>-10</v>
      </c>
      <c r="I6832" s="5">
        <f>IF(G6832="nákup",VLOOKUP(E6832,Tabuľka6[#All],13,FALSE),IF(G6832="predaj",VLOOKUP(E6832,Tabuľka6[#All],12,FALSE),"zadany neplatny typ transakie"))</f>
        <v>14.46</v>
      </c>
      <c r="J6832">
        <f t="shared" si="106"/>
        <v>144.60000000000002</v>
      </c>
      <c r="K6832">
        <f>SUMIF($E$7:E6832,E6832,$H$7:H6832)</f>
        <v>28</v>
      </c>
    </row>
    <row r="6833" spans="4:11" x14ac:dyDescent="0.3">
      <c r="D6833">
        <v>6827</v>
      </c>
      <c r="E6833">
        <v>19</v>
      </c>
      <c r="F6833" s="4">
        <f>DATE(2022,11,18+INT(ROWS($1:387)/10))</f>
        <v>44921</v>
      </c>
      <c r="G6833" s="1" t="s">
        <v>167</v>
      </c>
      <c r="H6833">
        <v>-2</v>
      </c>
      <c r="I6833" s="5">
        <f>IF(G6833="nákup",VLOOKUP(E6833,Tabuľka6[#All],13,FALSE),IF(G6833="predaj",VLOOKUP(E6833,Tabuľka6[#All],12,FALSE),"zadany neplatny typ transakie"))</f>
        <v>14.17</v>
      </c>
      <c r="J6833">
        <f t="shared" si="106"/>
        <v>28.34</v>
      </c>
      <c r="K6833">
        <f>SUMIF($E$7:E6833,E6833,$H$7:H6833)</f>
        <v>245</v>
      </c>
    </row>
    <row r="6834" spans="4:11" x14ac:dyDescent="0.3">
      <c r="D6834">
        <v>6828</v>
      </c>
      <c r="E6834">
        <v>17</v>
      </c>
      <c r="F6834" s="4">
        <f>DATE(2022,11,18+INT(ROWS($1:388)/10))</f>
        <v>44921</v>
      </c>
      <c r="G6834" s="1" t="s">
        <v>167</v>
      </c>
      <c r="H6834">
        <v>-3</v>
      </c>
      <c r="I6834" s="5">
        <f>IF(G6834="nákup",VLOOKUP(E6834,Tabuľka6[#All],13,FALSE),IF(G6834="predaj",VLOOKUP(E6834,Tabuľka6[#All],12,FALSE),"zadany neplatny typ transakie"))</f>
        <v>14.46</v>
      </c>
      <c r="J6834">
        <f t="shared" si="106"/>
        <v>43.38</v>
      </c>
      <c r="K6834">
        <f>SUMIF($E$7:E6834,E6834,$H$7:H6834)</f>
        <v>25</v>
      </c>
    </row>
    <row r="6835" spans="4:11" x14ac:dyDescent="0.3">
      <c r="D6835">
        <v>6829</v>
      </c>
      <c r="E6835">
        <v>4</v>
      </c>
      <c r="F6835" s="4">
        <f>DATE(2022,11,18+INT(ROWS($1:389)/10))</f>
        <v>44921</v>
      </c>
      <c r="G6835" s="1" t="s">
        <v>167</v>
      </c>
      <c r="H6835">
        <v>-3</v>
      </c>
      <c r="I6835" s="5">
        <f>IF(G6835="nákup",VLOOKUP(E6835,Tabuľka6[#All],13,FALSE),IF(G6835="predaj",VLOOKUP(E6835,Tabuľka6[#All],12,FALSE),"zadany neplatny typ transakie"))</f>
        <v>16</v>
      </c>
      <c r="J6835">
        <f t="shared" si="106"/>
        <v>48</v>
      </c>
      <c r="K6835">
        <f>SUMIF($E$7:E6835,E6835,$H$7:H6835)</f>
        <v>7</v>
      </c>
    </row>
    <row r="6836" spans="4:11" x14ac:dyDescent="0.3">
      <c r="D6836">
        <v>6830</v>
      </c>
      <c r="E6836">
        <v>24</v>
      </c>
      <c r="F6836" s="4">
        <f>DATE(2022,11,18+INT(ROWS($1:390)/10))</f>
        <v>44922</v>
      </c>
      <c r="G6836" s="1" t="s">
        <v>167</v>
      </c>
      <c r="H6836">
        <v>-7</v>
      </c>
      <c r="I6836" s="5">
        <f>IF(G6836="nákup",VLOOKUP(E6836,Tabuľka6[#All],13,FALSE),IF(G6836="predaj",VLOOKUP(E6836,Tabuľka6[#All],12,FALSE),"zadany neplatny typ transakie"))</f>
        <v>18.98</v>
      </c>
      <c r="J6836">
        <f t="shared" si="106"/>
        <v>132.86000000000001</v>
      </c>
      <c r="K6836">
        <f>SUMIF($E$7:E6836,E6836,$H$7:H6836)</f>
        <v>1</v>
      </c>
    </row>
    <row r="6837" spans="4:11" x14ac:dyDescent="0.3">
      <c r="D6837">
        <v>6831</v>
      </c>
      <c r="E6837">
        <v>17</v>
      </c>
      <c r="F6837" s="4">
        <f>DATE(2022,11,18+INT(ROWS($1:391)/10))</f>
        <v>44922</v>
      </c>
      <c r="G6837" s="1" t="s">
        <v>167</v>
      </c>
      <c r="H6837">
        <v>-2</v>
      </c>
      <c r="I6837" s="5">
        <f>IF(G6837="nákup",VLOOKUP(E6837,Tabuľka6[#All],13,FALSE),IF(G6837="predaj",VLOOKUP(E6837,Tabuľka6[#All],12,FALSE),"zadany neplatny typ transakie"))</f>
        <v>14.46</v>
      </c>
      <c r="J6837">
        <f t="shared" si="106"/>
        <v>28.92</v>
      </c>
      <c r="K6837">
        <f>SUMIF($E$7:E6837,E6837,$H$7:H6837)</f>
        <v>23</v>
      </c>
    </row>
    <row r="6838" spans="4:11" x14ac:dyDescent="0.3">
      <c r="D6838">
        <v>6832</v>
      </c>
      <c r="E6838">
        <v>6</v>
      </c>
      <c r="F6838" s="4">
        <f>DATE(2022,11,18+INT(ROWS($1:392)/10))</f>
        <v>44922</v>
      </c>
      <c r="G6838" s="1" t="s">
        <v>167</v>
      </c>
      <c r="H6838">
        <v>-10</v>
      </c>
      <c r="I6838" s="5">
        <f>IF(G6838="nákup",VLOOKUP(E6838,Tabuľka6[#All],13,FALSE),IF(G6838="predaj",VLOOKUP(E6838,Tabuľka6[#All],12,FALSE),"zadany neplatny typ transakie"))</f>
        <v>13.24</v>
      </c>
      <c r="J6838">
        <f t="shared" si="106"/>
        <v>132.4</v>
      </c>
      <c r="K6838">
        <f>SUMIF($E$7:E6838,E6838,$H$7:H6838)</f>
        <v>11</v>
      </c>
    </row>
    <row r="6839" spans="4:11" x14ac:dyDescent="0.3">
      <c r="D6839">
        <v>6833</v>
      </c>
      <c r="E6839">
        <v>1</v>
      </c>
      <c r="F6839" s="4">
        <f>DATE(2022,11,18+INT(ROWS($1:393)/10))</f>
        <v>44922</v>
      </c>
      <c r="G6839" s="1" t="s">
        <v>167</v>
      </c>
      <c r="H6839">
        <v>-2</v>
      </c>
      <c r="I6839" s="5">
        <f>IF(G6839="nákup",VLOOKUP(E6839,Tabuľka6[#All],13,FALSE),IF(G6839="predaj",VLOOKUP(E6839,Tabuľka6[#All],12,FALSE),"zadany neplatny typ transakie"))</f>
        <v>11.9</v>
      </c>
      <c r="J6839">
        <f t="shared" si="106"/>
        <v>23.8</v>
      </c>
      <c r="K6839">
        <f>SUMIF($E$7:E6839,E6839,$H$7:H6839)</f>
        <v>20</v>
      </c>
    </row>
    <row r="6840" spans="4:11" x14ac:dyDescent="0.3">
      <c r="D6840">
        <v>6834</v>
      </c>
      <c r="E6840">
        <v>2</v>
      </c>
      <c r="F6840" s="4">
        <f>DATE(2022,11,18+INT(ROWS($1:394)/10))</f>
        <v>44922</v>
      </c>
      <c r="G6840" s="1" t="s">
        <v>167</v>
      </c>
      <c r="H6840">
        <v>-3</v>
      </c>
      <c r="I6840" s="5">
        <f>IF(G6840="nákup",VLOOKUP(E6840,Tabuľka6[#All],13,FALSE),IF(G6840="predaj",VLOOKUP(E6840,Tabuľka6[#All],12,FALSE),"zadany neplatny typ transakie"))</f>
        <v>16.11</v>
      </c>
      <c r="J6840">
        <f t="shared" si="106"/>
        <v>48.33</v>
      </c>
      <c r="K6840">
        <f>SUMIF($E$7:E6840,E6840,$H$7:H6840)</f>
        <v>28</v>
      </c>
    </row>
    <row r="6841" spans="4:11" x14ac:dyDescent="0.3">
      <c r="D6841">
        <v>6835</v>
      </c>
      <c r="E6841">
        <v>16</v>
      </c>
      <c r="F6841" s="4">
        <f>DATE(2022,11,18+INT(ROWS($1:395)/10))</f>
        <v>44922</v>
      </c>
      <c r="G6841" s="1" t="s">
        <v>167</v>
      </c>
      <c r="H6841">
        <v>-8</v>
      </c>
      <c r="I6841" s="5">
        <f>IF(G6841="nákup",VLOOKUP(E6841,Tabuľka6[#All],13,FALSE),IF(G6841="predaj",VLOOKUP(E6841,Tabuľka6[#All],12,FALSE),"zadany neplatny typ transakie"))</f>
        <v>14.49</v>
      </c>
      <c r="J6841">
        <f t="shared" si="106"/>
        <v>115.92</v>
      </c>
      <c r="K6841">
        <f>SUMIF($E$7:E6841,E6841,$H$7:H6841)</f>
        <v>17</v>
      </c>
    </row>
    <row r="6842" spans="4:11" x14ac:dyDescent="0.3">
      <c r="D6842">
        <v>6836</v>
      </c>
      <c r="E6842">
        <v>7</v>
      </c>
      <c r="F6842" s="4">
        <f>DATE(2022,11,18+INT(ROWS($1:396)/10))</f>
        <v>44922</v>
      </c>
      <c r="G6842" s="1" t="s">
        <v>167</v>
      </c>
      <c r="H6842">
        <v>-1</v>
      </c>
      <c r="I6842" s="5">
        <f>IF(G6842="nákup",VLOOKUP(E6842,Tabuľka6[#All],13,FALSE),IF(G6842="predaj",VLOOKUP(E6842,Tabuľka6[#All],12,FALSE),"zadany neplatny typ transakie"))</f>
        <v>14.75</v>
      </c>
      <c r="J6842">
        <f t="shared" si="106"/>
        <v>14.75</v>
      </c>
      <c r="K6842">
        <f>SUMIF($E$7:E6842,E6842,$H$7:H6842)</f>
        <v>122</v>
      </c>
    </row>
    <row r="6843" spans="4:11" x14ac:dyDescent="0.3">
      <c r="D6843">
        <v>6837</v>
      </c>
      <c r="E6843">
        <v>1</v>
      </c>
      <c r="F6843" s="4">
        <f>DATE(2022,11,18+INT(ROWS($1:397)/10))</f>
        <v>44922</v>
      </c>
      <c r="G6843" s="1" t="s">
        <v>167</v>
      </c>
      <c r="H6843">
        <v>-3</v>
      </c>
      <c r="I6843" s="5">
        <f>IF(G6843="nákup",VLOOKUP(E6843,Tabuľka6[#All],13,FALSE),IF(G6843="predaj",VLOOKUP(E6843,Tabuľka6[#All],12,FALSE),"zadany neplatny typ transakie"))</f>
        <v>11.9</v>
      </c>
      <c r="J6843">
        <f t="shared" si="106"/>
        <v>35.700000000000003</v>
      </c>
      <c r="K6843">
        <f>SUMIF($E$7:E6843,E6843,$H$7:H6843)</f>
        <v>17</v>
      </c>
    </row>
    <row r="6844" spans="4:11" x14ac:dyDescent="0.3">
      <c r="D6844">
        <v>6838</v>
      </c>
      <c r="E6844">
        <v>7</v>
      </c>
      <c r="F6844" s="4">
        <f>DATE(2022,11,18+INT(ROWS($1:398)/10))</f>
        <v>44922</v>
      </c>
      <c r="G6844" s="1" t="s">
        <v>167</v>
      </c>
      <c r="H6844">
        <v>-6</v>
      </c>
      <c r="I6844" s="5">
        <f>IF(G6844="nákup",VLOOKUP(E6844,Tabuľka6[#All],13,FALSE),IF(G6844="predaj",VLOOKUP(E6844,Tabuľka6[#All],12,FALSE),"zadany neplatny typ transakie"))</f>
        <v>14.75</v>
      </c>
      <c r="J6844">
        <f t="shared" si="106"/>
        <v>88.5</v>
      </c>
      <c r="K6844">
        <f>SUMIF($E$7:E6844,E6844,$H$7:H6844)</f>
        <v>116</v>
      </c>
    </row>
    <row r="6845" spans="4:11" x14ac:dyDescent="0.3">
      <c r="D6845">
        <v>6839</v>
      </c>
      <c r="E6845">
        <v>24</v>
      </c>
      <c r="F6845" s="4">
        <f>DATE(2022,11,18+INT(ROWS($1:399)/10))</f>
        <v>44922</v>
      </c>
      <c r="G6845" s="1" t="s">
        <v>166</v>
      </c>
      <c r="H6845">
        <v>10</v>
      </c>
      <c r="I6845" s="5" t="str">
        <f>IF(G6845="nákup",VLOOKUP(E6845,Tabuľka6[#All],13,FALSE),IF(G6845="predaj",VLOOKUP(E6845,Tabuľka6[#All],12,FALSE),"zadany neplatny typ transakie"))</f>
        <v>8,78</v>
      </c>
      <c r="J6845">
        <f t="shared" si="106"/>
        <v>87.8</v>
      </c>
      <c r="K6845">
        <f>SUMIF($E$7:E6845,E6845,$H$7:H6845)</f>
        <v>11</v>
      </c>
    </row>
    <row r="6846" spans="4:11" x14ac:dyDescent="0.3">
      <c r="D6846">
        <v>6840</v>
      </c>
      <c r="E6846">
        <v>29</v>
      </c>
      <c r="F6846" s="4">
        <f>DATE(2022,11,18+INT(ROWS($1:400)/10))</f>
        <v>44923</v>
      </c>
      <c r="G6846" s="1" t="s">
        <v>166</v>
      </c>
      <c r="H6846">
        <v>5</v>
      </c>
      <c r="I6846" s="5" t="str">
        <f>IF(G6846="nákup",VLOOKUP(E6846,Tabuľka6[#All],13,FALSE),IF(G6846="predaj",VLOOKUP(E6846,Tabuľka6[#All],12,FALSE),"zadany neplatny typ transakie"))</f>
        <v>14,98</v>
      </c>
      <c r="J6846">
        <f t="shared" si="106"/>
        <v>74.900000000000006</v>
      </c>
      <c r="K6846">
        <f>SUMIF($E$7:E6846,E6846,$H$7:H6846)</f>
        <v>13</v>
      </c>
    </row>
    <row r="6847" spans="4:11" x14ac:dyDescent="0.3">
      <c r="D6847">
        <v>6841</v>
      </c>
      <c r="E6847">
        <v>22</v>
      </c>
      <c r="F6847" s="4">
        <f>DATE(2022,11,18+INT(ROWS($1:401)/10))</f>
        <v>44923</v>
      </c>
      <c r="G6847" s="1" t="s">
        <v>167</v>
      </c>
      <c r="H6847">
        <v>-8</v>
      </c>
      <c r="I6847" s="5">
        <f>IF(G6847="nákup",VLOOKUP(E6847,Tabuľka6[#All],13,FALSE),IF(G6847="predaj",VLOOKUP(E6847,Tabuľka6[#All],12,FALSE),"zadany neplatny typ transakie"))</f>
        <v>22.58</v>
      </c>
      <c r="J6847">
        <f t="shared" si="106"/>
        <v>180.64</v>
      </c>
      <c r="K6847">
        <f>SUMIF($E$7:E6847,E6847,$H$7:H6847)</f>
        <v>72</v>
      </c>
    </row>
    <row r="6848" spans="4:11" x14ac:dyDescent="0.3">
      <c r="D6848">
        <v>6842</v>
      </c>
      <c r="E6848">
        <v>25</v>
      </c>
      <c r="F6848" s="4">
        <f>DATE(2022,11,18+INT(ROWS($1:402)/10))</f>
        <v>44923</v>
      </c>
      <c r="G6848" s="1" t="s">
        <v>167</v>
      </c>
      <c r="H6848">
        <v>-6</v>
      </c>
      <c r="I6848" s="5">
        <f>IF(G6848="nákup",VLOOKUP(E6848,Tabuľka6[#All],13,FALSE),IF(G6848="predaj",VLOOKUP(E6848,Tabuľka6[#All],12,FALSE),"zadany neplatny typ transakie"))</f>
        <v>14.95</v>
      </c>
      <c r="J6848">
        <f t="shared" si="106"/>
        <v>89.699999999999989</v>
      </c>
      <c r="K6848">
        <f>SUMIF($E$7:E6848,E6848,$H$7:H6848)</f>
        <v>127</v>
      </c>
    </row>
    <row r="6849" spans="4:11" x14ac:dyDescent="0.3">
      <c r="D6849">
        <v>6843</v>
      </c>
      <c r="E6849">
        <v>14</v>
      </c>
      <c r="F6849" s="4">
        <f>DATE(2022,11,18+INT(ROWS($1:403)/10))</f>
        <v>44923</v>
      </c>
      <c r="G6849" s="1" t="s">
        <v>167</v>
      </c>
      <c r="H6849">
        <v>-7</v>
      </c>
      <c r="I6849" s="5">
        <f>IF(G6849="nákup",VLOOKUP(E6849,Tabuľka6[#All],13,FALSE),IF(G6849="predaj",VLOOKUP(E6849,Tabuľka6[#All],12,FALSE),"zadany neplatny typ transakie"))</f>
        <v>7.8</v>
      </c>
      <c r="J6849">
        <f t="shared" si="106"/>
        <v>54.6</v>
      </c>
      <c r="K6849">
        <f>SUMIF($E$7:E6849,E6849,$H$7:H6849)</f>
        <v>21</v>
      </c>
    </row>
    <row r="6850" spans="4:11" x14ac:dyDescent="0.3">
      <c r="D6850">
        <v>6844</v>
      </c>
      <c r="E6850">
        <v>5</v>
      </c>
      <c r="F6850" s="4">
        <f>DATE(2022,11,18+INT(ROWS($1:404)/10))</f>
        <v>44923</v>
      </c>
      <c r="G6850" s="1" t="s">
        <v>167</v>
      </c>
      <c r="H6850">
        <v>-1</v>
      </c>
      <c r="I6850" s="5">
        <f>IF(G6850="nákup",VLOOKUP(E6850,Tabuľka6[#All],13,FALSE),IF(G6850="predaj",VLOOKUP(E6850,Tabuľka6[#All],12,FALSE),"zadany neplatny typ transakie"))</f>
        <v>15.56</v>
      </c>
      <c r="J6850">
        <f t="shared" si="106"/>
        <v>15.56</v>
      </c>
      <c r="K6850">
        <f>SUMIF($E$7:E6850,E6850,$H$7:H6850)</f>
        <v>102</v>
      </c>
    </row>
    <row r="6851" spans="4:11" x14ac:dyDescent="0.3">
      <c r="D6851">
        <v>6845</v>
      </c>
      <c r="E6851">
        <v>14</v>
      </c>
      <c r="F6851" s="4">
        <f>DATE(2022,11,18+INT(ROWS($1:405)/10))</f>
        <v>44923</v>
      </c>
      <c r="G6851" s="1" t="s">
        <v>167</v>
      </c>
      <c r="H6851">
        <v>-3</v>
      </c>
      <c r="I6851" s="5">
        <f>IF(G6851="nákup",VLOOKUP(E6851,Tabuľka6[#All],13,FALSE),IF(G6851="predaj",VLOOKUP(E6851,Tabuľka6[#All],12,FALSE),"zadany neplatny typ transakie"))</f>
        <v>7.8</v>
      </c>
      <c r="J6851">
        <f t="shared" si="106"/>
        <v>23.4</v>
      </c>
      <c r="K6851">
        <f>SUMIF($E$7:E6851,E6851,$H$7:H6851)</f>
        <v>18</v>
      </c>
    </row>
    <row r="6852" spans="4:11" x14ac:dyDescent="0.3">
      <c r="D6852">
        <v>6846</v>
      </c>
      <c r="E6852">
        <v>13</v>
      </c>
      <c r="F6852" s="4">
        <f>DATE(2022,11,18+INT(ROWS($1:406)/10))</f>
        <v>44923</v>
      </c>
      <c r="G6852" s="1" t="s">
        <v>167</v>
      </c>
      <c r="H6852">
        <v>-4</v>
      </c>
      <c r="I6852" s="5">
        <f>IF(G6852="nákup",VLOOKUP(E6852,Tabuľka6[#All],13,FALSE),IF(G6852="predaj",VLOOKUP(E6852,Tabuľka6[#All],12,FALSE),"zadany neplatny typ transakie"))</f>
        <v>14.95</v>
      </c>
      <c r="J6852">
        <f t="shared" si="106"/>
        <v>59.8</v>
      </c>
      <c r="K6852">
        <f>SUMIF($E$7:E6852,E6852,$H$7:H6852)</f>
        <v>10</v>
      </c>
    </row>
    <row r="6853" spans="4:11" x14ac:dyDescent="0.3">
      <c r="D6853">
        <v>6847</v>
      </c>
      <c r="E6853">
        <v>23</v>
      </c>
      <c r="F6853" s="4">
        <f>DATE(2022,11,18+INT(ROWS($1:407)/10))</f>
        <v>44923</v>
      </c>
      <c r="G6853" s="1" t="s">
        <v>167</v>
      </c>
      <c r="H6853">
        <v>-10</v>
      </c>
      <c r="I6853" s="5">
        <f>IF(G6853="nákup",VLOOKUP(E6853,Tabuľka6[#All],13,FALSE),IF(G6853="predaj",VLOOKUP(E6853,Tabuľka6[#All],12,FALSE),"zadany neplatny typ transakie"))</f>
        <v>22.55</v>
      </c>
      <c r="J6853">
        <f t="shared" si="106"/>
        <v>225.5</v>
      </c>
      <c r="K6853">
        <f>SUMIF($E$7:E6853,E6853,$H$7:H6853)</f>
        <v>30</v>
      </c>
    </row>
    <row r="6854" spans="4:11" x14ac:dyDescent="0.3">
      <c r="D6854">
        <v>6848</v>
      </c>
      <c r="E6854">
        <v>18</v>
      </c>
      <c r="F6854" s="4">
        <f>DATE(2022,11,18+INT(ROWS($1:408)/10))</f>
        <v>44923</v>
      </c>
      <c r="G6854" s="1" t="s">
        <v>167</v>
      </c>
      <c r="H6854">
        <v>-8</v>
      </c>
      <c r="I6854" s="5">
        <f>IF(G6854="nákup",VLOOKUP(E6854,Tabuľka6[#All],13,FALSE),IF(G6854="predaj",VLOOKUP(E6854,Tabuľka6[#All],12,FALSE),"zadany neplatny typ transakie"))</f>
        <v>13.99</v>
      </c>
      <c r="J6854">
        <f t="shared" si="106"/>
        <v>111.92</v>
      </c>
      <c r="K6854">
        <f>SUMIF($E$7:E6854,E6854,$H$7:H6854)</f>
        <v>110</v>
      </c>
    </row>
    <row r="6855" spans="4:11" x14ac:dyDescent="0.3">
      <c r="D6855">
        <v>6849</v>
      </c>
      <c r="E6855">
        <v>7</v>
      </c>
      <c r="F6855" s="4">
        <f>DATE(2022,11,18+INT(ROWS($1:409)/10))</f>
        <v>44923</v>
      </c>
      <c r="G6855" s="1" t="s">
        <v>167</v>
      </c>
      <c r="H6855">
        <v>-6</v>
      </c>
      <c r="I6855" s="5">
        <f>IF(G6855="nákup",VLOOKUP(E6855,Tabuľka6[#All],13,FALSE),IF(G6855="predaj",VLOOKUP(E6855,Tabuľka6[#All],12,FALSE),"zadany neplatny typ transakie"))</f>
        <v>14.75</v>
      </c>
      <c r="J6855">
        <f t="shared" si="106"/>
        <v>88.5</v>
      </c>
      <c r="K6855">
        <f>SUMIF($E$7:E6855,E6855,$H$7:H6855)</f>
        <v>110</v>
      </c>
    </row>
    <row r="6856" spans="4:11" x14ac:dyDescent="0.3">
      <c r="D6856">
        <v>6850</v>
      </c>
      <c r="E6856">
        <v>28</v>
      </c>
      <c r="F6856" s="4">
        <f>DATE(2022,11,18+INT(ROWS($1:410)/10))</f>
        <v>44924</v>
      </c>
      <c r="G6856" s="1" t="s">
        <v>167</v>
      </c>
      <c r="H6856">
        <v>-10</v>
      </c>
      <c r="I6856" s="5">
        <f>IF(G6856="nákup",VLOOKUP(E6856,Tabuľka6[#All],13,FALSE),IF(G6856="predaj",VLOOKUP(E6856,Tabuľka6[#All],12,FALSE),"zadany neplatny typ transakie"))</f>
        <v>14.38</v>
      </c>
      <c r="J6856">
        <f t="shared" ref="J6856:J6879" si="107">ABS(H6856*I6856)</f>
        <v>143.80000000000001</v>
      </c>
      <c r="K6856">
        <f>SUMIF($E$7:E6856,E6856,$H$7:H6856)</f>
        <v>18</v>
      </c>
    </row>
    <row r="6857" spans="4:11" x14ac:dyDescent="0.3">
      <c r="D6857">
        <v>6851</v>
      </c>
      <c r="E6857">
        <v>28</v>
      </c>
      <c r="F6857" s="4">
        <f>DATE(2022,11,18+INT(ROWS($1:411)/10))</f>
        <v>44924</v>
      </c>
      <c r="G6857" s="1" t="s">
        <v>167</v>
      </c>
      <c r="H6857">
        <v>-8</v>
      </c>
      <c r="I6857" s="5">
        <f>IF(G6857="nákup",VLOOKUP(E6857,Tabuľka6[#All],13,FALSE),IF(G6857="predaj",VLOOKUP(E6857,Tabuľka6[#All],12,FALSE),"zadany neplatny typ transakie"))</f>
        <v>14.38</v>
      </c>
      <c r="J6857">
        <f t="shared" si="107"/>
        <v>115.04</v>
      </c>
      <c r="K6857">
        <f>SUMIF($E$7:E6857,E6857,$H$7:H6857)</f>
        <v>10</v>
      </c>
    </row>
    <row r="6858" spans="4:11" x14ac:dyDescent="0.3">
      <c r="D6858">
        <v>6852</v>
      </c>
      <c r="E6858">
        <v>1</v>
      </c>
      <c r="F6858" s="4">
        <f>DATE(2022,11,18+INT(ROWS($1:412)/10))</f>
        <v>44924</v>
      </c>
      <c r="G6858" s="1" t="s">
        <v>167</v>
      </c>
      <c r="H6858">
        <v>-6</v>
      </c>
      <c r="I6858" s="5">
        <f>IF(G6858="nákup",VLOOKUP(E6858,Tabuľka6[#All],13,FALSE),IF(G6858="predaj",VLOOKUP(E6858,Tabuľka6[#All],12,FALSE),"zadany neplatny typ transakie"))</f>
        <v>11.9</v>
      </c>
      <c r="J6858">
        <f t="shared" si="107"/>
        <v>71.400000000000006</v>
      </c>
      <c r="K6858">
        <f>SUMIF($E$7:E6858,E6858,$H$7:H6858)</f>
        <v>11</v>
      </c>
    </row>
    <row r="6859" spans="4:11" x14ac:dyDescent="0.3">
      <c r="D6859">
        <v>6853</v>
      </c>
      <c r="E6859">
        <v>26</v>
      </c>
      <c r="F6859" s="4">
        <f>DATE(2022,11,18+INT(ROWS($1:413)/10))</f>
        <v>44924</v>
      </c>
      <c r="G6859" s="1" t="s">
        <v>166</v>
      </c>
      <c r="H6859">
        <v>20</v>
      </c>
      <c r="I6859" s="5">
        <f>IF(G6859="nákup",VLOOKUP(E6859,Tabuľka6[#All],13,FALSE),IF(G6859="predaj",VLOOKUP(E6859,Tabuľka6[#All],12,FALSE),"zadany neplatny typ transakie"))</f>
        <v>8.89</v>
      </c>
      <c r="J6859">
        <f t="shared" si="107"/>
        <v>177.8</v>
      </c>
      <c r="K6859">
        <f>SUMIF($E$7:E6859,E6859,$H$7:H6859)</f>
        <v>23</v>
      </c>
    </row>
    <row r="6860" spans="4:11" x14ac:dyDescent="0.3">
      <c r="D6860">
        <v>6854</v>
      </c>
      <c r="E6860">
        <v>18</v>
      </c>
      <c r="F6860" s="4">
        <f>DATE(2022,11,18+INT(ROWS($1:414)/10))</f>
        <v>44924</v>
      </c>
      <c r="G6860" s="1" t="s">
        <v>167</v>
      </c>
      <c r="H6860">
        <v>-3</v>
      </c>
      <c r="I6860" s="5">
        <f>IF(G6860="nákup",VLOOKUP(E6860,Tabuľka6[#All],13,FALSE),IF(G6860="predaj",VLOOKUP(E6860,Tabuľka6[#All],12,FALSE),"zadany neplatny typ transakie"))</f>
        <v>13.99</v>
      </c>
      <c r="J6860">
        <f t="shared" si="107"/>
        <v>41.97</v>
      </c>
      <c r="K6860">
        <f>SUMIF($E$7:E6860,E6860,$H$7:H6860)</f>
        <v>107</v>
      </c>
    </row>
    <row r="6861" spans="4:11" x14ac:dyDescent="0.3">
      <c r="D6861">
        <v>6855</v>
      </c>
      <c r="E6861">
        <v>17</v>
      </c>
      <c r="F6861" s="4">
        <f>DATE(2022,11,18+INT(ROWS($1:415)/10))</f>
        <v>44924</v>
      </c>
      <c r="G6861" s="1" t="s">
        <v>167</v>
      </c>
      <c r="H6861">
        <v>-5</v>
      </c>
      <c r="I6861" s="5">
        <f>IF(G6861="nákup",VLOOKUP(E6861,Tabuľka6[#All],13,FALSE),IF(G6861="predaj",VLOOKUP(E6861,Tabuľka6[#All],12,FALSE),"zadany neplatny typ transakie"))</f>
        <v>14.46</v>
      </c>
      <c r="J6861">
        <f t="shared" si="107"/>
        <v>72.300000000000011</v>
      </c>
      <c r="K6861">
        <f>SUMIF($E$7:E6861,E6861,$H$7:H6861)</f>
        <v>18</v>
      </c>
    </row>
    <row r="6862" spans="4:11" x14ac:dyDescent="0.3">
      <c r="D6862">
        <v>6856</v>
      </c>
      <c r="E6862">
        <v>4</v>
      </c>
      <c r="F6862" s="4">
        <f>DATE(2022,11,18+INT(ROWS($1:416)/10))</f>
        <v>44924</v>
      </c>
      <c r="G6862" s="1" t="s">
        <v>167</v>
      </c>
      <c r="H6862">
        <v>-3</v>
      </c>
      <c r="I6862" s="5">
        <f>IF(G6862="nákup",VLOOKUP(E6862,Tabuľka6[#All],13,FALSE),IF(G6862="predaj",VLOOKUP(E6862,Tabuľka6[#All],12,FALSE),"zadany neplatny typ transakie"))</f>
        <v>16</v>
      </c>
      <c r="J6862">
        <f t="shared" si="107"/>
        <v>48</v>
      </c>
      <c r="K6862">
        <f>SUMIF($E$7:E6862,E6862,$H$7:H6862)</f>
        <v>4</v>
      </c>
    </row>
    <row r="6863" spans="4:11" x14ac:dyDescent="0.3">
      <c r="D6863">
        <v>6857</v>
      </c>
      <c r="E6863">
        <v>1</v>
      </c>
      <c r="F6863" s="4">
        <f>DATE(2022,11,18+INT(ROWS($1:417)/10))</f>
        <v>44924</v>
      </c>
      <c r="G6863" s="1" t="s">
        <v>167</v>
      </c>
      <c r="H6863">
        <v>-3</v>
      </c>
      <c r="I6863" s="5">
        <f>IF(G6863="nákup",VLOOKUP(E6863,Tabuľka6[#All],13,FALSE),IF(G6863="predaj",VLOOKUP(E6863,Tabuľka6[#All],12,FALSE),"zadany neplatny typ transakie"))</f>
        <v>11.9</v>
      </c>
      <c r="J6863">
        <f t="shared" si="107"/>
        <v>35.700000000000003</v>
      </c>
      <c r="K6863">
        <f>SUMIF($E$7:E6863,E6863,$H$7:H6863)</f>
        <v>8</v>
      </c>
    </row>
    <row r="6864" spans="4:11" x14ac:dyDescent="0.3">
      <c r="D6864">
        <v>6858</v>
      </c>
      <c r="E6864">
        <v>21</v>
      </c>
      <c r="F6864" s="4">
        <f>DATE(2022,11,18+INT(ROWS($1:418)/10))</f>
        <v>44924</v>
      </c>
      <c r="G6864" s="1" t="s">
        <v>167</v>
      </c>
      <c r="H6864">
        <v>-1</v>
      </c>
      <c r="I6864" s="5">
        <f>IF(G6864="nákup",VLOOKUP(E6864,Tabuľka6[#All],13,FALSE),IF(G6864="predaj",VLOOKUP(E6864,Tabuľka6[#All],12,FALSE),"zadany neplatny typ transakie"))</f>
        <v>22.5</v>
      </c>
      <c r="J6864">
        <f t="shared" si="107"/>
        <v>22.5</v>
      </c>
      <c r="K6864">
        <f>SUMIF($E$7:E6864,E6864,$H$7:H6864)</f>
        <v>226</v>
      </c>
    </row>
    <row r="6865" spans="4:11" x14ac:dyDescent="0.3">
      <c r="D6865">
        <v>6859</v>
      </c>
      <c r="E6865">
        <v>20</v>
      </c>
      <c r="F6865" s="4">
        <f>DATE(2022,11,18+INT(ROWS($1:419)/10))</f>
        <v>44924</v>
      </c>
      <c r="G6865" s="1" t="s">
        <v>167</v>
      </c>
      <c r="H6865">
        <v>-2</v>
      </c>
      <c r="I6865" s="5">
        <f>IF(G6865="nákup",VLOOKUP(E6865,Tabuľka6[#All],13,FALSE),IF(G6865="predaj",VLOOKUP(E6865,Tabuľka6[#All],12,FALSE),"zadany neplatny typ transakie"))</f>
        <v>10.050000000000001</v>
      </c>
      <c r="J6865">
        <f t="shared" si="107"/>
        <v>20.100000000000001</v>
      </c>
      <c r="K6865">
        <f>SUMIF($E$7:E6865,E6865,$H$7:H6865)</f>
        <v>8</v>
      </c>
    </row>
    <row r="6866" spans="4:11" x14ac:dyDescent="0.3">
      <c r="D6866">
        <v>6860</v>
      </c>
      <c r="E6866">
        <v>30</v>
      </c>
      <c r="F6866" s="4">
        <f>DATE(2022,11,18+INT(ROWS($1:420)/10))</f>
        <v>44925</v>
      </c>
      <c r="G6866" s="1" t="s">
        <v>167</v>
      </c>
      <c r="H6866">
        <v>-10</v>
      </c>
      <c r="I6866" s="5">
        <f>IF(G6866="nákup",VLOOKUP(E6866,Tabuľka6[#All],13,FALSE),IF(G6866="predaj",VLOOKUP(E6866,Tabuľka6[#All],12,FALSE),"zadany neplatny typ transakie"))</f>
        <v>11.5</v>
      </c>
      <c r="J6866">
        <f t="shared" si="107"/>
        <v>115</v>
      </c>
      <c r="K6866">
        <f>SUMIF($E$7:E6866,E6866,$H$7:H6866)</f>
        <v>105</v>
      </c>
    </row>
    <row r="6867" spans="4:11" x14ac:dyDescent="0.3">
      <c r="D6867">
        <v>6861</v>
      </c>
      <c r="E6867">
        <v>10</v>
      </c>
      <c r="F6867" s="4">
        <f>DATE(2022,11,18+INT(ROWS($1:421)/10))</f>
        <v>44925</v>
      </c>
      <c r="G6867" s="1" t="s">
        <v>166</v>
      </c>
      <c r="H6867">
        <v>31</v>
      </c>
      <c r="I6867" s="5">
        <f>IF(G6867="nákup",VLOOKUP(E6867,Tabuľka6[#All],13,FALSE),IF(G6867="predaj",VLOOKUP(E6867,Tabuľka6[#All],12,FALSE),"zadany neplatny typ transakie"))</f>
        <v>11.89</v>
      </c>
      <c r="J6867">
        <f t="shared" si="107"/>
        <v>368.59000000000003</v>
      </c>
      <c r="K6867">
        <f>SUMIF($E$7:E6867,E6867,$H$7:H6867)</f>
        <v>90</v>
      </c>
    </row>
    <row r="6868" spans="4:11" x14ac:dyDescent="0.3">
      <c r="D6868">
        <v>6862</v>
      </c>
      <c r="E6868">
        <v>17</v>
      </c>
      <c r="F6868" s="4">
        <f>DATE(2022,11,18+INT(ROWS($1:422)/10))</f>
        <v>44925</v>
      </c>
      <c r="G6868" s="1" t="s">
        <v>166</v>
      </c>
      <c r="H6868">
        <v>38</v>
      </c>
      <c r="I6868" s="5">
        <f>IF(G6868="nákup",VLOOKUP(E6868,Tabuľka6[#All],13,FALSE),IF(G6868="predaj",VLOOKUP(E6868,Tabuľka6[#All],12,FALSE),"zadany neplatny typ transakie"))</f>
        <v>7.58</v>
      </c>
      <c r="J6868">
        <f t="shared" si="107"/>
        <v>288.04000000000002</v>
      </c>
      <c r="K6868">
        <f>SUMIF($E$7:E6868,E6868,$H$7:H6868)</f>
        <v>56</v>
      </c>
    </row>
    <row r="6869" spans="4:11" x14ac:dyDescent="0.3">
      <c r="D6869">
        <v>6863</v>
      </c>
      <c r="E6869">
        <v>23</v>
      </c>
      <c r="F6869" s="4">
        <f>DATE(2022,11,18+INT(ROWS($1:423)/10))</f>
        <v>44925</v>
      </c>
      <c r="G6869" s="1" t="s">
        <v>166</v>
      </c>
      <c r="H6869">
        <v>21</v>
      </c>
      <c r="I6869" s="5">
        <f>IF(G6869="nákup",VLOOKUP(E6869,Tabuľka6[#All],13,FALSE),IF(G6869="predaj",VLOOKUP(E6869,Tabuľka6[#All],12,FALSE),"zadany neplatny typ transakie"))</f>
        <v>9.65</v>
      </c>
      <c r="J6869">
        <f t="shared" si="107"/>
        <v>202.65</v>
      </c>
      <c r="K6869">
        <f>SUMIF($E$7:E6869,E6869,$H$7:H6869)</f>
        <v>51</v>
      </c>
    </row>
    <row r="6870" spans="4:11" x14ac:dyDescent="0.3">
      <c r="D6870">
        <v>6864</v>
      </c>
      <c r="E6870">
        <v>24</v>
      </c>
      <c r="F6870" s="4">
        <f>DATE(2022,11,18+INT(ROWS($1:424)/10))</f>
        <v>44925</v>
      </c>
      <c r="G6870" s="1" t="s">
        <v>166</v>
      </c>
      <c r="H6870">
        <v>30</v>
      </c>
      <c r="I6870" s="5" t="str">
        <f>IF(G6870="nákup",VLOOKUP(E6870,Tabuľka6[#All],13,FALSE),IF(G6870="predaj",VLOOKUP(E6870,Tabuľka6[#All],12,FALSE),"zadany neplatny typ transakie"))</f>
        <v>8,78</v>
      </c>
      <c r="J6870">
        <f t="shared" si="107"/>
        <v>263.39999999999998</v>
      </c>
      <c r="K6870">
        <f>SUMIF($E$7:E6870,E6870,$H$7:H6870)</f>
        <v>41</v>
      </c>
    </row>
    <row r="6871" spans="4:11" x14ac:dyDescent="0.3">
      <c r="D6871">
        <v>6865</v>
      </c>
      <c r="E6871">
        <v>15</v>
      </c>
      <c r="F6871" s="4">
        <f>DATE(2022,11,18+INT(ROWS($1:425)/10))</f>
        <v>44925</v>
      </c>
      <c r="G6871" s="1" t="s">
        <v>166</v>
      </c>
      <c r="H6871">
        <v>32</v>
      </c>
      <c r="I6871" s="5">
        <f>IF(G6871="nákup",VLOOKUP(E6871,Tabuľka6[#All],13,FALSE),IF(G6871="predaj",VLOOKUP(E6871,Tabuľka6[#All],12,FALSE),"zadany neplatny typ transakie"))</f>
        <v>4.5</v>
      </c>
      <c r="J6871">
        <f t="shared" si="107"/>
        <v>144</v>
      </c>
      <c r="K6871">
        <f>SUMIF($E$7:E6871,E6871,$H$7:H6871)</f>
        <v>101</v>
      </c>
    </row>
    <row r="6872" spans="4:11" x14ac:dyDescent="0.3">
      <c r="D6872">
        <v>6866</v>
      </c>
      <c r="E6872">
        <v>25</v>
      </c>
      <c r="F6872" s="4">
        <f>DATE(2022,11,18+INT(ROWS($1:426)/10))</f>
        <v>44925</v>
      </c>
      <c r="G6872" s="1" t="s">
        <v>167</v>
      </c>
      <c r="H6872">
        <v>-2</v>
      </c>
      <c r="I6872" s="5">
        <f>IF(G6872="nákup",VLOOKUP(E6872,Tabuľka6[#All],13,FALSE),IF(G6872="predaj",VLOOKUP(E6872,Tabuľka6[#All],12,FALSE),"zadany neplatny typ transakie"))</f>
        <v>14.95</v>
      </c>
      <c r="J6872">
        <f t="shared" si="107"/>
        <v>29.9</v>
      </c>
      <c r="K6872">
        <f>SUMIF($E$7:E6872,E6872,$H$7:H6872)</f>
        <v>125</v>
      </c>
    </row>
    <row r="6873" spans="4:11" x14ac:dyDescent="0.3">
      <c r="D6873">
        <v>6867</v>
      </c>
      <c r="E6873">
        <v>7</v>
      </c>
      <c r="F6873" s="4">
        <f>DATE(2022,11,18+INT(ROWS($1:427)/10))</f>
        <v>44925</v>
      </c>
      <c r="G6873" s="1" t="s">
        <v>167</v>
      </c>
      <c r="H6873">
        <v>-5</v>
      </c>
      <c r="I6873" s="5">
        <f>IF(G6873="nákup",VLOOKUP(E6873,Tabuľka6[#All],13,FALSE),IF(G6873="predaj",VLOOKUP(E6873,Tabuľka6[#All],12,FALSE),"zadany neplatny typ transakie"))</f>
        <v>14.75</v>
      </c>
      <c r="J6873">
        <f t="shared" si="107"/>
        <v>73.75</v>
      </c>
      <c r="K6873">
        <f>SUMIF($E$7:E6873,E6873,$H$7:H6873)</f>
        <v>105</v>
      </c>
    </row>
    <row r="6874" spans="4:11" x14ac:dyDescent="0.3">
      <c r="D6874">
        <v>6868</v>
      </c>
      <c r="E6874">
        <v>8</v>
      </c>
      <c r="F6874" s="4">
        <f>DATE(2022,11,18+INT(ROWS($1:428)/10))</f>
        <v>44925</v>
      </c>
      <c r="G6874" s="1" t="s">
        <v>167</v>
      </c>
      <c r="H6874">
        <v>-6</v>
      </c>
      <c r="I6874" s="5">
        <f>IF(G6874="nákup",VLOOKUP(E6874,Tabuľka6[#All],13,FALSE),IF(G6874="predaj",VLOOKUP(E6874,Tabuľka6[#All],12,FALSE),"zadany neplatny typ transakie"))</f>
        <v>17.89</v>
      </c>
      <c r="J6874">
        <f t="shared" si="107"/>
        <v>107.34</v>
      </c>
      <c r="K6874">
        <f>SUMIF($E$7:E6874,E6874,$H$7:H6874)</f>
        <v>19</v>
      </c>
    </row>
    <row r="6875" spans="4:11" x14ac:dyDescent="0.3">
      <c r="D6875">
        <v>6869</v>
      </c>
      <c r="E6875">
        <v>1</v>
      </c>
      <c r="F6875" s="4">
        <f>DATE(2022,11,18+INT(ROWS($1:429)/10))</f>
        <v>44925</v>
      </c>
      <c r="G6875" s="1" t="s">
        <v>167</v>
      </c>
      <c r="H6875">
        <v>-7</v>
      </c>
      <c r="I6875" s="5">
        <f>IF(G6875="nákup",VLOOKUP(E6875,Tabuľka6[#All],13,FALSE),IF(G6875="predaj",VLOOKUP(E6875,Tabuľka6[#All],12,FALSE),"zadany neplatny typ transakie"))</f>
        <v>11.9</v>
      </c>
      <c r="J6875">
        <f t="shared" si="107"/>
        <v>83.3</v>
      </c>
      <c r="K6875">
        <f>SUMIF($E$7:E6875,E6875,$H$7:H6875)</f>
        <v>1</v>
      </c>
    </row>
    <row r="6876" spans="4:11" x14ac:dyDescent="0.3">
      <c r="D6876">
        <v>6870</v>
      </c>
      <c r="E6876">
        <v>13</v>
      </c>
      <c r="F6876" s="4">
        <f>DATE(2022,11,18+INT(ROWS($1:430)/10))</f>
        <v>44926</v>
      </c>
      <c r="G6876" s="1" t="s">
        <v>167</v>
      </c>
      <c r="H6876">
        <v>-10</v>
      </c>
      <c r="I6876" s="5">
        <f>IF(G6876="nákup",VLOOKUP(E6876,Tabuľka6[#All],13,FALSE),IF(G6876="predaj",VLOOKUP(E6876,Tabuľka6[#All],12,FALSE),"zadany neplatny typ transakie"))</f>
        <v>14.95</v>
      </c>
      <c r="J6876">
        <f t="shared" si="107"/>
        <v>149.5</v>
      </c>
      <c r="K6876">
        <f>SUMIF($E$7:E6876,E6876,$H$7:H6876)</f>
        <v>0</v>
      </c>
    </row>
    <row r="6877" spans="4:11" x14ac:dyDescent="0.3">
      <c r="D6877">
        <v>6871</v>
      </c>
      <c r="E6877">
        <v>27</v>
      </c>
      <c r="F6877" s="4">
        <f>DATE(2022,11,18+INT(ROWS($1:431)/10))</f>
        <v>44926</v>
      </c>
      <c r="G6877" s="1" t="s">
        <v>167</v>
      </c>
      <c r="H6877">
        <v>-10</v>
      </c>
      <c r="I6877" s="5">
        <f>IF(G6877="nákup",VLOOKUP(E6877,Tabuľka6[#All],13,FALSE),IF(G6877="predaj",VLOOKUP(E6877,Tabuľka6[#All],12,FALSE),"zadany neplatny typ transakie"))</f>
        <v>16.36</v>
      </c>
      <c r="J6877">
        <f t="shared" si="107"/>
        <v>163.6</v>
      </c>
      <c r="K6877">
        <f>SUMIF($E$7:E6877,E6877,$H$7:H6877)</f>
        <v>25</v>
      </c>
    </row>
    <row r="6878" spans="4:11" x14ac:dyDescent="0.3">
      <c r="D6878">
        <v>6872</v>
      </c>
      <c r="E6878">
        <v>4</v>
      </c>
      <c r="F6878" s="4">
        <f>DATE(2022,11,18+INT(ROWS($1:432)/10))</f>
        <v>44926</v>
      </c>
      <c r="G6878" s="1" t="s">
        <v>166</v>
      </c>
      <c r="H6878">
        <v>6</v>
      </c>
      <c r="I6878" s="5">
        <f>IF(G6878="nákup",VLOOKUP(E6878,Tabuľka6[#All],13,FALSE),IF(G6878="predaj",VLOOKUP(E6878,Tabuľka6[#All],12,FALSE),"zadany neplatny typ transakie"))</f>
        <v>8.36</v>
      </c>
      <c r="J6878">
        <f t="shared" si="107"/>
        <v>50.16</v>
      </c>
      <c r="K6878">
        <f>SUMIF($E$7:E6878,E6878,$H$7:H6878)</f>
        <v>10</v>
      </c>
    </row>
    <row r="6879" spans="4:11" x14ac:dyDescent="0.3">
      <c r="D6879">
        <v>6873</v>
      </c>
      <c r="E6879">
        <v>29</v>
      </c>
      <c r="F6879" s="4">
        <f>DATE(2022,11,18+INT(ROWS($1:433)/10))</f>
        <v>44926</v>
      </c>
      <c r="G6879" s="1" t="s">
        <v>167</v>
      </c>
      <c r="H6879">
        <v>-7</v>
      </c>
      <c r="I6879" s="5">
        <f>IF(G6879="nákup",VLOOKUP(E6879,Tabuľka6[#All],13,FALSE),IF(G6879="predaj",VLOOKUP(E6879,Tabuľka6[#All],12,FALSE),"zadany neplatny typ transakie"))</f>
        <v>24.99</v>
      </c>
      <c r="J6879">
        <f t="shared" si="107"/>
        <v>174.92999999999998</v>
      </c>
      <c r="K6879">
        <f>SUMIF($E$7:E6879,E6879,$H$7:H6879)</f>
        <v>6</v>
      </c>
    </row>
  </sheetData>
  <conditionalFormatting sqref="J7:J6879">
    <cfRule type="expression" dxfId="7" priority="5">
      <formula>G7="predaj"</formula>
    </cfRule>
    <cfRule type="expression" dxfId="6" priority="6">
      <formula>G7="nákup"</formula>
    </cfRule>
  </conditionalFormatting>
  <conditionalFormatting sqref="K7:K6879">
    <cfRule type="cellIs" dxfId="5" priority="2" operator="equal">
      <formula>0</formula>
    </cfRule>
    <cfRule type="cellIs" dxfId="4" priority="3" operator="lessThan">
      <formula>0</formula>
    </cfRule>
    <cfRule type="cellIs" dxfId="3" priority="4" operator="greaterThan">
      <formula>0</formula>
    </cfRule>
  </conditionalFormatting>
  <conditionalFormatting sqref="K6:K6879">
    <cfRule type="cellIs" dxfId="2" priority="1" operator="greaterThan">
      <formula>75</formula>
    </cfRule>
  </conditionalFormatting>
  <dataValidations count="2">
    <dataValidation type="list" allowBlank="1" showInputMessage="1" showErrorMessage="1" sqref="G6 G8:G6879" xr:uid="{D781AC0D-0A3C-424D-8D4E-2ACF09ED5E19}">
      <formula1>"nákup,predaj"</formula1>
    </dataValidation>
    <dataValidation type="list" errorStyle="warning" allowBlank="1" showInputMessage="1" showErrorMessage="1" sqref="G7" xr:uid="{54CA2BA5-1AC2-474E-9A6F-7F07289DBEEC}">
      <formula1>"nákup,predaj"</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2</vt:i4>
      </vt:variant>
    </vt:vector>
  </HeadingPairs>
  <TitlesOfParts>
    <vt:vector size="2" baseType="lpstr">
      <vt:lpstr>books_info</vt:lpstr>
      <vt:lpstr>books_transaction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Jankech</dc:creator>
  <cp:lastModifiedBy>Martin Jankech</cp:lastModifiedBy>
  <cp:lastPrinted>2022-09-12T10:31:50Z</cp:lastPrinted>
  <dcterms:created xsi:type="dcterms:W3CDTF">2015-06-05T18:19:34Z</dcterms:created>
  <dcterms:modified xsi:type="dcterms:W3CDTF">2022-10-01T21:57:05Z</dcterms:modified>
</cp:coreProperties>
</file>