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1\EXCEL\"/>
    </mc:Choice>
  </mc:AlternateContent>
  <xr:revisionPtr revIDLastSave="0" documentId="13_ncr:1_{1C4DB535-406A-4FC9-BC04-AA6EF4408469}" xr6:coauthVersionLast="47" xr6:coauthVersionMax="47" xr10:uidLastSave="{00000000-0000-0000-0000-000000000000}"/>
  <bookViews>
    <workbookView xWindow="20370" yWindow="-120" windowWidth="29040" windowHeight="15840" activeTab="4" xr2:uid="{26D4546B-D2A1-4444-8EAF-A6228F96F0C1}"/>
  </bookViews>
  <sheets>
    <sheet name="Data" sheetId="1" r:id="rId1"/>
    <sheet name="Quick Statistics" sheetId="2" r:id="rId2"/>
    <sheet name="Explanatory Data Analysis" sheetId="5" r:id="rId3"/>
    <sheet name="Sales by country" sheetId="6" r:id="rId4"/>
    <sheet name="Sales by country(pivot tables)" sheetId="7" r:id="rId5"/>
    <sheet name="Dollar per unit(pivot tables)" sheetId="9" r:id="rId6"/>
  </sheets>
  <definedNames>
    <definedName name="_xlnm._FilterDatabase" localSheetId="0" hidden="1">Data!$C$11:$G$11</definedName>
    <definedName name="_xlnm._FilterDatabase" localSheetId="3" hidden="1">'Sales by country'!$B$3:$E$3</definedName>
    <definedName name="_xlcn.WorksheetConnection_beginnerDAcourseblank.xlsxTable2" hidden="1">Table2[]</definedName>
    <definedName name="Slicer_Sales_Person">#N/A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M9" i="6" l="1"/>
  <c r="L9" i="6"/>
  <c r="M8" i="6"/>
  <c r="L8" i="6"/>
  <c r="M7" i="6"/>
  <c r="L7" i="6"/>
  <c r="M6" i="6"/>
  <c r="L6" i="6"/>
  <c r="M5" i="6"/>
  <c r="L5" i="6"/>
  <c r="M4" i="6"/>
  <c r="L4" i="6"/>
  <c r="C6" i="6"/>
  <c r="D6" i="6" s="1"/>
  <c r="C7" i="6"/>
  <c r="D7" i="6" s="1"/>
  <c r="C5" i="6"/>
  <c r="D5" i="6" s="1"/>
  <c r="C8" i="6"/>
  <c r="D8" i="6" s="1"/>
  <c r="C9" i="6"/>
  <c r="D9" i="6" s="1"/>
  <c r="C4" i="6"/>
  <c r="D4" i="6" s="1"/>
  <c r="E7" i="6"/>
  <c r="E5" i="6"/>
  <c r="E8" i="6"/>
  <c r="E9" i="6"/>
  <c r="E4" i="6"/>
  <c r="E6" i="6"/>
  <c r="B10" i="2"/>
  <c r="C10" i="2"/>
  <c r="C9" i="2"/>
  <c r="B9" i="2"/>
  <c r="B6" i="2"/>
  <c r="C6" i="2"/>
  <c r="C5" i="2"/>
  <c r="B5" i="2"/>
  <c r="C4" i="2"/>
  <c r="B4" i="2"/>
  <c r="C3"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3261D-89D6-4135-A706-FA2B18F090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02F6C7-C4CD-4AEA-AD23-1BD397656E6C}"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
        </x15:connection>
      </ext>
    </extLst>
  </connection>
</connections>
</file>

<file path=xl/sharedStrings.xml><?xml version="1.0" encoding="utf-8"?>
<sst xmlns="http://schemas.openxmlformats.org/spreadsheetml/2006/main" count="1911" uniqueCount="71">
  <si>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</si>
  <si>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</si>
  <si>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</si>
  <si>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</si>
  <si>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</si>
  <si>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</si>
  <si>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</si>
  <si>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</si>
  <si>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</si>
  <si>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</si>
  <si>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</si>
  <si>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</si>
  <si>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</si>
  <si>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</si>
  <si>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</si>
  <si>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</si>
  <si>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</si>
  <si>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</si>
  <si>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</si>
  <si>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</si>
  <si>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</si>
  <si>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</si>
  <si>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</si>
  <si>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</si>
  <si>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</si>
  <si>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</si>
  <si>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</si>
  <si>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</si>
  <si>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</si>
  <si>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</si>
  <si>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</si>
  <si>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</si>
  <si>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</si>
  <si>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</si>
  <si>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</si>
  <si>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</si>
  <si>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</si>
  <si>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</si>
  <si>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</si>
  <si>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</si>
  <si>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</si>
  <si>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</si>
  <si>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</si>
  <si>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</si>
  <si>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</si>
  <si>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</si>
  <si>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</si>
  <si>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</si>
  <si>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</si>
  <si>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</si>
  <si>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</si>
  <si>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</si>
  <si>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</si>
  <si>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</si>
  <si>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</si>
  <si>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</si>
  <si>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Amounts</t>
  </si>
  <si>
    <t>SUM</t>
  </si>
  <si>
    <t>Average</t>
  </si>
  <si>
    <t>Median</t>
  </si>
  <si>
    <t>Mode</t>
  </si>
  <si>
    <t>Percentiles</t>
  </si>
  <si>
    <t>First Q</t>
  </si>
  <si>
    <t>Third Q</t>
  </si>
  <si>
    <t>Country</t>
  </si>
  <si>
    <t>Row Labels</t>
  </si>
  <si>
    <t>Grand Total</t>
  </si>
  <si>
    <t>Sum of Amount</t>
  </si>
  <si>
    <t>Sum of Units</t>
  </si>
  <si>
    <t xml:space="preserve"> </t>
  </si>
  <si>
    <t>Sales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</si>
</sst>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quot;$&quot;#,##0.00_);[Red]\(&quot;$&quot;#,##0.00\)"/>
    <numFmt numFmtId="166" formatCode="_-[$$-409]* #,##0_ ;_-[$$-409]* \-#,##0\ ;_-[$$-409]* &quot;-&quot;??_ ;_-@_ "/>
    <numFmt numFmtId="167" formatCode="_-* #,##0_-;\-* #,##0_-;_-* &quot;-&quot;??_-;_-@_-"/>
    <numFmt numFmtId="168" formatCode="\$#,##0.00;\(\$#,##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2">
    <border>
      <left/>
      <right/>
      <top/>
      <bottom/>
      <diagonal/>
    </border>
    <border>
      <left/>
      <right/>
      <top style="dotted">
        <color theme="0" tint="-0.24994659260841701"/>
      </top>
      <bottom style="dotted">
        <color theme="0" tint="-0.24994659260841701"/>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center"/>
    </xf>
    <xf numFmtId="166" fontId="0" fillId="0" borderId="0" xfId="0" applyNumberFormat="1" applyAlignment="1">
      <alignment horizontal="right"/>
    </xf>
    <xf numFmtId="167" fontId="0" fillId="0" borderId="0" xfId="1" applyNumberFormat="1" applyFont="1"/>
    <xf numFmtId="0" fontId="2" fillId="4" borderId="0" xfId="0" applyFont="1" applyFill="1"/>
    <xf numFmtId="167" fontId="4" fillId="0" borderId="0" xfId="1" applyNumberFormat="1" applyFont="1"/>
    <xf numFmtId="0" fontId="0" fillId="0" borderId="0" xfId="0" pivotButton="1"/>
    <xf numFmtId="0" fontId="0" fillId="0" borderId="0" xfId="0" applyAlignment="1">
      <alignment horizontal="left"/>
    </xf>
    <xf numFmtId="168" fontId="0" fillId="0" borderId="0" xfId="0" applyNumberFormat="1"/>
  </cellXfs>
  <cellStyles count="2">
    <cellStyle name="Comma" xfId="1" builtinId="3"/>
    <cellStyle name="Normal" xfId="0" builtinId="0"/>
  </cellStyles>
  <dxfs count="8">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2</xdr:row>
      <xdr:rowOff>9526</xdr:rowOff>
    </xdr:from>
    <xdr:to>
      <xdr:col>11</xdr:col>
      <xdr:colOff>171450</xdr:colOff>
      <xdr:row>10</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5C694DA-2896-48FD-58FD-8948A3ECAB6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76699" y="390526"/>
              <a:ext cx="3733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KILOMBE" refreshedDate="44978.777783912039" createdVersion="8" refreshedVersion="8" minRefreshableVersion="3" recordCount="300" xr:uid="{7F820D49-7911-40DD-BE25-FD4039B096D8}">
  <cacheSource type="worksheet">
    <worksheetSource name="Table2"/>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455311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KILOMBE" refreshedDate="44979.468692592593" backgroundQuery="1" createdVersion="8" refreshedVersion="8" minRefreshableVersion="3" recordCount="0" supportSubquery="1" supportAdvancedDrill="1" xr:uid="{492680BC-1B97-4A12-A7A3-32CF3F91515B}">
  <cacheSource type="external" connectionId="1"/>
  <cacheFields count="4">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5" level="32767"/>
    <cacheField name="[Measures].[Sum of Units]" caption="Sum of Units" numFmtId="0" hierarchy="6" level="32767"/>
    <cacheField name="[Measures].[Sales per unit]" caption="Sales per unit" numFmtId="0" hierarchy="7" level="32767"/>
  </cacheFields>
  <cacheHierarchies count="1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oneField="1">
      <fieldsUsage count="1">
        <fieldUsage x="2"/>
      </fieldsUsage>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oneField="1">
      <fieldsUsage count="1">
        <fieldUsage x="3"/>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C8F0C-F78B-446E-9A0F-6AA9616465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5">
    <pivotField showAll="0">
      <items count="11">
        <item h="1" x="7"/>
        <item h="1" x="1"/>
        <item x="3"/>
        <item h="1" x="5"/>
        <item h="1" x="4"/>
        <item h="1" x="6"/>
        <item h="1" x="8"/>
        <item h="1" x="2"/>
        <item h="1" x="9"/>
        <item h="1" x="0"/>
        <item t="default"/>
      </items>
    </pivotField>
    <pivotField axis="axisRow" showAll="0" sortType="ascending">
      <items count="7">
        <item x="4"/>
        <item x="2"/>
        <item x="5"/>
        <item x="0"/>
        <item x="3"/>
        <item x="1"/>
        <item t="default"/>
      </items>
    </pivotField>
    <pivotField showAll="0"/>
    <pivotField dataField="1" numFmtId="164"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BC6ED-301E-4620-B8E2-14D383A8761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27"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585999-1ABA-4A40-8A94-453BBB545AC6}" sourceName="Sales Person">
  <pivotTables>
    <pivotTable tabId="7" name="PivotTable3"/>
  </pivotTables>
  <data>
    <tabular pivotCacheId="1455311048">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DFBFCF-AB71-49DA-B375-4615CF614ACE}"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21AE3-FC28-4B40-84B1-D9FB18E4F479}" name="Table2" displayName="Table2" ref="C11:G311" totalsRowShown="0" headerRowDxfId="6">
  <autoFilter ref="C11:G311" xr:uid="{13A21AE3-FC28-4B40-84B1-D9FB18E4F479}"/>
  <tableColumns count="5">
    <tableColumn id="1" xr3:uid="{8CC750C7-86C9-4F68-A639-8AEA5F0C31A9}" name="Sales Person"/>
    <tableColumn id="2" xr3:uid="{A4E28DCB-338A-4627-90E3-ECF313C16B7D}" name="Geography"/>
    <tableColumn id="3" xr3:uid="{F214751F-29D1-4011-B363-111D09D685C0}" name="Product"/>
    <tableColumn id="4" xr3:uid="{55C5E07C-899F-4E14-845A-8C11A55AD6C8}" name="Amount" dataDxfId="5"/>
    <tableColumn id="5" xr3:uid="{C0CFDCDA-0730-4F33-82EB-21F489CED1DF}" name="Units"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EFA030-8C23-4F4E-806D-776BA17ECC07}" name="Table26" displayName="Table26" ref="B4:F304" totalsRowShown="0" headerRowDxfId="2">
  <autoFilter ref="B4:F304" xr:uid="{D8EFA030-8C23-4F4E-806D-776BA17ECC07}"/>
  <sortState xmlns:xlrd2="http://schemas.microsoft.com/office/spreadsheetml/2017/richdata2" ref="B5:F304">
    <sortCondition descending="1" ref="E4:E304"/>
  </sortState>
  <tableColumns count="5">
    <tableColumn id="1" xr3:uid="{23AFC816-8AFA-4226-9278-8450C8FA6F74}" name="Sales Person"/>
    <tableColumn id="2" xr3:uid="{9BB67843-FC54-45B5-B7B3-805E3979C126}" name="Geography"/>
    <tableColumn id="3" xr3:uid="{F500553E-0988-45F9-9CCF-35482C748090}" name="Product"/>
    <tableColumn id="4" xr3:uid="{22988461-323D-4E15-851D-C85279F248A9}" name="Amount" dataDxfId="1"/>
    <tableColumn id="5" xr3:uid="{8F466424-86ED-4044-93C9-2E422BE27867}"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A10" zoomScale="145" zoomScaleNormal="145" workbookViewId="0">
      <selection activeCell="C10" sqref="C1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7.140625" customWidth="1"/>
    <col min="7" max="7" width="19"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11" t="s">
        <v>0</v>
      </c>
      <c r="F11" s="11" t="s">
        <v>1</v>
      </c>
      <c r="G11" s="11" t="s">
        <v>50</v>
      </c>
      <c r="J11" s="9" t="s">
        <v>43</v>
      </c>
      <c r="K11" s="2"/>
      <c r="Y11" t="s">
        <v>0</v>
      </c>
      <c r="Z11" t="s">
        <v>51</v>
      </c>
    </row>
    <row r="12" spans="1:26" x14ac:dyDescent="0.25">
      <c r="C12" t="s">
        <v>40</v>
      </c>
      <c r="D12" t="s">
        <v>37</v>
      </c>
      <c r="E12" t="s">
        <v>30</v>
      </c>
      <c r="F12" s="4">
        <v>1624</v>
      </c>
      <c r="G12" s="5">
        <v>114</v>
      </c>
      <c r="J12" s="7">
        <v>1</v>
      </c>
      <c r="K12" s="8" t="s">
        <v>44</v>
      </c>
      <c r="Y12" t="s">
        <v>13</v>
      </c>
      <c r="Z12" s="10">
        <v>9.33</v>
      </c>
    </row>
    <row r="13" spans="1:26" x14ac:dyDescent="0.25">
      <c r="C13" t="s">
        <v>8</v>
      </c>
      <c r="D13" t="s">
        <v>35</v>
      </c>
      <c r="E13" t="s">
        <v>32</v>
      </c>
      <c r="F13" s="4">
        <v>6706</v>
      </c>
      <c r="G13" s="5">
        <v>459</v>
      </c>
      <c r="J13" s="7">
        <v>2</v>
      </c>
      <c r="K13" s="8" t="s">
        <v>53</v>
      </c>
      <c r="Y13" t="s">
        <v>14</v>
      </c>
      <c r="Z13" s="10">
        <v>11.7</v>
      </c>
    </row>
    <row r="14" spans="1:26" x14ac:dyDescent="0.25">
      <c r="C14" t="s">
        <v>9</v>
      </c>
      <c r="D14" t="s">
        <v>35</v>
      </c>
      <c r="E14" t="s">
        <v>4</v>
      </c>
      <c r="F14" s="4">
        <v>959</v>
      </c>
      <c r="G14" s="5">
        <v>147</v>
      </c>
      <c r="J14" s="7">
        <v>3</v>
      </c>
      <c r="K14" s="8" t="s">
        <v>45</v>
      </c>
      <c r="Y14" t="s">
        <v>4</v>
      </c>
      <c r="Z14" s="10">
        <v>11.88</v>
      </c>
    </row>
    <row r="15" spans="1:26" x14ac:dyDescent="0.25">
      <c r="C15" t="s">
        <v>41</v>
      </c>
      <c r="D15" t="s">
        <v>36</v>
      </c>
      <c r="E15" t="s">
        <v>18</v>
      </c>
      <c r="F15" s="4">
        <v>9632</v>
      </c>
      <c r="G15" s="5">
        <v>288</v>
      </c>
      <c r="J15" s="7">
        <v>4</v>
      </c>
      <c r="K15" s="8" t="s">
        <v>46</v>
      </c>
      <c r="Y15" t="s">
        <v>15</v>
      </c>
      <c r="Z15" s="10">
        <v>11.73</v>
      </c>
    </row>
    <row r="16" spans="1:26" x14ac:dyDescent="0.25">
      <c r="C16" t="s">
        <v>6</v>
      </c>
      <c r="D16" t="s">
        <v>39</v>
      </c>
      <c r="E16" t="s">
        <v>25</v>
      </c>
      <c r="F16" s="4">
        <v>2100</v>
      </c>
      <c r="G16" s="5">
        <v>414</v>
      </c>
      <c r="J16" s="7">
        <v>5</v>
      </c>
      <c r="K16" s="8" t="s">
        <v>54</v>
      </c>
      <c r="Y16" t="s">
        <v>16</v>
      </c>
      <c r="Z16" s="10">
        <v>8.7899999999999991</v>
      </c>
    </row>
    <row r="17" spans="3:26" x14ac:dyDescent="0.25">
      <c r="C17" t="s">
        <v>40</v>
      </c>
      <c r="D17" t="s">
        <v>35</v>
      </c>
      <c r="E17" t="s">
        <v>33</v>
      </c>
      <c r="F17" s="4">
        <v>8869</v>
      </c>
      <c r="G17" s="5">
        <v>432</v>
      </c>
      <c r="J17" s="7">
        <v>6</v>
      </c>
      <c r="K17" s="8" t="s">
        <v>55</v>
      </c>
      <c r="Y17" t="s">
        <v>17</v>
      </c>
      <c r="Z17" s="10">
        <v>3.11</v>
      </c>
    </row>
    <row r="18" spans="3:26" x14ac:dyDescent="0.25">
      <c r="C18" t="s">
        <v>6</v>
      </c>
      <c r="D18" t="s">
        <v>38</v>
      </c>
      <c r="E18" t="s">
        <v>31</v>
      </c>
      <c r="F18" s="4">
        <v>2681</v>
      </c>
      <c r="G18" s="5">
        <v>54</v>
      </c>
      <c r="J18" s="7">
        <v>7</v>
      </c>
      <c r="K18" s="8" t="s">
        <v>49</v>
      </c>
      <c r="Y18" t="s">
        <v>18</v>
      </c>
      <c r="Z18" s="10">
        <v>6.47</v>
      </c>
    </row>
    <row r="19" spans="3:26" x14ac:dyDescent="0.25">
      <c r="C19" t="s">
        <v>8</v>
      </c>
      <c r="D19" t="s">
        <v>35</v>
      </c>
      <c r="E19" t="s">
        <v>22</v>
      </c>
      <c r="F19" s="4">
        <v>5012</v>
      </c>
      <c r="G19" s="5">
        <v>210</v>
      </c>
      <c r="J19" s="7">
        <v>8</v>
      </c>
      <c r="K19" s="8" t="s">
        <v>52</v>
      </c>
      <c r="Y19" t="s">
        <v>19</v>
      </c>
      <c r="Z19" s="10">
        <v>7.64</v>
      </c>
    </row>
    <row r="20" spans="3:26" x14ac:dyDescent="0.25">
      <c r="C20" t="s">
        <v>7</v>
      </c>
      <c r="D20" t="s">
        <v>38</v>
      </c>
      <c r="E20" t="s">
        <v>14</v>
      </c>
      <c r="F20" s="4">
        <v>1281</v>
      </c>
      <c r="G20" s="5">
        <v>75</v>
      </c>
      <c r="J20" s="7">
        <v>9</v>
      </c>
      <c r="K20" s="8" t="s">
        <v>47</v>
      </c>
      <c r="Y20" t="s">
        <v>20</v>
      </c>
      <c r="Z20" s="10">
        <v>10.62</v>
      </c>
    </row>
    <row r="21" spans="3:26" x14ac:dyDescent="0.25">
      <c r="C21" t="s">
        <v>5</v>
      </c>
      <c r="D21" t="s">
        <v>37</v>
      </c>
      <c r="E21" t="s">
        <v>14</v>
      </c>
      <c r="F21" s="4">
        <v>4991</v>
      </c>
      <c r="G21" s="5">
        <v>12</v>
      </c>
      <c r="J21" s="7">
        <v>10</v>
      </c>
      <c r="K21" s="8" t="s">
        <v>48</v>
      </c>
      <c r="Y21" t="s">
        <v>21</v>
      </c>
      <c r="Z21" s="10">
        <v>9</v>
      </c>
    </row>
    <row r="22" spans="3:26" x14ac:dyDescent="0.25">
      <c r="C22" t="s">
        <v>2</v>
      </c>
      <c r="D22" t="s">
        <v>39</v>
      </c>
      <c r="E22" t="s">
        <v>25</v>
      </c>
      <c r="F22" s="4">
        <v>1785</v>
      </c>
      <c r="G22" s="5">
        <v>462</v>
      </c>
      <c r="Y22" t="s">
        <v>22</v>
      </c>
      <c r="Z22" s="10">
        <v>9.77</v>
      </c>
    </row>
    <row r="23" spans="3:26" x14ac:dyDescent="0.25">
      <c r="C23" t="s">
        <v>3</v>
      </c>
      <c r="D23" t="s">
        <v>37</v>
      </c>
      <c r="E23" t="s">
        <v>17</v>
      </c>
      <c r="F23" s="4">
        <v>3983</v>
      </c>
      <c r="G23" s="5">
        <v>144</v>
      </c>
      <c r="Y23" t="s">
        <v>23</v>
      </c>
      <c r="Z23" s="10">
        <v>6.49</v>
      </c>
    </row>
    <row r="24" spans="3:26" x14ac:dyDescent="0.25">
      <c r="C24" t="s">
        <v>9</v>
      </c>
      <c r="D24" t="s">
        <v>38</v>
      </c>
      <c r="E24" t="s">
        <v>16</v>
      </c>
      <c r="F24" s="4">
        <v>2646</v>
      </c>
      <c r="G24" s="5">
        <v>120</v>
      </c>
      <c r="Y24" t="s">
        <v>24</v>
      </c>
      <c r="Z24" s="10">
        <v>4.97</v>
      </c>
    </row>
    <row r="25" spans="3:26" x14ac:dyDescent="0.25">
      <c r="C25" t="s">
        <v>2</v>
      </c>
      <c r="D25" t="s">
        <v>34</v>
      </c>
      <c r="E25" t="s">
        <v>13</v>
      </c>
      <c r="F25" s="4">
        <v>252</v>
      </c>
      <c r="G25" s="5">
        <v>54</v>
      </c>
      <c r="Y25" t="s">
        <v>25</v>
      </c>
      <c r="Z25" s="10">
        <v>13.15</v>
      </c>
    </row>
    <row r="26" spans="3:26" x14ac:dyDescent="0.25">
      <c r="C26" t="s">
        <v>3</v>
      </c>
      <c r="D26" t="s">
        <v>35</v>
      </c>
      <c r="E26" t="s">
        <v>25</v>
      </c>
      <c r="F26" s="4">
        <v>2464</v>
      </c>
      <c r="G26" s="5">
        <v>234</v>
      </c>
      <c r="Y26" t="s">
        <v>26</v>
      </c>
      <c r="Z26" s="10">
        <v>5.6</v>
      </c>
    </row>
    <row r="27" spans="3:26" x14ac:dyDescent="0.25">
      <c r="C27" t="s">
        <v>3</v>
      </c>
      <c r="D27" t="s">
        <v>35</v>
      </c>
      <c r="E27" t="s">
        <v>29</v>
      </c>
      <c r="F27" s="4">
        <v>2114</v>
      </c>
      <c r="G27" s="5">
        <v>66</v>
      </c>
      <c r="Y27" t="s">
        <v>27</v>
      </c>
      <c r="Z27" s="10">
        <v>16.73</v>
      </c>
    </row>
    <row r="28" spans="3:26" x14ac:dyDescent="0.25">
      <c r="C28" t="s">
        <v>6</v>
      </c>
      <c r="D28" t="s">
        <v>37</v>
      </c>
      <c r="E28" t="s">
        <v>31</v>
      </c>
      <c r="F28" s="4">
        <v>7693</v>
      </c>
      <c r="G28" s="5">
        <v>87</v>
      </c>
      <c r="Y28" t="s">
        <v>28</v>
      </c>
      <c r="Z28" s="10">
        <v>10.38</v>
      </c>
    </row>
    <row r="29" spans="3:26" x14ac:dyDescent="0.25">
      <c r="C29" t="s">
        <v>5</v>
      </c>
      <c r="D29" t="s">
        <v>34</v>
      </c>
      <c r="E29" t="s">
        <v>20</v>
      </c>
      <c r="F29" s="4">
        <v>15610</v>
      </c>
      <c r="G29" s="5">
        <v>339</v>
      </c>
      <c r="Y29" t="s">
        <v>29</v>
      </c>
      <c r="Z29" s="10">
        <v>7.16</v>
      </c>
    </row>
    <row r="30" spans="3:26" x14ac:dyDescent="0.25">
      <c r="C30" t="s">
        <v>41</v>
      </c>
      <c r="D30" t="s">
        <v>34</v>
      </c>
      <c r="E30" t="s">
        <v>22</v>
      </c>
      <c r="F30" s="4">
        <v>336</v>
      </c>
      <c r="G30" s="5">
        <v>144</v>
      </c>
      <c r="Y30" t="s">
        <v>30</v>
      </c>
      <c r="Z30" s="10">
        <v>14.49</v>
      </c>
    </row>
    <row r="31" spans="3:26" x14ac:dyDescent="0.25">
      <c r="C31" t="s">
        <v>2</v>
      </c>
      <c r="D31" t="s">
        <v>39</v>
      </c>
      <c r="E31" t="s">
        <v>20</v>
      </c>
      <c r="F31" s="4">
        <v>9443</v>
      </c>
      <c r="G31" s="5">
        <v>162</v>
      </c>
      <c r="Y31" t="s">
        <v>31</v>
      </c>
      <c r="Z31" s="10">
        <v>5.79</v>
      </c>
    </row>
    <row r="32" spans="3:26" x14ac:dyDescent="0.25">
      <c r="C32" t="s">
        <v>9</v>
      </c>
      <c r="D32" t="s">
        <v>34</v>
      </c>
      <c r="E32" t="s">
        <v>23</v>
      </c>
      <c r="F32" s="4">
        <v>8155</v>
      </c>
      <c r="G32" s="5">
        <v>90</v>
      </c>
      <c r="Y32" t="s">
        <v>32</v>
      </c>
      <c r="Z32" s="10">
        <v>8.65</v>
      </c>
    </row>
    <row r="33" spans="3:26" x14ac:dyDescent="0.25">
      <c r="C33" t="s">
        <v>8</v>
      </c>
      <c r="D33" t="s">
        <v>38</v>
      </c>
      <c r="E33" t="s">
        <v>23</v>
      </c>
      <c r="F33" s="4">
        <v>1701</v>
      </c>
      <c r="G33" s="5">
        <v>234</v>
      </c>
      <c r="Y33" t="s">
        <v>33</v>
      </c>
      <c r="Z33" s="10">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BCED-FBAE-4968-A4C4-310D39118A30}">
  <dimension ref="A2:C10"/>
  <sheetViews>
    <sheetView workbookViewId="0">
      <selection activeCell="A13" sqref="A13"/>
    </sheetView>
  </sheetViews>
  <sheetFormatPr defaultRowHeight="15" x14ac:dyDescent="0.25"/>
  <cols>
    <col min="1" max="1" width="17.140625" customWidth="1"/>
    <col min="2" max="2" width="26.28515625" customWidth="1"/>
    <col min="3" max="3" width="26.140625" customWidth="1"/>
  </cols>
  <sheetData>
    <row r="2" spans="1:3" x14ac:dyDescent="0.25">
      <c r="B2" s="6" t="s">
        <v>56</v>
      </c>
      <c r="C2" s="6" t="s">
        <v>50</v>
      </c>
    </row>
    <row r="3" spans="1:3" x14ac:dyDescent="0.25">
      <c r="A3" t="s">
        <v>57</v>
      </c>
      <c r="B3" s="4">
        <f>SUM(Table2[Amount])</f>
        <v>1240869</v>
      </c>
      <c r="C3" s="4">
        <f>SUM(Table2[Units])</f>
        <v>45660</v>
      </c>
    </row>
    <row r="4" spans="1:3" x14ac:dyDescent="0.25">
      <c r="A4" t="s">
        <v>58</v>
      </c>
      <c r="B4">
        <f>AVERAGE(Table2[Amount])</f>
        <v>4136.2299999999996</v>
      </c>
      <c r="C4">
        <f>AVERAGE(Table2[Units])</f>
        <v>152.19999999999999</v>
      </c>
    </row>
    <row r="5" spans="1:3" x14ac:dyDescent="0.25">
      <c r="A5" t="s">
        <v>59</v>
      </c>
      <c r="B5">
        <f>MEDIAN(Table2[Amount])</f>
        <v>3437</v>
      </c>
      <c r="C5">
        <f>MEDIAN(Table2[Units])</f>
        <v>124.5</v>
      </c>
    </row>
    <row r="6" spans="1:3" x14ac:dyDescent="0.25">
      <c r="A6" t="s">
        <v>60</v>
      </c>
      <c r="B6">
        <f>_xlfn.MODE.MULT(Table2[Amount])</f>
        <v>3339</v>
      </c>
      <c r="C6">
        <f>_xlfn.MODE.MULT(Table2[Units])</f>
        <v>75</v>
      </c>
    </row>
    <row r="8" spans="1:3" x14ac:dyDescent="0.25">
      <c r="A8" t="s">
        <v>61</v>
      </c>
    </row>
    <row r="9" spans="1:3" x14ac:dyDescent="0.25">
      <c r="A9" t="s">
        <v>62</v>
      </c>
      <c r="B9">
        <f>_xlfn.PERCENTILE.EXC(Table2[Amount],0.25)</f>
        <v>1652</v>
      </c>
      <c r="C9">
        <f>_xlfn.PERCENTILE.EXC(Table2[Units],0.25)</f>
        <v>54</v>
      </c>
    </row>
    <row r="10" spans="1:3" x14ac:dyDescent="0.25">
      <c r="A10" t="s">
        <v>63</v>
      </c>
      <c r="B10">
        <f>_xlfn.PERCENTILE.EXC(Table2[Amount],0.75)</f>
        <v>6245.75</v>
      </c>
      <c r="C10">
        <f>_xlfn.PERCENTILE.EXC(Table2[Units],0.75)</f>
        <v>223.5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30AE-FBC3-4E4A-8518-A097391FE94E}">
  <dimension ref="B4:F304"/>
  <sheetViews>
    <sheetView workbookViewId="0">
      <selection activeCell="F4" sqref="F4"/>
    </sheetView>
  </sheetViews>
  <sheetFormatPr defaultRowHeight="15" x14ac:dyDescent="0.25"/>
  <cols>
    <col min="2" max="2" width="26" customWidth="1"/>
    <col min="3" max="3" width="22.28515625" customWidth="1"/>
    <col min="4" max="4" width="32.42578125" customWidth="1"/>
    <col min="5" max="5" width="32" customWidth="1"/>
    <col min="6" max="6" width="29.42578125" customWidth="1"/>
  </cols>
  <sheetData>
    <row r="4" spans="2:6" x14ac:dyDescent="0.25">
      <c r="B4" s="6" t="s">
        <v>11</v>
      </c>
      <c r="C4" s="6" t="s">
        <v>12</v>
      </c>
      <c r="D4" s="11" t="s">
        <v>0</v>
      </c>
      <c r="E4" s="11" t="s">
        <v>1</v>
      </c>
      <c r="F4" s="11" t="s">
        <v>50</v>
      </c>
    </row>
    <row r="5" spans="2:6" x14ac:dyDescent="0.25">
      <c r="B5" t="s">
        <v>5</v>
      </c>
      <c r="C5" t="s">
        <v>36</v>
      </c>
      <c r="D5" t="s">
        <v>16</v>
      </c>
      <c r="E5" s="4">
        <v>16184</v>
      </c>
      <c r="F5" s="5">
        <v>39</v>
      </c>
    </row>
    <row r="6" spans="2:6" x14ac:dyDescent="0.25">
      <c r="B6" t="s">
        <v>5</v>
      </c>
      <c r="C6" t="s">
        <v>34</v>
      </c>
      <c r="D6" t="s">
        <v>20</v>
      </c>
      <c r="E6" s="4">
        <v>15610</v>
      </c>
      <c r="F6" s="5">
        <v>339</v>
      </c>
    </row>
    <row r="7" spans="2:6" x14ac:dyDescent="0.25">
      <c r="B7" t="s">
        <v>9</v>
      </c>
      <c r="C7" t="s">
        <v>34</v>
      </c>
      <c r="D7" t="s">
        <v>28</v>
      </c>
      <c r="E7" s="4">
        <v>14329</v>
      </c>
      <c r="F7" s="5">
        <v>150</v>
      </c>
    </row>
    <row r="8" spans="2:6" x14ac:dyDescent="0.25">
      <c r="B8" t="s">
        <v>5</v>
      </c>
      <c r="C8" t="s">
        <v>35</v>
      </c>
      <c r="D8" t="s">
        <v>15</v>
      </c>
      <c r="E8" s="4">
        <v>13391</v>
      </c>
      <c r="F8" s="5">
        <v>201</v>
      </c>
    </row>
    <row r="9" spans="2:6" x14ac:dyDescent="0.25">
      <c r="B9" t="s">
        <v>10</v>
      </c>
      <c r="C9" t="s">
        <v>39</v>
      </c>
      <c r="D9" t="s">
        <v>33</v>
      </c>
      <c r="E9" s="4">
        <v>12950</v>
      </c>
      <c r="F9" s="5">
        <v>30</v>
      </c>
    </row>
    <row r="10" spans="2:6" x14ac:dyDescent="0.25">
      <c r="B10" t="s">
        <v>40</v>
      </c>
      <c r="C10" t="s">
        <v>35</v>
      </c>
      <c r="D10" t="s">
        <v>32</v>
      </c>
      <c r="E10" s="4">
        <v>12348</v>
      </c>
      <c r="F10" s="5">
        <v>234</v>
      </c>
    </row>
    <row r="11" spans="2:6" x14ac:dyDescent="0.25">
      <c r="B11" t="s">
        <v>2</v>
      </c>
      <c r="C11" t="s">
        <v>37</v>
      </c>
      <c r="D11" t="s">
        <v>18</v>
      </c>
      <c r="E11" s="4">
        <v>11571</v>
      </c>
      <c r="F11" s="5">
        <v>138</v>
      </c>
    </row>
    <row r="12" spans="2:6" x14ac:dyDescent="0.25">
      <c r="B12" t="s">
        <v>9</v>
      </c>
      <c r="C12" t="s">
        <v>36</v>
      </c>
      <c r="D12" t="s">
        <v>27</v>
      </c>
      <c r="E12" s="4">
        <v>11522</v>
      </c>
      <c r="F12" s="5">
        <v>204</v>
      </c>
    </row>
    <row r="13" spans="2:6" x14ac:dyDescent="0.25">
      <c r="B13" t="s">
        <v>2</v>
      </c>
      <c r="C13" t="s">
        <v>36</v>
      </c>
      <c r="D13" t="s">
        <v>16</v>
      </c>
      <c r="E13" s="4">
        <v>11417</v>
      </c>
      <c r="F13" s="5">
        <v>21</v>
      </c>
    </row>
    <row r="14" spans="2:6" x14ac:dyDescent="0.25">
      <c r="B14" t="s">
        <v>41</v>
      </c>
      <c r="C14" t="s">
        <v>36</v>
      </c>
      <c r="D14" t="s">
        <v>13</v>
      </c>
      <c r="E14" s="4">
        <v>10311</v>
      </c>
      <c r="F14" s="5">
        <v>231</v>
      </c>
    </row>
    <row r="15" spans="2:6" x14ac:dyDescent="0.25">
      <c r="B15" t="s">
        <v>41</v>
      </c>
      <c r="C15" t="s">
        <v>36</v>
      </c>
      <c r="D15" t="s">
        <v>32</v>
      </c>
      <c r="E15" s="4">
        <v>10304</v>
      </c>
      <c r="F15" s="5">
        <v>84</v>
      </c>
    </row>
    <row r="16" spans="2: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4:E304">
    <cfRule type="colorScale" priority="5">
      <colorScale>
        <cfvo type="min"/>
        <cfvo type="percentile" val="50"/>
        <cfvo type="max"/>
        <color rgb="FFF8696B"/>
        <color rgb="FFFFEB84"/>
        <color rgb="FF63BE7B"/>
      </colorScale>
    </cfRule>
  </conditionalFormatting>
  <conditionalFormatting sqref="F4">
    <cfRule type="duplicateValues" dxfId="3" priority="1"/>
    <cfRule type="dataBar" priority="3">
      <dataBar>
        <cfvo type="min"/>
        <cfvo type="max"/>
        <color rgb="FF638EC6"/>
      </dataBar>
      <extLst>
        <ext xmlns:x14="http://schemas.microsoft.com/office/spreadsheetml/2009/9/main" uri="{B025F937-C7B1-47D3-B67F-A62EFF666E3E}">
          <x14:id>{457B2C6D-2070-406C-99E4-EFD083B0DC0F}</x14:id>
        </ext>
      </extLst>
    </cfRule>
  </conditionalFormatting>
  <conditionalFormatting sqref="F4:F304">
    <cfRule type="dataBar" priority="2">
      <dataBar>
        <cfvo type="min"/>
        <cfvo type="max"/>
        <color rgb="FF638EC6"/>
      </dataBar>
      <extLst>
        <ext xmlns:x14="http://schemas.microsoft.com/office/spreadsheetml/2009/9/main" uri="{B025F937-C7B1-47D3-B67F-A62EFF666E3E}">
          <x14:id>{28B99802-0E37-4FC2-B694-CEF8738F28B2}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7B2C6D-2070-406C-99E4-EFD083B0DC0F}">
            <x14:dataBar minLength="0" maxLength="100" gradient="0">
              <x14:cfvo type="autoMin"/>
              <x14:cfvo type="autoMax"/>
              <x14:negativeFillColor rgb="FFFF0000"/>
              <x14:axisColor rgb="FF000000"/>
            </x14:dataBar>
          </x14:cfRule>
          <xm:sqref>F4</xm:sqref>
        </x14:conditionalFormatting>
        <x14:conditionalFormatting xmlns:xm="http://schemas.microsoft.com/office/excel/2006/main">
          <x14:cfRule type="dataBar" id="{28B99802-0E37-4FC2-B694-CEF8738F28B2}">
            <x14:dataBar minLength="0" maxLength="100" gradient="0">
              <x14:cfvo type="autoMin"/>
              <x14:cfvo type="autoMax"/>
              <x14:negativeFillColor rgb="FFFF0000"/>
              <x14:axisColor rgb="FF000000"/>
            </x14:dataBar>
          </x14:cfRule>
          <xm:sqref>F4:F304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A9FF-D6F5-4EAE-993A-ACF432AA3A11}">
  <dimension ref="B3:M9"/>
  <sheetViews>
    <sheetView workbookViewId="0">
      <selection activeCell="H9" sqref="H9"/>
    </sheetView>
  </sheetViews>
  <sheetFormatPr defaultRowHeight="15" x14ac:dyDescent="0.25"/>
  <cols>
    <col min="2" max="2" width="19.7109375" customWidth="1"/>
    <col min="3" max="4" width="11" customWidth="1"/>
    <col min="5" max="5" width="10.5703125" bestFit="1" customWidth="1"/>
    <col min="12" max="12" width="12.42578125" customWidth="1"/>
  </cols>
  <sheetData>
    <row r="3" spans="2:13" x14ac:dyDescent="0.25">
      <c r="B3" s="14" t="s">
        <v>64</v>
      </c>
      <c r="C3" s="14" t="s">
        <v>1</v>
      </c>
      <c r="D3" s="14"/>
      <c r="E3" s="14" t="s">
        <v>50</v>
      </c>
      <c r="K3" s="6" t="s">
        <v>64</v>
      </c>
      <c r="L3" s="6" t="s">
        <v>1</v>
      </c>
      <c r="M3" s="6" t="s">
        <v>50</v>
      </c>
    </row>
    <row r="4" spans="2:13" x14ac:dyDescent="0.25">
      <c r="B4" t="s">
        <v>34</v>
      </c>
      <c r="C4" s="12">
        <f>SUMIFS(Table2[Amount],Table2[Geography],B4)</f>
        <v>252469</v>
      </c>
      <c r="D4" s="12">
        <f>C4</f>
        <v>252469</v>
      </c>
      <c r="E4" s="15">
        <f>SUMIFS(Table2[Units],Table2[Geography],B4)</f>
        <v>8760</v>
      </c>
      <c r="K4" t="s">
        <v>37</v>
      </c>
      <c r="L4" s="12">
        <f>SUMIFS(Table2[Amount],Table2[Geography],K4)</f>
        <v>218813</v>
      </c>
      <c r="M4" s="13">
        <f>SUMIFS(Table2[Units],Table2[Geography],K4)</f>
        <v>7431</v>
      </c>
    </row>
    <row r="5" spans="2:13" x14ac:dyDescent="0.25">
      <c r="B5" t="s">
        <v>36</v>
      </c>
      <c r="C5" s="12">
        <f>SUMIFS(Table2[Amount],Table2[Geography],B5)</f>
        <v>237944</v>
      </c>
      <c r="D5" s="12">
        <f t="shared" ref="D5:D9" si="0">C5</f>
        <v>237944</v>
      </c>
      <c r="E5" s="15">
        <f>SUMIFS(Table2[Units],Table2[Geography],B5)</f>
        <v>7302</v>
      </c>
      <c r="K5" t="s">
        <v>35</v>
      </c>
      <c r="L5" s="12">
        <f>SUMIFS(Table2[Amount],Table2[Geography],K5)</f>
        <v>189434</v>
      </c>
      <c r="M5" s="13">
        <f>SUMIFS(Table2[Units],Table2[Geography],K5)</f>
        <v>10158</v>
      </c>
    </row>
    <row r="6" spans="2:13" x14ac:dyDescent="0.25">
      <c r="B6" t="s">
        <v>37</v>
      </c>
      <c r="C6" s="12">
        <f>SUMIFS(Table2[Amount],Table2[Geography],B6)</f>
        <v>218813</v>
      </c>
      <c r="D6" s="12">
        <f t="shared" si="0"/>
        <v>218813</v>
      </c>
      <c r="E6" s="15">
        <f>SUMIFS(Table2[Units],Table2[Geography],B6)</f>
        <v>7431</v>
      </c>
      <c r="K6" t="s">
        <v>36</v>
      </c>
      <c r="L6" s="12">
        <f>SUMIFS(Table2[Amount],Table2[Geography],K6)</f>
        <v>237944</v>
      </c>
      <c r="M6" s="13">
        <f>SUMIFS(Table2[Units],Table2[Geography],K6)</f>
        <v>7302</v>
      </c>
    </row>
    <row r="7" spans="2:13" x14ac:dyDescent="0.25">
      <c r="B7" t="s">
        <v>35</v>
      </c>
      <c r="C7" s="12">
        <f>SUMIFS(Table2[Amount],Table2[Geography],B7)</f>
        <v>189434</v>
      </c>
      <c r="D7" s="12">
        <f t="shared" si="0"/>
        <v>189434</v>
      </c>
      <c r="E7" s="15">
        <f>SUMIFS(Table2[Units],Table2[Geography],B7)</f>
        <v>10158</v>
      </c>
      <c r="K7" t="s">
        <v>39</v>
      </c>
      <c r="L7" s="12">
        <f>SUMIFS(Table2[Amount],Table2[Geography],K7)</f>
        <v>173530</v>
      </c>
      <c r="M7" s="13">
        <f>SUMIFS(Table2[Units],Table2[Geography],K7)</f>
        <v>5745</v>
      </c>
    </row>
    <row r="8" spans="2:13" x14ac:dyDescent="0.25">
      <c r="B8" t="s">
        <v>39</v>
      </c>
      <c r="C8" s="12">
        <f>SUMIFS(Table2[Amount],Table2[Geography],B8)</f>
        <v>173530</v>
      </c>
      <c r="D8" s="12">
        <f t="shared" si="0"/>
        <v>173530</v>
      </c>
      <c r="E8" s="15">
        <f>SUMIFS(Table2[Units],Table2[Geography],B8)</f>
        <v>5745</v>
      </c>
      <c r="K8" t="s">
        <v>38</v>
      </c>
      <c r="L8" s="12">
        <f>SUMIFS(Table2[Amount],Table2[Geography],K8)</f>
        <v>168679</v>
      </c>
      <c r="M8" s="13">
        <f>SUMIFS(Table2[Units],Table2[Geography],K8)</f>
        <v>6264</v>
      </c>
    </row>
    <row r="9" spans="2:13" x14ac:dyDescent="0.25">
      <c r="B9" t="s">
        <v>38</v>
      </c>
      <c r="C9" s="12">
        <f>SUMIFS(Table2[Amount],Table2[Geography],B9)</f>
        <v>168679</v>
      </c>
      <c r="D9" s="12">
        <f t="shared" si="0"/>
        <v>168679</v>
      </c>
      <c r="E9" s="15">
        <f>SUMIFS(Table2[Units],Table2[Geography],B9)</f>
        <v>6264</v>
      </c>
      <c r="K9" t="s">
        <v>34</v>
      </c>
      <c r="L9" s="12">
        <f>SUMIFS(Table2[Amount],Table2[Geography],K9)</f>
        <v>252469</v>
      </c>
      <c r="M9" s="13">
        <f>SUMIFS(Table2[Units],Table2[Geography],K9)</f>
        <v>8760</v>
      </c>
    </row>
  </sheetData>
  <conditionalFormatting sqref="D4:D9">
    <cfRule type="dataBar" priority="1">
      <dataBar showValue="0">
        <cfvo type="min"/>
        <cfvo type="max"/>
        <color theme="4" tint="0.39997558519241921"/>
      </dataBar>
      <extLst>
        <ext xmlns:x14="http://schemas.microsoft.com/office/spreadsheetml/2009/9/main" uri="{B025F937-C7B1-47D3-B67F-A62EFF666E3E}">
          <x14:id>{603EB184-EB0A-44BD-B82C-0D2F2B4CD24B}</x14:id>
        </ext>
      </extLs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603EB184-EB0A-44BD-B82C-0D2F2B4CD24B}">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E30D-E8F1-4AE9-BEC4-D0833F409408}">
  <dimension ref="B3:E10"/>
  <sheetViews>
    <sheetView tabSelected="1" workbookViewId="0">
      <selection activeCell="M19" sqref="M19"/>
    </sheetView>
  </sheetViews>
  <sheetFormatPr defaultRowHeight="15" x14ac:dyDescent="0.25"/>
  <cols>
    <col min="2" max="2" width="13.140625" bestFit="1" customWidth="1"/>
    <col min="3" max="3" width="14.85546875" bestFit="1" customWidth="1"/>
    <col min="4" max="4" width="10.28515625" customWidth="1"/>
    <col min="5" max="5" width="12.28515625" bestFit="1" customWidth="1"/>
  </cols>
  <sheetData>
    <row r="3" spans="2:5" x14ac:dyDescent="0.25">
      <c r="B3" s="16" t="s">
        <v>65</v>
      </c>
      <c r="C3" t="s">
        <v>67</v>
      </c>
      <c r="D3" t="s">
        <v>69</v>
      </c>
      <c r="E3" t="s">
        <v>68</v>
      </c>
    </row>
    <row r="4" spans="2:5" x14ac:dyDescent="0.25">
      <c r="B4" s="17" t="s">
        <v>38</v>
      </c>
      <c r="C4">
        <v>6069</v>
      </c>
      <c r="D4">
        <v>6069</v>
      </c>
      <c r="E4">
        <v>24</v>
      </c>
    </row>
    <row r="5" spans="2:5" x14ac:dyDescent="0.25">
      <c r="B5" s="17" t="s">
        <v>36</v>
      </c>
      <c r="C5">
        <v>39242</v>
      </c>
      <c r="D5">
        <v>39242</v>
      </c>
      <c r="E5">
        <v>1482</v>
      </c>
    </row>
    <row r="6" spans="2:5" x14ac:dyDescent="0.25">
      <c r="B6" s="17" t="s">
        <v>34</v>
      </c>
      <c r="C6">
        <v>15855</v>
      </c>
      <c r="D6">
        <v>15855</v>
      </c>
      <c r="E6">
        <v>708</v>
      </c>
    </row>
    <row r="7" spans="2:5" x14ac:dyDescent="0.25">
      <c r="B7" s="17" t="s">
        <v>37</v>
      </c>
      <c r="C7">
        <v>17283</v>
      </c>
      <c r="D7">
        <v>17283</v>
      </c>
      <c r="E7">
        <v>882</v>
      </c>
    </row>
    <row r="8" spans="2:5" x14ac:dyDescent="0.25">
      <c r="B8" s="17" t="s">
        <v>39</v>
      </c>
      <c r="C8">
        <v>3976</v>
      </c>
      <c r="D8">
        <v>3976</v>
      </c>
      <c r="E8">
        <v>72</v>
      </c>
    </row>
    <row r="9" spans="2:5" x14ac:dyDescent="0.25">
      <c r="B9" s="17" t="s">
        <v>35</v>
      </c>
      <c r="C9">
        <v>15785</v>
      </c>
      <c r="D9">
        <v>15785</v>
      </c>
      <c r="E9">
        <v>699</v>
      </c>
    </row>
    <row r="10" spans="2:5" x14ac:dyDescent="0.25">
      <c r="B10" s="17" t="s">
        <v>66</v>
      </c>
      <c r="C10">
        <v>98210</v>
      </c>
      <c r="D10">
        <v>98210</v>
      </c>
      <c r="E10">
        <v>3867</v>
      </c>
    </row>
  </sheetData>
  <conditionalFormatting sqref="D3">
    <cfRule type="dataBar" priority="2">
      <dataBar showValue="0">
        <cfvo type="min"/>
        <cfvo type="max"/>
        <color theme="7"/>
      </dataBar>
      <extLst>
        <ext xmlns:x14="http://schemas.microsoft.com/office/spreadsheetml/2009/9/main" uri="{B025F937-C7B1-47D3-B67F-A62EFF666E3E}">
          <x14:id>{90296E8F-6895-4792-9EC4-5FA4C95C38D0}</x14:id>
        </ext>
      </extLst>
    </cfRule>
  </conditionalFormatting>
  <conditionalFormatting pivot="1" sqref="D4:D9">
    <cfRule type="dataBar" priority="1">
      <dataBar showValue="0">
        <cfvo type="min"/>
        <cfvo type="max"/>
        <color rgb="FFFFB628"/>
      </dataBar>
      <extLst>
        <ext xmlns:x14="http://schemas.microsoft.com/office/spreadsheetml/2009/9/main" uri="{B025F937-C7B1-47D3-B67F-A62EFF666E3E}">
          <x14:id>{B5748B48-DB93-4FE2-8DEA-150E2FDFDD43}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0296E8F-6895-4792-9EC4-5FA4C95C38D0}">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B5748B48-DB93-4FE2-8DEA-150E2FDFDD43}">
            <x14:dataBar minLength="0" maxLength="100" border="1" negativeBarBorderColorSameAsPositive="0">
              <x14:cfvo type="autoMin"/>
              <x14:cfvo type="autoMax"/>
              <x14:borderColor rgb="FFFFB628"/>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2398-4FD4-4662-9E5C-E5C122C4833E}">
  <dimension ref="B4:E27"/>
  <sheetViews>
    <sheetView workbookViewId="0">
      <selection activeCell="O17" activeCellId="1" sqref="O17 O17"/>
    </sheetView>
  </sheetViews>
  <sheetFormatPr defaultRowHeight="15" x14ac:dyDescent="0.25"/>
  <cols>
    <col min="2" max="2" width="21.85546875" bestFit="1" customWidth="1"/>
    <col min="3" max="3" width="14.85546875" bestFit="1" customWidth="1"/>
    <col min="4" max="4" width="12.28515625" bestFit="1" customWidth="1"/>
    <col min="5" max="5" width="13.140625" bestFit="1" customWidth="1"/>
  </cols>
  <sheetData>
    <row r="4" spans="2:5" x14ac:dyDescent="0.25">
      <c r="B4" s="16" t="s">
        <v>65</v>
      </c>
      <c r="C4" t="s">
        <v>67</v>
      </c>
      <c r="D4" t="s">
        <v>68</v>
      </c>
      <c r="E4" t="s">
        <v>70</v>
      </c>
    </row>
    <row r="5" spans="2:5" x14ac:dyDescent="0.25">
      <c r="B5" s="17" t="s">
        <v>14</v>
      </c>
      <c r="C5">
        <v>43183</v>
      </c>
      <c r="D5">
        <v>2022</v>
      </c>
      <c r="E5" s="18">
        <v>21.356577645895154</v>
      </c>
    </row>
    <row r="6" spans="2:5" x14ac:dyDescent="0.25">
      <c r="B6" s="17" t="s">
        <v>30</v>
      </c>
      <c r="C6">
        <v>66500</v>
      </c>
      <c r="D6">
        <v>2802</v>
      </c>
      <c r="E6" s="18">
        <v>23.733047822983583</v>
      </c>
    </row>
    <row r="7" spans="2:5" x14ac:dyDescent="0.25">
      <c r="B7" s="17" t="s">
        <v>24</v>
      </c>
      <c r="C7">
        <v>35378</v>
      </c>
      <c r="D7">
        <v>1044</v>
      </c>
      <c r="E7" s="18">
        <v>33.88697318007663</v>
      </c>
    </row>
    <row r="8" spans="2:5" x14ac:dyDescent="0.25">
      <c r="B8" s="17" t="s">
        <v>19</v>
      </c>
      <c r="C8">
        <v>44744</v>
      </c>
      <c r="D8">
        <v>1956</v>
      </c>
      <c r="E8" s="18">
        <v>22.87525562372188</v>
      </c>
    </row>
    <row r="9" spans="2:5" x14ac:dyDescent="0.25">
      <c r="B9" s="17" t="s">
        <v>22</v>
      </c>
      <c r="C9">
        <v>66283</v>
      </c>
      <c r="D9">
        <v>2052</v>
      </c>
      <c r="E9" s="18">
        <v>32.301656920077974</v>
      </c>
    </row>
    <row r="10" spans="2:5" x14ac:dyDescent="0.25">
      <c r="B10" s="17" t="s">
        <v>4</v>
      </c>
      <c r="C10">
        <v>33551</v>
      </c>
      <c r="D10">
        <v>1566</v>
      </c>
      <c r="E10" s="18">
        <v>21.424648786717754</v>
      </c>
    </row>
    <row r="11" spans="2:5" x14ac:dyDescent="0.25">
      <c r="B11" s="17" t="s">
        <v>26</v>
      </c>
      <c r="C11">
        <v>70273</v>
      </c>
      <c r="D11">
        <v>2142</v>
      </c>
      <c r="E11" s="18">
        <v>32.807189542483663</v>
      </c>
    </row>
    <row r="12" spans="2:5" x14ac:dyDescent="0.25">
      <c r="B12" s="17" t="s">
        <v>28</v>
      </c>
      <c r="C12">
        <v>72373</v>
      </c>
      <c r="D12">
        <v>3207</v>
      </c>
      <c r="E12" s="18">
        <v>22.567196757093857</v>
      </c>
    </row>
    <row r="13" spans="2:5" x14ac:dyDescent="0.25">
      <c r="B13" s="17" t="s">
        <v>32</v>
      </c>
      <c r="C13">
        <v>71967</v>
      </c>
      <c r="D13">
        <v>2301</v>
      </c>
      <c r="E13" s="18">
        <v>31.276401564537156</v>
      </c>
    </row>
    <row r="14" spans="2:5" x14ac:dyDescent="0.25">
      <c r="B14" s="17" t="s">
        <v>18</v>
      </c>
      <c r="C14">
        <v>52150</v>
      </c>
      <c r="D14">
        <v>1752</v>
      </c>
      <c r="E14" s="18">
        <v>29.765981735159816</v>
      </c>
    </row>
    <row r="15" spans="2:5" x14ac:dyDescent="0.25">
      <c r="B15" s="17" t="s">
        <v>17</v>
      </c>
      <c r="C15">
        <v>63721</v>
      </c>
      <c r="D15">
        <v>2331</v>
      </c>
      <c r="E15" s="18">
        <v>27.336336336336338</v>
      </c>
    </row>
    <row r="16" spans="2:5" x14ac:dyDescent="0.25">
      <c r="B16" s="17" t="s">
        <v>23</v>
      </c>
      <c r="C16">
        <v>56644</v>
      </c>
      <c r="D16">
        <v>1812</v>
      </c>
      <c r="E16" s="18">
        <v>31.260485651214129</v>
      </c>
    </row>
    <row r="17" spans="2:5" x14ac:dyDescent="0.25">
      <c r="B17" s="17" t="s">
        <v>29</v>
      </c>
      <c r="C17">
        <v>58009</v>
      </c>
      <c r="D17">
        <v>2976</v>
      </c>
      <c r="E17" s="18">
        <v>19.492271505376344</v>
      </c>
    </row>
    <row r="18" spans="2:5" x14ac:dyDescent="0.25">
      <c r="B18" s="17" t="s">
        <v>13</v>
      </c>
      <c r="C18">
        <v>47271</v>
      </c>
      <c r="D18">
        <v>1881</v>
      </c>
      <c r="E18" s="18">
        <v>25.130781499202552</v>
      </c>
    </row>
    <row r="19" spans="2:5" x14ac:dyDescent="0.25">
      <c r="B19" s="17" t="s">
        <v>16</v>
      </c>
      <c r="C19">
        <v>62111</v>
      </c>
      <c r="D19">
        <v>2154</v>
      </c>
      <c r="E19" s="18">
        <v>28.835190343546891</v>
      </c>
    </row>
    <row r="20" spans="2:5" x14ac:dyDescent="0.25">
      <c r="B20" s="17" t="s">
        <v>20</v>
      </c>
      <c r="C20">
        <v>54712</v>
      </c>
      <c r="D20">
        <v>2196</v>
      </c>
      <c r="E20" s="18">
        <v>24.9143897996357</v>
      </c>
    </row>
    <row r="21" spans="2:5" x14ac:dyDescent="0.25">
      <c r="B21" s="17" t="s">
        <v>27</v>
      </c>
      <c r="C21">
        <v>69461</v>
      </c>
      <c r="D21">
        <v>2982</v>
      </c>
      <c r="E21" s="18">
        <v>23.293427230046948</v>
      </c>
    </row>
    <row r="22" spans="2:5" x14ac:dyDescent="0.25">
      <c r="B22" s="17" t="s">
        <v>33</v>
      </c>
      <c r="C22">
        <v>69160</v>
      </c>
      <c r="D22">
        <v>1854</v>
      </c>
      <c r="E22" s="18">
        <v>37.303128371089535</v>
      </c>
    </row>
    <row r="23" spans="2:5" x14ac:dyDescent="0.25">
      <c r="B23" s="17" t="s">
        <v>15</v>
      </c>
      <c r="C23">
        <v>68971</v>
      </c>
      <c r="D23">
        <v>1533</v>
      </c>
      <c r="E23" s="18">
        <v>44.990867579908674</v>
      </c>
    </row>
    <row r="24" spans="2:5" x14ac:dyDescent="0.25">
      <c r="B24" s="17" t="s">
        <v>31</v>
      </c>
      <c r="C24">
        <v>39263</v>
      </c>
      <c r="D24">
        <v>1683</v>
      </c>
      <c r="E24" s="18">
        <v>23.329174093879978</v>
      </c>
    </row>
    <row r="25" spans="2:5" x14ac:dyDescent="0.25">
      <c r="B25" s="17" t="s">
        <v>21</v>
      </c>
      <c r="C25">
        <v>37772</v>
      </c>
      <c r="D25">
        <v>1308</v>
      </c>
      <c r="E25" s="18">
        <v>28.877675840978593</v>
      </c>
    </row>
    <row r="26" spans="2:5" x14ac:dyDescent="0.25">
      <c r="B26" s="17" t="s">
        <v>25</v>
      </c>
      <c r="C26">
        <v>57372</v>
      </c>
      <c r="D26">
        <v>2106</v>
      </c>
      <c r="E26" s="18">
        <v>27.242165242165242</v>
      </c>
    </row>
    <row r="27" spans="2:5" x14ac:dyDescent="0.25">
      <c r="B27" s="17" t="s">
        <v>66</v>
      </c>
      <c r="C27">
        <v>1240869</v>
      </c>
      <c r="D27">
        <v>45660</v>
      </c>
      <c r="E27" s="18">
        <v>27.17628120893561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Quick Statistics</vt:lpstr>
      <vt:lpstr>Explanatory Data Analysis</vt:lpstr>
      <vt:lpstr>Sales by country</vt:lpstr>
      <vt:lpstr>Sales by country(pivot tables)</vt:lpstr>
      <vt:lpstr>Dollar per unit(pivot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MARTIN KILOMBE</cp:lastModifiedBy>
  <dcterms:created xsi:type="dcterms:W3CDTF">2021-03-14T20:21:32Z</dcterms:created>
  <dcterms:modified xsi:type="dcterms:W3CDTF">2023-02-22T09:05:36Z</dcterms:modified>
</cp:coreProperties>
</file>