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D:\GIT1\EXCEL\"/>
    </mc:Choice>
  </mc:AlternateContent>
  <xr:revisionPtr revIDLastSave="0" documentId="13_ncr:1_{3FF48410-BB91-4C3D-8D49-D00648B36A16}" xr6:coauthVersionLast="47" xr6:coauthVersionMax="47" xr10:uidLastSave="{00000000-0000-0000-0000-000000000000}"/>
  <bookViews>
    <workbookView xWindow="20370" yWindow="-120" windowWidth="29040" windowHeight="15840" firstSheet="4" activeTab="8" xr2:uid="{26D4546B-D2A1-4444-8EAF-A6228F96F0C1}"/>
  </bookViews>
  <sheets>
    <sheet name="Data" sheetId="1" r:id="rId1"/>
    <sheet name="Quick Statistics" sheetId="2" r:id="rId2"/>
    <sheet name="Explanatory Data Analysis" sheetId="5" r:id="rId3"/>
    <sheet name="Sales by country" sheetId="6" r:id="rId4"/>
    <sheet name="Sales by country(pivot tables)" sheetId="7" r:id="rId5"/>
    <sheet name="Dollar per unit(pivot tables)" sheetId="9" r:id="rId6"/>
    <sheet name="Anomaly Detection" sheetId="10" r:id="rId7"/>
    <sheet name="Best Sales person by Country" sheetId="11" r:id="rId8"/>
    <sheet name="Dynamic country sales report" sheetId="14" r:id="rId9"/>
  </sheets>
  <definedNames>
    <definedName name="_xlnm._FilterDatabase" localSheetId="0" hidden="1">Data!$C$11:$G$11</definedName>
    <definedName name="_xlnm._FilterDatabase" localSheetId="3" hidden="1">'Sales by country'!$B$3:$E$3</definedName>
    <definedName name="_xlchart.v1.0" hidden="1">'Anomaly Detection'!$D$6:$D$305</definedName>
    <definedName name="_xlchart.v1.1" hidden="1">'Anomaly Detection'!$F$6:$F$305</definedName>
    <definedName name="_xlchart.v1.2" hidden="1">'Anomaly Detection'!$F$5</definedName>
    <definedName name="_xlchart.v1.3" hidden="1">'Anomaly Detection'!$F$6:$F$305</definedName>
    <definedName name="_xlcn.WorksheetConnection_beginnerDAcourseblank.xlsxTable21" hidden="1">Table2[]</definedName>
    <definedName name="Slicer_Sales_Person">#N/A</definedName>
  </definedNames>
  <calcPr calcId="181029"/>
  <pivotCaches>
    <pivotCache cacheId="1" r:id="rId10"/>
    <pivotCache cacheId="6"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beginner-DA-course-blank.xlsx!Table2"/>
        </x15:modelTables>
      </x15:dataModel>
    </ext>
  </extLst>
</workbook>
</file>

<file path=xl/calcChain.xml><?xml version="1.0" encoding="utf-8"?>
<calcChain xmlns="http://schemas.openxmlformats.org/spreadsheetml/2006/main">
  <c r="I10" i="14" l="1"/>
  <c r="H11" i="14"/>
  <c r="I11" i="14" s="1"/>
  <c r="H12" i="14"/>
  <c r="I12" i="14" s="1"/>
  <c r="H13" i="14"/>
  <c r="I13" i="14" s="1"/>
  <c r="H14" i="14"/>
  <c r="I14" i="14" s="1"/>
  <c r="H15" i="14"/>
  <c r="I15" i="14" s="1"/>
  <c r="H16" i="14"/>
  <c r="I16" i="14" s="1"/>
  <c r="H17" i="14"/>
  <c r="I17" i="14" s="1"/>
  <c r="H18" i="14"/>
  <c r="I18" i="14" s="1"/>
  <c r="H19" i="14"/>
  <c r="I19" i="14" s="1"/>
  <c r="H10" i="14"/>
  <c r="C13" i="14"/>
  <c r="C12" i="14"/>
  <c r="D13" i="14"/>
  <c r="D12" i="14"/>
  <c r="D11" i="14"/>
  <c r="C11" i="14"/>
  <c r="C8" i="14"/>
  <c r="H14" i="1"/>
  <c r="H13" i="1"/>
  <c r="H12"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M9" i="6"/>
  <c r="L9" i="6"/>
  <c r="M8" i="6"/>
  <c r="L8" i="6"/>
  <c r="M7" i="6"/>
  <c r="L7" i="6"/>
  <c r="M6" i="6"/>
  <c r="L6" i="6"/>
  <c r="M5" i="6"/>
  <c r="L5" i="6"/>
  <c r="M4" i="6"/>
  <c r="L4" i="6"/>
  <c r="C6" i="6"/>
  <c r="D6" i="6" s="1"/>
  <c r="C7" i="6"/>
  <c r="D7" i="6" s="1"/>
  <c r="C5" i="6"/>
  <c r="D5" i="6" s="1"/>
  <c r="C8" i="6"/>
  <c r="D8" i="6" s="1"/>
  <c r="C9" i="6"/>
  <c r="D9" i="6" s="1"/>
  <c r="C4" i="6"/>
  <c r="D4" i="6" s="1"/>
  <c r="E7" i="6"/>
  <c r="E5" i="6"/>
  <c r="E8" i="6"/>
  <c r="E9" i="6"/>
  <c r="E4" i="6"/>
  <c r="E6" i="6"/>
  <c r="B10" i="2"/>
  <c r="C10" i="2"/>
  <c r="C9" i="2"/>
  <c r="B9" i="2"/>
  <c r="B6" i="2"/>
  <c r="C6" i="2"/>
  <c r="C5" i="2"/>
  <c r="B5" i="2"/>
  <c r="C4" i="2"/>
  <c r="B4" i="2"/>
  <c r="C3" i="2"/>
  <c r="B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1D3261D-89D6-4135-A706-FA2B18F0908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F02F6C7-C4CD-4AEA-AD23-1BD397656E6C}" name="WorksheetConnection_beginner-DA-course-blank.xlsx!Table2" type="102" refreshedVersion="8" minRefreshableVersion="5">
    <extLst>
      <ext xmlns:x15="http://schemas.microsoft.com/office/spreadsheetml/2010/11/main" uri="{DE250136-89BD-433C-8126-D09CA5730AF9}">
        <x15:connection id="Table2" autoDelete="1">
          <x15:rangePr sourceName="_xlcn.WorksheetConnection_beginnerDAcourseblank.xlsxTable21"/>
        </x15:connection>
      </ext>
    </extLst>
  </connection>
</connections>
</file>

<file path=xl/sharedStrings.xml><?xml version="1.0" encoding="utf-8"?>
<sst xmlns="http://schemas.openxmlformats.org/spreadsheetml/2006/main" count="2985" uniqueCount="83">
  <si>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</si>
  <si>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</si>
  <si>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</si>
  <si>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</si>
  <si>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</si>
  <si>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</si>
  <si>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</si>
  <si>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</si>
  <si>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</si>
  <si>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</si>
  <si>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</si>
  <si>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</si>
  <si>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</si>
  <si>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</si>
  <si>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</si>
  <si>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</si>
  <si>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</si>
  <si>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</si>
  <si>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</si>
  <si>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</si>
  <si>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</si>
  <si>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</si>
  <si>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</si>
  <si>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</si>
  <si>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</si>
  <si>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</si>
  <si>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</si>
  <si>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</si>
  <si>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</si>
  <si>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</si>
  <si>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</si>
  <si>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</si>
  <si>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</si>
  <si>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</si>
  <si>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</si>
  <si>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</si>
  <si>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</si>
  <si>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</si>
  <si>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</si>
  <si>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</si>
  <si>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</si>
  <si>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</si>
  <si>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</si>
  <si>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</si>
  <si>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</si>
  <si>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</si>
  <si>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</si>
  <si>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</si>
  <si>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</si>
  <si>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</si>
  <si>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</si>
  <si>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</si>
  <si>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</si>
  <si>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</si>
  <si>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</si>
  <si>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</si>
  <si>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Amounts</t>
  </si>
  <si>
    <t>SUM</t>
  </si>
  <si>
    <t>Average</t>
  </si>
  <si>
    <t>Median</t>
  </si>
  <si>
    <t>Mode</t>
  </si>
  <si>
    <t>Percentiles</t>
  </si>
  <si>
    <t>First Q</t>
  </si>
  <si>
    <t>Third Q</t>
  </si>
  <si>
    <t>Country</t>
  </si>
  <si>
    <t>Row Labels</t>
  </si>
  <si>
    <t>Grand Total</t>
  </si>
  <si>
    <t>Sum of Amount</t>
  </si>
  <si>
    <t>Sum of Units</t>
  </si>
  <si>
    <t xml:space="preserve"> </t>
  </si>
  <si>
    <t>Sales per unit</t>
  </si>
  <si>
    <t>Best Performing Sales Person</t>
  </si>
  <si>
    <t>Worst Performing Sales Person</t>
  </si>
  <si>
    <t>cost per unit</t>
  </si>
  <si>
    <t>cost</t>
  </si>
  <si>
    <t>Countries</t>
  </si>
  <si>
    <t>Pick a Country</t>
  </si>
  <si>
    <t>Quick Summary</t>
  </si>
  <si>
    <t>Number of Transactions</t>
  </si>
  <si>
    <t>Sales</t>
  </si>
  <si>
    <t>Total</t>
  </si>
  <si>
    <t>Cost Per Unit</t>
  </si>
  <si>
    <t>By Sales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</si>
</sst>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quot;$&quot;#,##0_);[Red]\(&quot;$&quot;#,##0\)"/>
    <numFmt numFmtId="165" formatCode="&quot;$&quot;#,##0.00_);[Red]\(&quot;$&quot;#,##0.00\)"/>
    <numFmt numFmtId="166" formatCode="_-[$$-409]* #,##0_ ;_-[$$-409]* \-#,##0\ ;_-[$$-409]* &quot;-&quot;??_ ;_-@_ "/>
    <numFmt numFmtId="167" formatCode="_-* #,##0_-;\-* #,##0_-;_-* &quot;-&quot;??_-;_-@_-"/>
    <numFmt numFmtId="168" formatCode="\$#,##0.00;\(\$#,##0.00\);\$#,##0.00"/>
  </numFmts>
  <fonts count="5"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sz val="11"/>
      <color theme="0" tint="-0.499984740745262"/>
      <name val="Calibri"/>
      <family val="2"/>
      <scheme val="minor"/>
    </font>
  </fonts>
  <fills count="7">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theme="4" tint="0.79998168889431442"/>
      </patternFill>
    </fill>
    <fill>
      <patternFill patternType="solid">
        <fgColor theme="5" tint="0.39997558519241921"/>
        <bgColor indexed="64"/>
      </patternFill>
    </fill>
  </fills>
  <borders count="3">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s>
  <cellStyleXfs count="2">
    <xf numFmtId="0" fontId="0" fillId="0" borderId="0"/>
    <xf numFmtId="43" fontId="3" fillId="0" borderId="0" applyFont="0" applyFill="0" applyBorder="0" applyAlignment="0" applyProtection="0"/>
  </cellStyleXfs>
  <cellXfs count="3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165" fontId="0" fillId="0" borderId="0" xfId="0" applyNumberFormat="1"/>
    <xf numFmtId="0" fontId="2" fillId="0" borderId="0" xfId="0" applyFont="1" applyAlignment="1">
      <alignment horizontal="center"/>
    </xf>
    <xf numFmtId="166" fontId="0" fillId="0" borderId="0" xfId="0" applyNumberFormat="1" applyAlignment="1">
      <alignment horizontal="right"/>
    </xf>
    <xf numFmtId="167" fontId="0" fillId="0" borderId="0" xfId="1" applyNumberFormat="1" applyFont="1"/>
    <xf numFmtId="0" fontId="2" fillId="4" borderId="0" xfId="0" applyFont="1" applyFill="1"/>
    <xf numFmtId="167" fontId="4" fillId="0" borderId="0" xfId="1" applyNumberFormat="1" applyFont="1"/>
    <xf numFmtId="0" fontId="0" fillId="0" borderId="0" xfId="0" pivotButton="1"/>
    <xf numFmtId="0" fontId="0" fillId="0" borderId="0" xfId="0" applyAlignment="1">
      <alignment horizontal="left"/>
    </xf>
    <xf numFmtId="168" fontId="0" fillId="0" borderId="0" xfId="0" applyNumberFormat="1"/>
    <xf numFmtId="0" fontId="0" fillId="0" borderId="0" xfId="0" applyAlignment="1">
      <alignment horizontal="left" indent="1"/>
    </xf>
    <xf numFmtId="0" fontId="2" fillId="0" borderId="0" xfId="0" applyFont="1" applyAlignment="1">
      <alignment horizontal="center"/>
    </xf>
    <xf numFmtId="0" fontId="0" fillId="0" borderId="0" xfId="0" applyAlignment="1">
      <alignment horizontal="center"/>
    </xf>
    <xf numFmtId="0" fontId="0" fillId="0" borderId="2" xfId="0" applyFont="1" applyBorder="1"/>
    <xf numFmtId="2" fontId="0" fillId="0" borderId="0" xfId="0" applyNumberFormat="1"/>
    <xf numFmtId="0" fontId="0" fillId="0" borderId="0" xfId="0" applyNumberFormat="1"/>
    <xf numFmtId="0" fontId="0" fillId="5" borderId="2" xfId="0" applyFont="1" applyFill="1" applyBorder="1"/>
    <xf numFmtId="0" fontId="0" fillId="0" borderId="0" xfId="0" applyFont="1" applyFill="1" applyBorder="1"/>
    <xf numFmtId="0" fontId="0" fillId="0" borderId="2" xfId="0" applyFont="1" applyFill="1" applyBorder="1"/>
    <xf numFmtId="0" fontId="0" fillId="6" borderId="0" xfId="0" applyFill="1"/>
    <xf numFmtId="0" fontId="2" fillId="0" borderId="0" xfId="0" applyFont="1"/>
    <xf numFmtId="166" fontId="0" fillId="0" borderId="0" xfId="0" applyNumberFormat="1"/>
  </cellXfs>
  <cellStyles count="2">
    <cellStyle name="Comma" xfId="1" builtinId="3"/>
    <cellStyle name="Normal" xfId="0" builtinId="0"/>
  </cellStyles>
  <dxfs count="12">
    <dxf>
      <numFmt numFmtId="2" formatCode="0.00"/>
    </dxf>
    <dxf>
      <numFmt numFmtId="3" formatCode="#,##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'Anomaly Detection'!$G$5</c:f>
              <c:strCache>
                <c:ptCount val="1"/>
                <c:pt idx="0">
                  <c:v>Units</c:v>
                </c:pt>
              </c:strCache>
            </c:strRef>
          </c:tx>
          <c:spPr>
            <a:ln w="25400" cap="rnd">
              <a:noFill/>
              <a:round/>
            </a:ln>
            <a:effectLst/>
          </c:spPr>
          <c:marker>
            <c:symbol val="circle"/>
            <c:size val="5"/>
            <c:spPr>
              <a:solidFill>
                <a:schemeClr val="accent1"/>
              </a:solidFill>
              <a:ln w="9525">
                <a:solidFill>
                  <a:schemeClr val="accent1"/>
                </a:solidFill>
              </a:ln>
              <a:effectLst/>
            </c:spPr>
          </c:marker>
          <c:xVal>
            <c:numRef>
              <c:f>'Anomaly Detection'!$F$6:$F$305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'Anomaly Detection'!$G$6:$G$305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4999-4175-AD08-3409669878A8}"/>
            </c:ext>
          </c:extLst>
        </c:ser>
        <c:dLbls>
          <c:showLegendKey val="0"/>
          <c:showVal val="0"/>
          <c:showCatName val="0"/>
          <c:showSerName val="0"/>
          <c:showPercent val="0"/>
          <c:showBubbleSize val="0"/>
        </c:dLbls>
        <c:axId val="1123524783"/>
        <c:axId val="1123518543"/>
      </c:scatterChart>
      <c:valAx>
        <c:axId val="11235247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18543"/>
        <c:crosses val="autoZero"/>
        <c:crossBetween val="midCat"/>
      </c:valAx>
      <c:valAx>
        <c:axId val="11235185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524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Amount Dispersion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Dispersion</a:t>
          </a:r>
        </a:p>
      </cx:txPr>
    </cx:title>
    <cx:plotArea>
      <cx:plotAreaRegion>
        <cx:series layoutId="boxWhisker" uniqueId="{61C0AC96-7888-4429-88C6-DA1BC0AFCC8B}">
          <cx:tx>
            <cx:txData>
              <cx:f>_xlchart.v1.2</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By Geography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By Geography</a:t>
          </a:r>
        </a:p>
      </cx:txPr>
    </cx:title>
    <cx:plotArea>
      <cx:plotAreaRegion>
        <cx:series layoutId="boxWhisker" uniqueId="{1B3BFA59-703B-47F7-81DA-368FEFC9B2B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0</xdr:row>
      <xdr:rowOff>152482</xdr:rowOff>
    </xdr:from>
    <xdr:to>
      <xdr:col>10</xdr:col>
      <xdr:colOff>2314878</xdr:colOff>
      <xdr:row>1</xdr:row>
      <xdr:rowOff>190500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95249</xdr:colOff>
      <xdr:row>2</xdr:row>
      <xdr:rowOff>9526</xdr:rowOff>
    </xdr:from>
    <xdr:to>
      <xdr:col>11</xdr:col>
      <xdr:colOff>171450</xdr:colOff>
      <xdr:row>10</xdr:row>
      <xdr:rowOff>9525</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5C694DA-2896-48FD-58FD-8948A3ECAB6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76699" y="390526"/>
              <a:ext cx="3733801"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28575</xdr:colOff>
      <xdr:row>3</xdr:row>
      <xdr:rowOff>23812</xdr:rowOff>
    </xdr:from>
    <xdr:to>
      <xdr:col>22</xdr:col>
      <xdr:colOff>333375</xdr:colOff>
      <xdr:row>17</xdr:row>
      <xdr:rowOff>100012</xdr:rowOff>
    </xdr:to>
    <xdr:graphicFrame macro="">
      <xdr:nvGraphicFramePr>
        <xdr:cNvPr id="2" name="Chart 1">
          <a:extLst>
            <a:ext uri="{FF2B5EF4-FFF2-40B4-BE49-F238E27FC236}">
              <a16:creationId xmlns:a16="http://schemas.microsoft.com/office/drawing/2014/main" id="{FCBB87F0-CA92-47F1-3D5C-D18B389E72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21</xdr:row>
      <xdr:rowOff>23812</xdr:rowOff>
    </xdr:from>
    <xdr:to>
      <xdr:col>22</xdr:col>
      <xdr:colOff>304800</xdr:colOff>
      <xdr:row>35</xdr:row>
      <xdr:rowOff>100012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E472DA1-755D-0C83-54B9-D90287F014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3144500" y="40243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152400</xdr:colOff>
      <xdr:row>4</xdr:row>
      <xdr:rowOff>119061</xdr:rowOff>
    </xdr:from>
    <xdr:to>
      <xdr:col>14</xdr:col>
      <xdr:colOff>571500</xdr:colOff>
      <xdr:row>19</xdr:row>
      <xdr:rowOff>161924</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6704C0C6-80F9-90C3-8065-6BEB7E941E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420100" y="881061"/>
              <a:ext cx="4686300" cy="29003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TIN KILOMBE" refreshedDate="44979.510880439811" backgroundQuery="1" createdVersion="8" refreshedVersion="8" minRefreshableVersion="3" recordCount="0" supportSubquery="1" supportAdvancedDrill="1" xr:uid="{492680BC-1B97-4A12-A7A3-32CF3F91515B}">
  <cacheSource type="external" connectionId="1"/>
  <cacheFields count="2">
    <cacheField name="[Table2].[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ales per unit]" caption="Sales per unit" numFmtId="0" hierarchy="7" level="32767"/>
  </cacheFields>
  <cacheHierarchies count="10">
    <cacheHierarchy uniqueName="[Table2].[Sales Person]" caption="Sales Person" attribute="1" defaultMemberUniqueName="[Table2].[Sales Person].[All]" allUniqueName="[Table2].[Sales Person].[All]" dimensionUniqueName="[Table2]" displayFolder="" count="0" memberValueDatatype="130" unbalanced="0"/>
    <cacheHierarchy uniqueName="[Table2].[Geography]" caption="Geography" attribute="1" defaultMemberUniqueName="[Table2].[Geography].[All]" allUniqueName="[Table2].[Geography].[All]" dimensionUniqueName="[Table2]" displayFolder="" count="0" memberValueDatatype="130" unbalanced="0"/>
    <cacheHierarchy uniqueName="[Table2].[Product]" caption="Product" attribute="1" defaultMemberUniqueName="[Table2].[Product].[All]" allUniqueName="[Table2].[Product].[All]" dimensionUniqueName="[Table2]" displayFolder="" count="2" memberValueDatatype="130" unbalanced="0">
      <fieldsUsage count="2">
        <fieldUsage x="-1"/>
        <fieldUsage x="0"/>
      </fieldsUsage>
    </cacheHierarchy>
    <cacheHierarchy uniqueName="[Table2].[Amount]" caption="Amount" attribute="1" defaultMemberUniqueName="[Table2].[Amount].[All]" allUniqueName="[Table2].[Amount].[All]" dimensionUniqueName="[Table2]" displayFolder="" count="0" memberValueDatatype="20" unbalanced="0"/>
    <cacheHierarchy uniqueName="[Table2].[Units]" caption="Units" attribute="1" defaultMemberUniqueName="[Table2].[Units].[All]" allUniqueName="[Table2].[Units].[All]" dimensionUniqueName="[Table2]" displayFolder="" count="0" memberValueDatatype="20" unbalanced="0"/>
    <cacheHierarchy uniqueName="[Measures].[Sum of Amount]" caption="Sum of Amount" measure="1" displayFolder="" measureGroup="Table2"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2" count="0">
      <extLst>
        <ext xmlns:x15="http://schemas.microsoft.com/office/spreadsheetml/2010/11/main" uri="{B97F6D7D-B522-45F9-BDA1-12C45D357490}">
          <x15:cacheHierarchy aggregatedColumn="4"/>
        </ext>
      </extLst>
    </cacheHierarchy>
    <cacheHierarchy uniqueName="[Measures].[Sales per unit]" caption="Sales per unit"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KILOMBE" refreshedDate="44979.695795254629" createdVersion="8" refreshedVersion="8" minRefreshableVersion="3" recordCount="300" xr:uid="{7F820D49-7911-40DD-BE25-FD4039B096D8}">
  <cacheSource type="worksheet">
    <worksheetSource name="Table2"/>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2">
      <sharedItems containsMixedTypes="1" containsNumber="1" minValue="0" maxValue="2037"/>
    </cacheField>
    <cacheField name="cost" numFmtId="0">
      <sharedItems containsNonDate="0" containsString="0" containsBlank="1"/>
    </cacheField>
  </cacheFields>
  <extLst>
    <ext xmlns:x14="http://schemas.microsoft.com/office/spreadsheetml/2009/9/main" uri="{725AE2AE-9491-48be-B2B4-4EB974FC3084}">
      <x14:pivotCacheDefinition pivotCacheId="14553110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n v="14.245614035087719"/>
    <m/>
  </r>
  <r>
    <x v="1"/>
    <x v="1"/>
    <s v="Choco Coated Almonds"/>
    <n v="6706"/>
    <n v="459"/>
    <n v="14.610021786492375"/>
    <m/>
  </r>
  <r>
    <x v="2"/>
    <x v="1"/>
    <s v="Almond Choco"/>
    <n v="959"/>
    <n v="147"/>
    <n v="6.5238095238095237"/>
    <m/>
  </r>
  <r>
    <x v="3"/>
    <x v="2"/>
    <s v="Drinking Coco"/>
    <n v="9632"/>
    <n v="288"/>
    <n v="33.444444444444443"/>
    <m/>
  </r>
  <r>
    <x v="4"/>
    <x v="3"/>
    <s v="White Choc"/>
    <n v="2100"/>
    <n v="414"/>
    <n v="5.0724637681159424"/>
    <m/>
  </r>
  <r>
    <x v="0"/>
    <x v="1"/>
    <s v="Peanut Butter Cubes"/>
    <n v="8869"/>
    <n v="432"/>
    <n v="20.530092592592592"/>
    <m/>
  </r>
  <r>
    <x v="4"/>
    <x v="4"/>
    <s v="Smooth Sliky Salty"/>
    <n v="2681"/>
    <n v="54"/>
    <n v="49.648148148148145"/>
    <m/>
  </r>
  <r>
    <x v="1"/>
    <x v="1"/>
    <s v="After Nines"/>
    <n v="5012"/>
    <n v="210"/>
    <n v="23.866666666666667"/>
    <m/>
  </r>
  <r>
    <x v="5"/>
    <x v="4"/>
    <s v="50% Dark Bites"/>
    <n v="1281"/>
    <n v="75"/>
    <n v="17.079999999999998"/>
    <m/>
  </r>
  <r>
    <x v="6"/>
    <x v="0"/>
    <s v="50% Dark Bites"/>
    <n v="4991"/>
    <n v="12"/>
    <n v="415.91666666666669"/>
    <m/>
  </r>
  <r>
    <x v="7"/>
    <x v="3"/>
    <s v="White Choc"/>
    <n v="1785"/>
    <n v="462"/>
    <n v="3.8636363636363638"/>
    <m/>
  </r>
  <r>
    <x v="8"/>
    <x v="0"/>
    <s v="Eclairs"/>
    <n v="3983"/>
    <n v="144"/>
    <n v="27.659722222222221"/>
    <m/>
  </r>
  <r>
    <x v="2"/>
    <x v="4"/>
    <s v="Mint Chip Choco"/>
    <n v="2646"/>
    <n v="120"/>
    <n v="22.05"/>
    <m/>
  </r>
  <r>
    <x v="7"/>
    <x v="5"/>
    <s v="Milk Bars"/>
    <n v="252"/>
    <n v="54"/>
    <n v="4.666666666666667"/>
    <m/>
  </r>
  <r>
    <x v="8"/>
    <x v="1"/>
    <s v="White Choc"/>
    <n v="2464"/>
    <n v="234"/>
    <n v="10.52991452991453"/>
    <m/>
  </r>
  <r>
    <x v="8"/>
    <x v="1"/>
    <s v="Manuka Honey Choco"/>
    <n v="2114"/>
    <n v="66"/>
    <n v="32.030303030303031"/>
    <m/>
  </r>
  <r>
    <x v="4"/>
    <x v="0"/>
    <s v="Smooth Sliky Salty"/>
    <n v="7693"/>
    <n v="87"/>
    <n v="88.425287356321846"/>
    <m/>
  </r>
  <r>
    <x v="6"/>
    <x v="5"/>
    <s v="Orange Choco"/>
    <n v="15610"/>
    <n v="339"/>
    <n v="46.047197640117993"/>
    <m/>
  </r>
  <r>
    <x v="3"/>
    <x v="5"/>
    <s v="After Nines"/>
    <n v="336"/>
    <n v="144"/>
    <n v="2.3333333333333335"/>
    <m/>
  </r>
  <r>
    <x v="7"/>
    <x v="3"/>
    <s v="Orange Choco"/>
    <n v="9443"/>
    <n v="162"/>
    <n v="58.290123456790127"/>
    <m/>
  </r>
  <r>
    <x v="2"/>
    <x v="5"/>
    <s v="Fruit &amp; Nut Bars"/>
    <n v="8155"/>
    <n v="90"/>
    <n v="90.611111111111114"/>
    <m/>
  </r>
  <r>
    <x v="1"/>
    <x v="4"/>
    <s v="Fruit &amp; Nut Bars"/>
    <n v="1701"/>
    <n v="234"/>
    <n v="7.2692307692307692"/>
    <m/>
  </r>
  <r>
    <x v="9"/>
    <x v="4"/>
    <s v="After Nines"/>
    <n v="2205"/>
    <n v="141"/>
    <n v="15.638297872340425"/>
    <m/>
  </r>
  <r>
    <x v="1"/>
    <x v="0"/>
    <s v="99% Dark &amp; Pure"/>
    <n v="1771"/>
    <n v="204"/>
    <n v="8.6813725490196081"/>
    <m/>
  </r>
  <r>
    <x v="3"/>
    <x v="1"/>
    <s v="Raspberry Choco"/>
    <n v="2114"/>
    <n v="186"/>
    <n v="11.365591397849462"/>
    <m/>
  </r>
  <r>
    <x v="3"/>
    <x v="2"/>
    <s v="Milk Bars"/>
    <n v="10311"/>
    <n v="231"/>
    <n v="44.636363636363633"/>
    <m/>
  </r>
  <r>
    <x v="8"/>
    <x v="3"/>
    <s v="Mint Chip Choco"/>
    <n v="21"/>
    <n v="168"/>
    <n v="0.125"/>
    <m/>
  </r>
  <r>
    <x v="9"/>
    <x v="1"/>
    <s v="Orange Choco"/>
    <n v="1974"/>
    <n v="195"/>
    <n v="10.123076923076923"/>
    <m/>
  </r>
  <r>
    <x v="6"/>
    <x v="2"/>
    <s v="Fruit &amp; Nut Bars"/>
    <n v="6314"/>
    <n v="15"/>
    <n v="420.93333333333334"/>
    <m/>
  </r>
  <r>
    <x v="9"/>
    <x v="0"/>
    <s v="Fruit &amp; Nut Bars"/>
    <n v="4683"/>
    <n v="30"/>
    <n v="156.1"/>
    <m/>
  </r>
  <r>
    <x v="3"/>
    <x v="0"/>
    <s v="85% Dark Bars"/>
    <n v="6398"/>
    <n v="102"/>
    <n v="62.725490196078432"/>
    <m/>
  </r>
  <r>
    <x v="7"/>
    <x v="1"/>
    <s v="99% Dark &amp; Pure"/>
    <n v="553"/>
    <n v="15"/>
    <n v="36.866666666666667"/>
    <m/>
  </r>
  <r>
    <x v="1"/>
    <x v="3"/>
    <s v="70% Dark Bites"/>
    <n v="7021"/>
    <n v="183"/>
    <n v="38.366120218579233"/>
    <m/>
  </r>
  <r>
    <x v="0"/>
    <x v="3"/>
    <s v="After Nines"/>
    <n v="5817"/>
    <n v="12"/>
    <n v="484.75"/>
    <m/>
  </r>
  <r>
    <x v="3"/>
    <x v="3"/>
    <s v="50% Dark Bites"/>
    <n v="3976"/>
    <n v="72"/>
    <n v="55.222222222222221"/>
    <m/>
  </r>
  <r>
    <x v="4"/>
    <x v="4"/>
    <s v="Organic Choco Syrup"/>
    <n v="1134"/>
    <n v="282"/>
    <n v="4.0212765957446805"/>
    <m/>
  </r>
  <r>
    <x v="7"/>
    <x v="3"/>
    <s v="Caramel Stuffed Bars"/>
    <n v="6027"/>
    <n v="144"/>
    <n v="41.854166666666664"/>
    <m/>
  </r>
  <r>
    <x v="4"/>
    <x v="0"/>
    <s v="Mint Chip Choco"/>
    <n v="1904"/>
    <n v="405"/>
    <n v="4.7012345679012348"/>
    <m/>
  </r>
  <r>
    <x v="5"/>
    <x v="5"/>
    <s v="Choco Coated Almonds"/>
    <n v="3262"/>
    <n v="75"/>
    <n v="43.493333333333332"/>
    <m/>
  </r>
  <r>
    <x v="0"/>
    <x v="5"/>
    <s v="Organic Choco Syrup"/>
    <n v="2289"/>
    <n v="135"/>
    <n v="16.955555555555556"/>
    <m/>
  </r>
  <r>
    <x v="6"/>
    <x v="5"/>
    <s v="Organic Choco Syrup"/>
    <n v="6986"/>
    <n v="21"/>
    <n v="332.66666666666669"/>
    <m/>
  </r>
  <r>
    <x v="7"/>
    <x v="4"/>
    <s v="Fruit &amp; Nut Bars"/>
    <n v="4417"/>
    <n v="153"/>
    <n v="28.869281045751634"/>
    <m/>
  </r>
  <r>
    <x v="4"/>
    <x v="5"/>
    <s v="Raspberry Choco"/>
    <n v="1442"/>
    <n v="15"/>
    <n v="96.13333333333334"/>
    <m/>
  </r>
  <r>
    <x v="8"/>
    <x v="1"/>
    <s v="50% Dark Bites"/>
    <n v="2415"/>
    <n v="255"/>
    <n v="9.4705882352941178"/>
    <m/>
  </r>
  <r>
    <x v="7"/>
    <x v="0"/>
    <s v="99% Dark &amp; Pure"/>
    <n v="238"/>
    <n v="18"/>
    <n v="13.222222222222221"/>
    <m/>
  </r>
  <r>
    <x v="4"/>
    <x v="0"/>
    <s v="Fruit &amp; Nut Bars"/>
    <n v="4949"/>
    <n v="189"/>
    <n v="26.185185185185187"/>
    <m/>
  </r>
  <r>
    <x v="6"/>
    <x v="4"/>
    <s v="Choco Coated Almonds"/>
    <n v="5075"/>
    <n v="21"/>
    <n v="241.66666666666666"/>
    <m/>
  </r>
  <r>
    <x v="8"/>
    <x v="2"/>
    <s v="Mint Chip Choco"/>
    <n v="9198"/>
    <n v="36"/>
    <n v="255.5"/>
    <m/>
  </r>
  <r>
    <x v="4"/>
    <x v="5"/>
    <s v="Manuka Honey Choco"/>
    <n v="3339"/>
    <n v="75"/>
    <n v="44.52"/>
    <m/>
  </r>
  <r>
    <x v="0"/>
    <x v="5"/>
    <s v="Eclairs"/>
    <n v="5019"/>
    <n v="156"/>
    <n v="32.17307692307692"/>
    <m/>
  </r>
  <r>
    <x v="6"/>
    <x v="2"/>
    <s v="Mint Chip Choco"/>
    <n v="16184"/>
    <n v="39"/>
    <n v="414.97435897435895"/>
    <m/>
  </r>
  <r>
    <x v="4"/>
    <x v="2"/>
    <s v="Spicy Special Slims"/>
    <n v="497"/>
    <n v="63"/>
    <n v="7.8888888888888893"/>
    <m/>
  </r>
  <r>
    <x v="7"/>
    <x v="2"/>
    <s v="Manuka Honey Choco"/>
    <n v="8211"/>
    <n v="75"/>
    <n v="109.48"/>
    <m/>
  </r>
  <r>
    <x v="7"/>
    <x v="4"/>
    <s v="Caramel Stuffed Bars"/>
    <n v="6580"/>
    <n v="183"/>
    <n v="35.956284153005463"/>
    <m/>
  </r>
  <r>
    <x v="3"/>
    <x v="1"/>
    <s v="Milk Bars"/>
    <n v="4760"/>
    <n v="69"/>
    <n v="68.985507246376812"/>
    <m/>
  </r>
  <r>
    <x v="0"/>
    <x v="2"/>
    <s v="White Choc"/>
    <n v="5439"/>
    <n v="30"/>
    <n v="181.3"/>
    <m/>
  </r>
  <r>
    <x v="3"/>
    <x v="5"/>
    <s v="Eclairs"/>
    <n v="1463"/>
    <n v="39"/>
    <n v="37.512820512820511"/>
    <m/>
  </r>
  <r>
    <x v="8"/>
    <x v="5"/>
    <s v="Choco Coated Almonds"/>
    <n v="7777"/>
    <n v="504"/>
    <n v="15.430555555555555"/>
    <m/>
  </r>
  <r>
    <x v="2"/>
    <x v="0"/>
    <s v="Manuka Honey Choco"/>
    <n v="1085"/>
    <n v="273"/>
    <n v="3.9743589743589745"/>
    <m/>
  </r>
  <r>
    <x v="6"/>
    <x v="0"/>
    <s v="Smooth Sliky Salty"/>
    <n v="182"/>
    <n v="48"/>
    <n v="3.7916666666666665"/>
    <m/>
  </r>
  <r>
    <x v="4"/>
    <x v="5"/>
    <s v="Organic Choco Syrup"/>
    <n v="4242"/>
    <n v="207"/>
    <n v="20.492753623188406"/>
    <m/>
  </r>
  <r>
    <x v="4"/>
    <x v="2"/>
    <s v="Choco Coated Almonds"/>
    <n v="6118"/>
    <n v="9"/>
    <n v="679.77777777777783"/>
    <m/>
  </r>
  <r>
    <x v="9"/>
    <x v="2"/>
    <s v="Fruit &amp; Nut Bars"/>
    <n v="2317"/>
    <n v="261"/>
    <n v="8.8773946360153264"/>
    <m/>
  </r>
  <r>
    <x v="4"/>
    <x v="4"/>
    <s v="Mint Chip Choco"/>
    <n v="938"/>
    <n v="6"/>
    <n v="156.33333333333334"/>
    <m/>
  </r>
  <r>
    <x v="1"/>
    <x v="0"/>
    <s v="Raspberry Choco"/>
    <n v="9709"/>
    <n v="30"/>
    <n v="323.63333333333333"/>
    <m/>
  </r>
  <r>
    <x v="5"/>
    <x v="5"/>
    <s v="Orange Choco"/>
    <n v="2205"/>
    <n v="138"/>
    <n v="15.978260869565217"/>
    <m/>
  </r>
  <r>
    <x v="5"/>
    <x v="0"/>
    <s v="Eclairs"/>
    <n v="4487"/>
    <n v="111"/>
    <n v="40.423423423423422"/>
    <m/>
  </r>
  <r>
    <x v="6"/>
    <x v="1"/>
    <s v="Drinking Coco"/>
    <n v="2415"/>
    <n v="15"/>
    <n v="161"/>
    <m/>
  </r>
  <r>
    <x v="0"/>
    <x v="5"/>
    <s v="99% Dark &amp; Pure"/>
    <n v="4018"/>
    <n v="162"/>
    <n v="24.802469135802468"/>
    <m/>
  </r>
  <r>
    <x v="6"/>
    <x v="5"/>
    <s v="99% Dark &amp; Pure"/>
    <n v="861"/>
    <n v="195"/>
    <n v="4.4153846153846157"/>
    <m/>
  </r>
  <r>
    <x v="9"/>
    <x v="4"/>
    <s v="50% Dark Bites"/>
    <n v="5586"/>
    <n v="525"/>
    <n v="10.64"/>
    <m/>
  </r>
  <r>
    <x v="5"/>
    <x v="5"/>
    <s v="Peanut Butter Cubes"/>
    <n v="2226"/>
    <n v="48"/>
    <n v="46.375"/>
    <m/>
  </r>
  <r>
    <x v="2"/>
    <x v="5"/>
    <s v="Caramel Stuffed Bars"/>
    <n v="14329"/>
    <n v="150"/>
    <n v="95.526666666666671"/>
    <m/>
  </r>
  <r>
    <x v="2"/>
    <x v="5"/>
    <s v="Orange Choco"/>
    <n v="8463"/>
    <n v="492"/>
    <n v="17.201219512195124"/>
    <m/>
  </r>
  <r>
    <x v="6"/>
    <x v="5"/>
    <s v="Manuka Honey Choco"/>
    <n v="2891"/>
    <n v="102"/>
    <n v="28.343137254901961"/>
    <m/>
  </r>
  <r>
    <x v="8"/>
    <x v="2"/>
    <s v="Fruit &amp; Nut Bars"/>
    <n v="3773"/>
    <n v="165"/>
    <n v="22.866666666666667"/>
    <m/>
  </r>
  <r>
    <x v="3"/>
    <x v="2"/>
    <s v="Caramel Stuffed Bars"/>
    <n v="854"/>
    <n v="309"/>
    <n v="2.7637540453074432"/>
    <m/>
  </r>
  <r>
    <x v="4"/>
    <x v="2"/>
    <s v="Eclairs"/>
    <n v="4970"/>
    <n v="156"/>
    <n v="31.858974358974358"/>
    <m/>
  </r>
  <r>
    <x v="2"/>
    <x v="1"/>
    <s v="Baker's Choco Chips"/>
    <n v="98"/>
    <n v="159"/>
    <n v="0.61635220125786161"/>
    <m/>
  </r>
  <r>
    <x v="6"/>
    <x v="1"/>
    <s v="Raspberry Choco"/>
    <n v="13391"/>
    <n v="201"/>
    <n v="66.621890547263675"/>
    <m/>
  </r>
  <r>
    <x v="1"/>
    <x v="3"/>
    <s v="Smooth Sliky Salty"/>
    <n v="8890"/>
    <n v="210"/>
    <n v="42.333333333333336"/>
    <m/>
  </r>
  <r>
    <x v="7"/>
    <x v="4"/>
    <s v="Milk Bars"/>
    <n v="56"/>
    <n v="51"/>
    <n v="1.0980392156862746"/>
    <m/>
  </r>
  <r>
    <x v="8"/>
    <x v="2"/>
    <s v="White Choc"/>
    <n v="3339"/>
    <n v="39"/>
    <n v="85.615384615384613"/>
    <m/>
  </r>
  <r>
    <x v="9"/>
    <x v="1"/>
    <s v="Drinking Coco"/>
    <n v="3808"/>
    <n v="279"/>
    <n v="13.648745519713261"/>
    <m/>
  </r>
  <r>
    <x v="9"/>
    <x v="4"/>
    <s v="Milk Bars"/>
    <n v="63"/>
    <n v="123"/>
    <n v="0.51219512195121952"/>
    <m/>
  </r>
  <r>
    <x v="7"/>
    <x v="3"/>
    <s v="Organic Choco Syrup"/>
    <n v="7812"/>
    <n v="81"/>
    <n v="96.444444444444443"/>
    <m/>
  </r>
  <r>
    <x v="0"/>
    <x v="0"/>
    <s v="99% Dark &amp; Pure"/>
    <n v="7693"/>
    <n v="21"/>
    <n v="366.33333333333331"/>
    <m/>
  </r>
  <r>
    <x v="8"/>
    <x v="2"/>
    <s v="Caramel Stuffed Bars"/>
    <n v="973"/>
    <n v="162"/>
    <n v="6.0061728395061724"/>
    <m/>
  </r>
  <r>
    <x v="9"/>
    <x v="1"/>
    <s v="Spicy Special Slims"/>
    <n v="567"/>
    <n v="228"/>
    <n v="2.486842105263158"/>
    <m/>
  </r>
  <r>
    <x v="9"/>
    <x v="2"/>
    <s v="Manuka Honey Choco"/>
    <n v="2471"/>
    <n v="342"/>
    <n v="7.2251461988304095"/>
    <m/>
  </r>
  <r>
    <x v="6"/>
    <x v="4"/>
    <s v="Milk Bars"/>
    <n v="7189"/>
    <n v="54"/>
    <n v="133.12962962962962"/>
    <m/>
  </r>
  <r>
    <x v="3"/>
    <x v="1"/>
    <s v="Caramel Stuffed Bars"/>
    <n v="7455"/>
    <n v="216"/>
    <n v="34.513888888888886"/>
    <m/>
  </r>
  <r>
    <x v="8"/>
    <x v="5"/>
    <s v="Baker's Choco Chips"/>
    <n v="3108"/>
    <n v="54"/>
    <n v="57.555555555555557"/>
    <m/>
  </r>
  <r>
    <x v="4"/>
    <x v="4"/>
    <s v="White Choc"/>
    <n v="469"/>
    <n v="75"/>
    <n v="6.253333333333333"/>
    <m/>
  </r>
  <r>
    <x v="2"/>
    <x v="0"/>
    <s v="Fruit &amp; Nut Bars"/>
    <n v="2737"/>
    <n v="93"/>
    <n v="29.43010752688172"/>
    <m/>
  </r>
  <r>
    <x v="2"/>
    <x v="0"/>
    <s v="White Choc"/>
    <n v="4305"/>
    <n v="156"/>
    <n v="27.596153846153847"/>
    <m/>
  </r>
  <r>
    <x v="2"/>
    <x v="4"/>
    <s v="Eclairs"/>
    <n v="2408"/>
    <n v="9"/>
    <n v="267.55555555555554"/>
    <m/>
  </r>
  <r>
    <x v="8"/>
    <x v="2"/>
    <s v="99% Dark &amp; Pure"/>
    <n v="1281"/>
    <n v="18"/>
    <n v="71.166666666666671"/>
    <m/>
  </r>
  <r>
    <x v="0"/>
    <x v="1"/>
    <s v="Choco Coated Almonds"/>
    <n v="12348"/>
    <n v="234"/>
    <n v="52.769230769230766"/>
    <m/>
  </r>
  <r>
    <x v="8"/>
    <x v="5"/>
    <s v="Caramel Stuffed Bars"/>
    <n v="3689"/>
    <n v="312"/>
    <n v="11.823717948717949"/>
    <m/>
  </r>
  <r>
    <x v="5"/>
    <x v="2"/>
    <s v="99% Dark &amp; Pure"/>
    <n v="2870"/>
    <n v="300"/>
    <n v="9.5666666666666664"/>
    <m/>
  </r>
  <r>
    <x v="7"/>
    <x v="2"/>
    <s v="Organic Choco Syrup"/>
    <n v="798"/>
    <n v="519"/>
    <n v="1.5375722543352601"/>
    <m/>
  </r>
  <r>
    <x v="3"/>
    <x v="0"/>
    <s v="Spicy Special Slims"/>
    <n v="2933"/>
    <n v="9"/>
    <n v="325.88888888888891"/>
    <m/>
  </r>
  <r>
    <x v="6"/>
    <x v="1"/>
    <s v="Almond Choco"/>
    <n v="2744"/>
    <n v="9"/>
    <n v="304.88888888888891"/>
    <m/>
  </r>
  <r>
    <x v="0"/>
    <x v="2"/>
    <s v="Peanut Butter Cubes"/>
    <n v="9772"/>
    <n v="90"/>
    <n v="108.57777777777778"/>
    <m/>
  </r>
  <r>
    <x v="5"/>
    <x v="5"/>
    <s v="White Choc"/>
    <n v="1568"/>
    <n v="96"/>
    <n v="16.333333333333332"/>
    <m/>
  </r>
  <r>
    <x v="7"/>
    <x v="2"/>
    <s v="Mint Chip Choco"/>
    <n v="11417"/>
    <n v="21"/>
    <n v="543.66666666666663"/>
    <m/>
  </r>
  <r>
    <x v="0"/>
    <x v="5"/>
    <s v="Baker's Choco Chips"/>
    <n v="6748"/>
    <n v="48"/>
    <n v="140.58333333333334"/>
    <m/>
  </r>
  <r>
    <x v="9"/>
    <x v="2"/>
    <s v="Organic Choco Syrup"/>
    <n v="1407"/>
    <n v="72"/>
    <n v="19.541666666666668"/>
    <m/>
  </r>
  <r>
    <x v="1"/>
    <x v="1"/>
    <s v="Manuka Honey Choco"/>
    <n v="2023"/>
    <n v="168"/>
    <n v="12.041666666666666"/>
    <m/>
  </r>
  <r>
    <x v="6"/>
    <x v="3"/>
    <s v="Baker's Choco Chips"/>
    <n v="5236"/>
    <n v="51"/>
    <n v="102.66666666666667"/>
    <m/>
  </r>
  <r>
    <x v="3"/>
    <x v="2"/>
    <s v="99% Dark &amp; Pure"/>
    <n v="1925"/>
    <n v="192"/>
    <n v="10.026041666666666"/>
    <m/>
  </r>
  <r>
    <x v="5"/>
    <x v="0"/>
    <s v="50% Dark Bites"/>
    <n v="6608"/>
    <n v="225"/>
    <n v="29.36888888888889"/>
    <m/>
  </r>
  <r>
    <x v="4"/>
    <x v="5"/>
    <s v="Baker's Choco Chips"/>
    <n v="8008"/>
    <n v="456"/>
    <n v="17.561403508771932"/>
    <m/>
  </r>
  <r>
    <x v="9"/>
    <x v="5"/>
    <s v="White Choc"/>
    <n v="1428"/>
    <n v="93"/>
    <n v="15.35483870967742"/>
    <m/>
  </r>
  <r>
    <x v="4"/>
    <x v="5"/>
    <s v="Almond Choco"/>
    <n v="525"/>
    <n v="48"/>
    <n v="10.9375"/>
    <m/>
  </r>
  <r>
    <x v="4"/>
    <x v="0"/>
    <s v="Drinking Coco"/>
    <n v="1505"/>
    <n v="102"/>
    <n v="14.754901960784315"/>
    <m/>
  </r>
  <r>
    <x v="5"/>
    <x v="1"/>
    <s v="70% Dark Bites"/>
    <n v="6755"/>
    <n v="252"/>
    <n v="26.805555555555557"/>
    <m/>
  </r>
  <r>
    <x v="7"/>
    <x v="0"/>
    <s v="Drinking Coco"/>
    <n v="11571"/>
    <n v="138"/>
    <n v="83.847826086956516"/>
    <m/>
  </r>
  <r>
    <x v="0"/>
    <x v="4"/>
    <s v="White Choc"/>
    <n v="2541"/>
    <n v="90"/>
    <n v="28.233333333333334"/>
    <m/>
  </r>
  <r>
    <x v="3"/>
    <x v="0"/>
    <s v="70% Dark Bites"/>
    <n v="1526"/>
    <n v="240"/>
    <n v="6.3583333333333334"/>
    <m/>
  </r>
  <r>
    <x v="0"/>
    <x v="4"/>
    <s v="Almond Choco"/>
    <n v="6125"/>
    <n v="102"/>
    <n v="60.049019607843135"/>
    <m/>
  </r>
  <r>
    <x v="3"/>
    <x v="1"/>
    <s v="Organic Choco Syrup"/>
    <n v="847"/>
    <n v="129"/>
    <n v="6.5658914728682172"/>
    <m/>
  </r>
  <r>
    <x v="1"/>
    <x v="1"/>
    <s v="Organic Choco Syrup"/>
    <n v="4753"/>
    <n v="300"/>
    <n v="15.843333333333334"/>
    <m/>
  </r>
  <r>
    <x v="4"/>
    <x v="4"/>
    <s v="Peanut Butter Cubes"/>
    <n v="959"/>
    <n v="135"/>
    <n v="7.1037037037037036"/>
    <m/>
  </r>
  <r>
    <x v="5"/>
    <x v="1"/>
    <s v="85% Dark Bars"/>
    <n v="2793"/>
    <n v="114"/>
    <n v="24.5"/>
    <m/>
  </r>
  <r>
    <x v="5"/>
    <x v="1"/>
    <s v="50% Dark Bites"/>
    <n v="4606"/>
    <n v="63"/>
    <n v="73.111111111111114"/>
    <m/>
  </r>
  <r>
    <x v="5"/>
    <x v="2"/>
    <s v="Manuka Honey Choco"/>
    <n v="5551"/>
    <n v="252"/>
    <n v="22.027777777777779"/>
    <m/>
  </r>
  <r>
    <x v="9"/>
    <x v="2"/>
    <s v="Choco Coated Almonds"/>
    <n v="6657"/>
    <n v="303"/>
    <n v="21.970297029702969"/>
    <m/>
  </r>
  <r>
    <x v="5"/>
    <x v="3"/>
    <s v="Eclairs"/>
    <n v="4438"/>
    <n v="246"/>
    <n v="18.040650406504064"/>
    <m/>
  </r>
  <r>
    <x v="1"/>
    <x v="4"/>
    <s v="After Nines"/>
    <n v="168"/>
    <n v="84"/>
    <n v="2"/>
    <m/>
  </r>
  <r>
    <x v="5"/>
    <x v="5"/>
    <s v="Eclairs"/>
    <n v="7777"/>
    <n v="39"/>
    <n v="199.41025641025641"/>
    <m/>
  </r>
  <r>
    <x v="6"/>
    <x v="2"/>
    <s v="Eclairs"/>
    <n v="3339"/>
    <n v="348"/>
    <n v="9.5948275862068968"/>
    <m/>
  </r>
  <r>
    <x v="5"/>
    <x v="0"/>
    <s v="Peanut Butter Cubes"/>
    <n v="6391"/>
    <n v="48"/>
    <n v="133.14583333333334"/>
    <m/>
  </r>
  <r>
    <x v="6"/>
    <x v="0"/>
    <s v="After Nines"/>
    <n v="518"/>
    <n v="75"/>
    <n v="6.9066666666666663"/>
    <m/>
  </r>
  <r>
    <x v="5"/>
    <x v="4"/>
    <s v="Caramel Stuffed Bars"/>
    <n v="5677"/>
    <n v="258"/>
    <n v="22.003875968992247"/>
    <m/>
  </r>
  <r>
    <x v="4"/>
    <x v="3"/>
    <s v="Eclairs"/>
    <n v="6048"/>
    <n v="27"/>
    <n v="224"/>
    <m/>
  </r>
  <r>
    <x v="1"/>
    <x v="4"/>
    <s v="Choco Coated Almonds"/>
    <n v="3752"/>
    <n v="213"/>
    <n v="17.615023474178404"/>
    <m/>
  </r>
  <r>
    <x v="6"/>
    <x v="1"/>
    <s v="Manuka Honey Choco"/>
    <n v="4480"/>
    <n v="357"/>
    <n v="12.549019607843137"/>
    <m/>
  </r>
  <r>
    <x v="2"/>
    <x v="0"/>
    <s v="Almond Choco"/>
    <n v="259"/>
    <n v="207"/>
    <n v="1.251207729468599"/>
    <m/>
  </r>
  <r>
    <x v="1"/>
    <x v="0"/>
    <s v="70% Dark Bites"/>
    <n v="42"/>
    <n v="150"/>
    <n v="0.28000000000000003"/>
    <m/>
  </r>
  <r>
    <x v="3"/>
    <x v="2"/>
    <s v="Baker's Choco Chips"/>
    <n v="98"/>
    <n v="204"/>
    <n v="0.48039215686274511"/>
    <m/>
  </r>
  <r>
    <x v="5"/>
    <x v="1"/>
    <s v="Organic Choco Syrup"/>
    <n v="2478"/>
    <n v="21"/>
    <n v="118"/>
    <m/>
  </r>
  <r>
    <x v="3"/>
    <x v="5"/>
    <s v="Peanut Butter Cubes"/>
    <n v="7847"/>
    <n v="174"/>
    <n v="45.097701149425291"/>
    <m/>
  </r>
  <r>
    <x v="7"/>
    <x v="0"/>
    <s v="Eclairs"/>
    <n v="9926"/>
    <n v="201"/>
    <n v="49.383084577114431"/>
    <m/>
  </r>
  <r>
    <x v="1"/>
    <x v="4"/>
    <s v="Milk Bars"/>
    <n v="819"/>
    <n v="510"/>
    <n v="1.6058823529411765"/>
    <m/>
  </r>
  <r>
    <x v="4"/>
    <x v="3"/>
    <s v="Manuka Honey Choco"/>
    <n v="3052"/>
    <n v="378"/>
    <n v="8.0740740740740744"/>
    <m/>
  </r>
  <r>
    <x v="2"/>
    <x v="5"/>
    <s v="Spicy Special Slims"/>
    <n v="6832"/>
    <n v="27"/>
    <n v="253.03703703703704"/>
    <m/>
  </r>
  <r>
    <x v="7"/>
    <x v="3"/>
    <s v="Mint Chip Choco"/>
    <n v="2016"/>
    <n v="117"/>
    <n v="17.23076923076923"/>
    <m/>
  </r>
  <r>
    <x v="4"/>
    <x v="4"/>
    <s v="Spicy Special Slims"/>
    <n v="7322"/>
    <n v="36"/>
    <n v="203.38888888888889"/>
    <m/>
  </r>
  <r>
    <x v="1"/>
    <x v="1"/>
    <s v="Peanut Butter Cubes"/>
    <n v="357"/>
    <n v="126"/>
    <n v="2.8333333333333335"/>
    <m/>
  </r>
  <r>
    <x v="2"/>
    <x v="3"/>
    <s v="White Choc"/>
    <n v="3192"/>
    <n v="72"/>
    <n v="44.333333333333336"/>
    <m/>
  </r>
  <r>
    <x v="5"/>
    <x v="2"/>
    <s v="After Nines"/>
    <n v="8435"/>
    <n v="42"/>
    <n v="200.83333333333334"/>
    <m/>
  </r>
  <r>
    <x v="0"/>
    <x v="3"/>
    <s v="Manuka Honey Choco"/>
    <n v="0"/>
    <n v="135"/>
    <n v="0"/>
    <m/>
  </r>
  <r>
    <x v="5"/>
    <x v="5"/>
    <s v="85% Dark Bars"/>
    <n v="8862"/>
    <n v="189"/>
    <n v="46.888888888888886"/>
    <m/>
  </r>
  <r>
    <x v="4"/>
    <x v="0"/>
    <s v="Caramel Stuffed Bars"/>
    <n v="3556"/>
    <n v="459"/>
    <n v="7.7472766884531588"/>
    <m/>
  </r>
  <r>
    <x v="6"/>
    <x v="5"/>
    <s v="Raspberry Choco"/>
    <n v="7280"/>
    <n v="201"/>
    <n v="36.218905472636813"/>
    <m/>
  </r>
  <r>
    <x v="4"/>
    <x v="5"/>
    <s v="70% Dark Bites"/>
    <n v="3402"/>
    <n v="366"/>
    <n v="9.2950819672131146"/>
    <m/>
  </r>
  <r>
    <x v="8"/>
    <x v="0"/>
    <s v="Manuka Honey Choco"/>
    <n v="4592"/>
    <n v="324"/>
    <n v="14.17283950617284"/>
    <m/>
  </r>
  <r>
    <x v="2"/>
    <x v="1"/>
    <s v="Raspberry Choco"/>
    <n v="7833"/>
    <n v="243"/>
    <n v="32.23456790123457"/>
    <m/>
  </r>
  <r>
    <x v="7"/>
    <x v="3"/>
    <s v="Spicy Special Slims"/>
    <n v="7651"/>
    <n v="213"/>
    <n v="35.920187793427232"/>
    <m/>
  </r>
  <r>
    <x v="0"/>
    <x v="1"/>
    <s v="70% Dark Bites"/>
    <n v="2275"/>
    <n v="447"/>
    <n v="5.089485458612975"/>
    <m/>
  </r>
  <r>
    <x v="0"/>
    <x v="4"/>
    <s v="Milk Bars"/>
    <n v="5670"/>
    <n v="297"/>
    <n v="19.09090909090909"/>
    <m/>
  </r>
  <r>
    <x v="5"/>
    <x v="1"/>
    <s v="Mint Chip Choco"/>
    <n v="2135"/>
    <n v="27"/>
    <n v="79.074074074074076"/>
    <m/>
  </r>
  <r>
    <x v="0"/>
    <x v="5"/>
    <s v="Fruit &amp; Nut Bars"/>
    <n v="2779"/>
    <n v="75"/>
    <n v="37.053333333333335"/>
    <m/>
  </r>
  <r>
    <x v="9"/>
    <x v="3"/>
    <s v="Peanut Butter Cubes"/>
    <n v="12950"/>
    <n v="30"/>
    <n v="431.66666666666669"/>
    <m/>
  </r>
  <r>
    <x v="5"/>
    <x v="2"/>
    <s v="Drinking Coco"/>
    <n v="2646"/>
    <n v="177"/>
    <n v="14.949152542372881"/>
    <m/>
  </r>
  <r>
    <x v="0"/>
    <x v="5"/>
    <s v="Peanut Butter Cubes"/>
    <n v="3794"/>
    <n v="159"/>
    <n v="23.861635220125788"/>
    <m/>
  </r>
  <r>
    <x v="8"/>
    <x v="1"/>
    <s v="Peanut Butter Cubes"/>
    <n v="819"/>
    <n v="306"/>
    <n v="2.6764705882352939"/>
    <m/>
  </r>
  <r>
    <x v="8"/>
    <x v="5"/>
    <s v="Orange Choco"/>
    <n v="2583"/>
    <n v="18"/>
    <n v="143.5"/>
    <m/>
  </r>
  <r>
    <x v="5"/>
    <x v="1"/>
    <s v="99% Dark &amp; Pure"/>
    <n v="4585"/>
    <n v="240"/>
    <n v="19.104166666666668"/>
    <m/>
  </r>
  <r>
    <x v="6"/>
    <x v="5"/>
    <s v="Peanut Butter Cubes"/>
    <n v="1652"/>
    <n v="93"/>
    <n v="17.763440860215052"/>
    <m/>
  </r>
  <r>
    <x v="9"/>
    <x v="5"/>
    <s v="Baker's Choco Chips"/>
    <n v="4991"/>
    <n v="9"/>
    <n v="554.55555555555554"/>
    <m/>
  </r>
  <r>
    <x v="1"/>
    <x v="5"/>
    <s v="Mint Chip Choco"/>
    <n v="2009"/>
    <n v="219"/>
    <n v="9.173515981735159"/>
    <m/>
  </r>
  <r>
    <x v="7"/>
    <x v="3"/>
    <s v="After Nines"/>
    <n v="1568"/>
    <n v="141"/>
    <n v="11.120567375886525"/>
    <m/>
  </r>
  <r>
    <x v="3"/>
    <x v="0"/>
    <s v="Orange Choco"/>
    <n v="3388"/>
    <n v="123"/>
    <n v="27.54471544715447"/>
    <m/>
  </r>
  <r>
    <x v="0"/>
    <x v="4"/>
    <s v="85% Dark Bars"/>
    <n v="623"/>
    <n v="51"/>
    <n v="12.215686274509803"/>
    <m/>
  </r>
  <r>
    <x v="4"/>
    <x v="2"/>
    <s v="Almond Choco"/>
    <n v="10073"/>
    <n v="120"/>
    <n v="83.941666666666663"/>
    <m/>
  </r>
  <r>
    <x v="1"/>
    <x v="3"/>
    <s v="Baker's Choco Chips"/>
    <n v="1561"/>
    <n v="27"/>
    <n v="57.814814814814817"/>
    <m/>
  </r>
  <r>
    <x v="2"/>
    <x v="2"/>
    <s v="Organic Choco Syrup"/>
    <n v="11522"/>
    <n v="204"/>
    <n v="56.480392156862742"/>
    <m/>
  </r>
  <r>
    <x v="4"/>
    <x v="4"/>
    <s v="Milk Bars"/>
    <n v="2317"/>
    <n v="123"/>
    <n v="18.837398373983739"/>
    <m/>
  </r>
  <r>
    <x v="9"/>
    <x v="0"/>
    <s v="Caramel Stuffed Bars"/>
    <n v="3059"/>
    <n v="27"/>
    <n v="113.29629629629629"/>
    <m/>
  </r>
  <r>
    <x v="3"/>
    <x v="0"/>
    <s v="Baker's Choco Chips"/>
    <n v="2324"/>
    <n v="177"/>
    <n v="13.129943502824858"/>
    <m/>
  </r>
  <r>
    <x v="8"/>
    <x v="3"/>
    <s v="Baker's Choco Chips"/>
    <n v="4956"/>
    <n v="171"/>
    <n v="28.982456140350877"/>
    <m/>
  </r>
  <r>
    <x v="9"/>
    <x v="5"/>
    <s v="99% Dark &amp; Pure"/>
    <n v="5355"/>
    <n v="204"/>
    <n v="26.25"/>
    <m/>
  </r>
  <r>
    <x v="8"/>
    <x v="5"/>
    <s v="50% Dark Bites"/>
    <n v="7259"/>
    <n v="276"/>
    <n v="26.30072463768116"/>
    <m/>
  </r>
  <r>
    <x v="1"/>
    <x v="0"/>
    <s v="Baker's Choco Chips"/>
    <n v="6279"/>
    <n v="45"/>
    <n v="139.53333333333333"/>
    <m/>
  </r>
  <r>
    <x v="0"/>
    <x v="4"/>
    <s v="Manuka Honey Choco"/>
    <n v="2541"/>
    <n v="45"/>
    <n v="56.466666666666669"/>
    <m/>
  </r>
  <r>
    <x v="4"/>
    <x v="1"/>
    <s v="Organic Choco Syrup"/>
    <n v="3864"/>
    <n v="177"/>
    <n v="21.83050847457627"/>
    <m/>
  </r>
  <r>
    <x v="6"/>
    <x v="2"/>
    <s v="Milk Bars"/>
    <n v="6146"/>
    <n v="63"/>
    <n v="97.555555555555557"/>
    <m/>
  </r>
  <r>
    <x v="2"/>
    <x v="3"/>
    <s v="Drinking Coco"/>
    <n v="2639"/>
    <n v="204"/>
    <n v="12.936274509803921"/>
    <m/>
  </r>
  <r>
    <x v="1"/>
    <x v="0"/>
    <s v="After Nines"/>
    <n v="1890"/>
    <n v="195"/>
    <n v="9.6923076923076916"/>
    <m/>
  </r>
  <r>
    <x v="5"/>
    <x v="5"/>
    <s v="50% Dark Bites"/>
    <n v="1932"/>
    <n v="369"/>
    <n v="5.2357723577235769"/>
    <m/>
  </r>
  <r>
    <x v="8"/>
    <x v="5"/>
    <s v="White Choc"/>
    <n v="6300"/>
    <n v="42"/>
    <n v="150"/>
    <m/>
  </r>
  <r>
    <x v="4"/>
    <x v="0"/>
    <s v="70% Dark Bites"/>
    <n v="560"/>
    <n v="81"/>
    <n v="6.9135802469135799"/>
    <m/>
  </r>
  <r>
    <x v="2"/>
    <x v="0"/>
    <s v="Baker's Choco Chips"/>
    <n v="2856"/>
    <n v="246"/>
    <n v="11.609756097560975"/>
    <m/>
  </r>
  <r>
    <x v="2"/>
    <x v="5"/>
    <s v="Eclairs"/>
    <n v="707"/>
    <n v="174"/>
    <n v="4.0632183908045976"/>
    <m/>
  </r>
  <r>
    <x v="1"/>
    <x v="1"/>
    <s v="70% Dark Bites"/>
    <n v="3598"/>
    <n v="81"/>
    <n v="44.419753086419753"/>
    <m/>
  </r>
  <r>
    <x v="0"/>
    <x v="1"/>
    <s v="After Nines"/>
    <n v="6853"/>
    <n v="372"/>
    <n v="18.422043010752688"/>
    <m/>
  </r>
  <r>
    <x v="0"/>
    <x v="1"/>
    <s v="Mint Chip Choco"/>
    <n v="4725"/>
    <n v="174"/>
    <n v="27.155172413793103"/>
    <m/>
  </r>
  <r>
    <x v="3"/>
    <x v="2"/>
    <s v="Choco Coated Almonds"/>
    <n v="10304"/>
    <n v="84"/>
    <n v="122.66666666666667"/>
    <m/>
  </r>
  <r>
    <x v="3"/>
    <x v="5"/>
    <s v="Mint Chip Choco"/>
    <n v="1274"/>
    <n v="225"/>
    <n v="5.6622222222222218"/>
    <m/>
  </r>
  <r>
    <x v="6"/>
    <x v="2"/>
    <s v="70% Dark Bites"/>
    <n v="1526"/>
    <n v="105"/>
    <n v="14.533333333333333"/>
    <m/>
  </r>
  <r>
    <x v="0"/>
    <x v="3"/>
    <s v="Caramel Stuffed Bars"/>
    <n v="3101"/>
    <n v="225"/>
    <n v="13.782222222222222"/>
    <m/>
  </r>
  <r>
    <x v="7"/>
    <x v="0"/>
    <s v="50% Dark Bites"/>
    <n v="1057"/>
    <n v="54"/>
    <n v="19.574074074074073"/>
    <m/>
  </r>
  <r>
    <x v="5"/>
    <x v="0"/>
    <s v="Baker's Choco Chips"/>
    <n v="5306"/>
    <n v="0"/>
    <e v="#DIV/0!"/>
    <m/>
  </r>
  <r>
    <x v="6"/>
    <x v="3"/>
    <s v="85% Dark Bars"/>
    <n v="4018"/>
    <n v="171"/>
    <n v="23.497076023391813"/>
    <m/>
  </r>
  <r>
    <x v="2"/>
    <x v="5"/>
    <s v="Mint Chip Choco"/>
    <n v="938"/>
    <n v="189"/>
    <n v="4.9629629629629628"/>
    <m/>
  </r>
  <r>
    <x v="5"/>
    <x v="4"/>
    <s v="Drinking Coco"/>
    <n v="1778"/>
    <n v="270"/>
    <n v="6.5851851851851855"/>
    <m/>
  </r>
  <r>
    <x v="4"/>
    <x v="3"/>
    <s v="70% Dark Bites"/>
    <n v="1638"/>
    <n v="63"/>
    <n v="26"/>
    <m/>
  </r>
  <r>
    <x v="3"/>
    <x v="4"/>
    <s v="White Choc"/>
    <n v="154"/>
    <n v="21"/>
    <n v="7.333333333333333"/>
    <m/>
  </r>
  <r>
    <x v="5"/>
    <x v="0"/>
    <s v="After Nines"/>
    <n v="9835"/>
    <n v="207"/>
    <n v="47.512077294685987"/>
    <m/>
  </r>
  <r>
    <x v="2"/>
    <x v="0"/>
    <s v="Orange Choco"/>
    <n v="7273"/>
    <n v="96"/>
    <n v="75.760416666666671"/>
    <m/>
  </r>
  <r>
    <x v="6"/>
    <x v="3"/>
    <s v="After Nines"/>
    <n v="6909"/>
    <n v="81"/>
    <n v="85.296296296296291"/>
    <m/>
  </r>
  <r>
    <x v="2"/>
    <x v="3"/>
    <s v="85% Dark Bars"/>
    <n v="3920"/>
    <n v="306"/>
    <n v="12.81045751633987"/>
    <m/>
  </r>
  <r>
    <x v="9"/>
    <x v="3"/>
    <s v="Spicy Special Slims"/>
    <n v="4858"/>
    <n v="279"/>
    <n v="17.412186379928315"/>
    <m/>
  </r>
  <r>
    <x v="7"/>
    <x v="4"/>
    <s v="Almond Choco"/>
    <n v="3549"/>
    <n v="3"/>
    <n v="1183"/>
    <m/>
  </r>
  <r>
    <x v="5"/>
    <x v="3"/>
    <s v="Organic Choco Syrup"/>
    <n v="966"/>
    <n v="198"/>
    <n v="4.8787878787878789"/>
    <m/>
  </r>
  <r>
    <x v="6"/>
    <x v="3"/>
    <s v="Drinking Coco"/>
    <n v="385"/>
    <n v="249"/>
    <n v="1.5461847389558232"/>
    <m/>
  </r>
  <r>
    <x v="4"/>
    <x v="5"/>
    <s v="Mint Chip Choco"/>
    <n v="2219"/>
    <n v="75"/>
    <n v="29.586666666666666"/>
    <m/>
  </r>
  <r>
    <x v="2"/>
    <x v="2"/>
    <s v="Choco Coated Almonds"/>
    <n v="2954"/>
    <n v="189"/>
    <n v="15.62962962962963"/>
    <m/>
  </r>
  <r>
    <x v="5"/>
    <x v="2"/>
    <s v="Choco Coated Almonds"/>
    <n v="280"/>
    <n v="87"/>
    <n v="3.2183908045977012"/>
    <m/>
  </r>
  <r>
    <x v="3"/>
    <x v="2"/>
    <s v="70% Dark Bites"/>
    <n v="6118"/>
    <n v="174"/>
    <n v="35.160919540229884"/>
    <m/>
  </r>
  <r>
    <x v="7"/>
    <x v="3"/>
    <s v="Raspberry Choco"/>
    <n v="4802"/>
    <n v="36"/>
    <n v="133.38888888888889"/>
    <m/>
  </r>
  <r>
    <x v="2"/>
    <x v="4"/>
    <s v="85% Dark Bars"/>
    <n v="4137"/>
    <n v="60"/>
    <n v="68.95"/>
    <m/>
  </r>
  <r>
    <x v="8"/>
    <x v="1"/>
    <s v="Fruit &amp; Nut Bars"/>
    <n v="2023"/>
    <n v="78"/>
    <n v="25.935897435897434"/>
    <m/>
  </r>
  <r>
    <x v="2"/>
    <x v="2"/>
    <s v="70% Dark Bites"/>
    <n v="9051"/>
    <n v="57"/>
    <n v="158.78947368421052"/>
    <m/>
  </r>
  <r>
    <x v="2"/>
    <x v="0"/>
    <s v="Caramel Stuffed Bars"/>
    <n v="2919"/>
    <n v="45"/>
    <n v="64.86666666666666"/>
    <m/>
  </r>
  <r>
    <x v="3"/>
    <x v="4"/>
    <s v="After Nines"/>
    <n v="5915"/>
    <n v="3"/>
    <n v="1971.6666666666667"/>
    <m/>
  </r>
  <r>
    <x v="9"/>
    <x v="1"/>
    <s v="Raspberry Choco"/>
    <n v="2562"/>
    <n v="6"/>
    <n v="427"/>
    <m/>
  </r>
  <r>
    <x v="6"/>
    <x v="0"/>
    <s v="White Choc"/>
    <n v="8813"/>
    <n v="21"/>
    <n v="419.66666666666669"/>
    <m/>
  </r>
  <r>
    <x v="6"/>
    <x v="2"/>
    <s v="Drinking Coco"/>
    <n v="6111"/>
    <n v="3"/>
    <n v="2037"/>
    <m/>
  </r>
  <r>
    <x v="1"/>
    <x v="5"/>
    <s v="Smooth Sliky Salty"/>
    <n v="3507"/>
    <n v="288"/>
    <n v="12.177083333333334"/>
    <m/>
  </r>
  <r>
    <x v="4"/>
    <x v="2"/>
    <s v="Milk Bars"/>
    <n v="4319"/>
    <n v="30"/>
    <n v="143.96666666666667"/>
    <m/>
  </r>
  <r>
    <x v="0"/>
    <x v="4"/>
    <s v="Baker's Choco Chips"/>
    <n v="609"/>
    <n v="87"/>
    <n v="7"/>
    <m/>
  </r>
  <r>
    <x v="0"/>
    <x v="3"/>
    <s v="Organic Choco Syrup"/>
    <n v="6370"/>
    <n v="30"/>
    <n v="212.33333333333334"/>
    <m/>
  </r>
  <r>
    <x v="6"/>
    <x v="4"/>
    <s v="99% Dark &amp; Pure"/>
    <n v="5474"/>
    <n v="168"/>
    <n v="32.583333333333336"/>
    <m/>
  </r>
  <r>
    <x v="0"/>
    <x v="2"/>
    <s v="Organic Choco Syrup"/>
    <n v="3164"/>
    <n v="306"/>
    <n v="10.339869281045752"/>
    <m/>
  </r>
  <r>
    <x v="4"/>
    <x v="1"/>
    <s v="Almond Choco"/>
    <n v="1302"/>
    <n v="402"/>
    <n v="3.2388059701492535"/>
    <m/>
  </r>
  <r>
    <x v="8"/>
    <x v="0"/>
    <s v="Caramel Stuffed Bars"/>
    <n v="7308"/>
    <n v="327"/>
    <n v="22.348623853211009"/>
    <m/>
  </r>
  <r>
    <x v="0"/>
    <x v="0"/>
    <s v="Organic Choco Syrup"/>
    <n v="6132"/>
    <n v="93"/>
    <n v="65.935483870967744"/>
    <m/>
  </r>
  <r>
    <x v="9"/>
    <x v="1"/>
    <s v="50% Dark Bites"/>
    <n v="3472"/>
    <n v="96"/>
    <n v="36.166666666666664"/>
    <m/>
  </r>
  <r>
    <x v="1"/>
    <x v="3"/>
    <s v="Drinking Coco"/>
    <n v="9660"/>
    <n v="27"/>
    <n v="357.77777777777777"/>
    <m/>
  </r>
  <r>
    <x v="2"/>
    <x v="4"/>
    <s v="Baker's Choco Chips"/>
    <n v="2436"/>
    <n v="99"/>
    <n v="24.606060606060606"/>
    <m/>
  </r>
  <r>
    <x v="2"/>
    <x v="4"/>
    <s v="Peanut Butter Cubes"/>
    <n v="9506"/>
    <n v="87"/>
    <n v="109.26436781609195"/>
    <m/>
  </r>
  <r>
    <x v="9"/>
    <x v="0"/>
    <s v="Spicy Special Slims"/>
    <n v="245"/>
    <n v="288"/>
    <n v="0.85069444444444442"/>
    <m/>
  </r>
  <r>
    <x v="1"/>
    <x v="1"/>
    <s v="Orange Choco"/>
    <n v="2702"/>
    <n v="363"/>
    <n v="7.443526170798898"/>
    <m/>
  </r>
  <r>
    <x v="9"/>
    <x v="5"/>
    <s v="Eclairs"/>
    <n v="700"/>
    <n v="87"/>
    <n v="8.0459770114942533"/>
    <m/>
  </r>
  <r>
    <x v="4"/>
    <x v="5"/>
    <s v="Eclairs"/>
    <n v="3759"/>
    <n v="150"/>
    <n v="25.06"/>
    <m/>
  </r>
  <r>
    <x v="7"/>
    <x v="1"/>
    <s v="Eclairs"/>
    <n v="1589"/>
    <n v="303"/>
    <n v="5.2442244224422438"/>
    <m/>
  </r>
  <r>
    <x v="5"/>
    <x v="1"/>
    <s v="Caramel Stuffed Bars"/>
    <n v="5194"/>
    <n v="288"/>
    <n v="18.034722222222221"/>
    <m/>
  </r>
  <r>
    <x v="9"/>
    <x v="2"/>
    <s v="Milk Bars"/>
    <n v="945"/>
    <n v="75"/>
    <n v="12.6"/>
    <m/>
  </r>
  <r>
    <x v="0"/>
    <x v="4"/>
    <s v="Smooth Sliky Salty"/>
    <n v="1988"/>
    <n v="39"/>
    <n v="50.974358974358971"/>
    <m/>
  </r>
  <r>
    <x v="4"/>
    <x v="5"/>
    <s v="Choco Coated Almonds"/>
    <n v="6734"/>
    <n v="123"/>
    <n v="54.747967479674799"/>
    <m/>
  </r>
  <r>
    <x v="0"/>
    <x v="2"/>
    <s v="Almond Choco"/>
    <n v="217"/>
    <n v="36"/>
    <n v="6.0277777777777777"/>
    <m/>
  </r>
  <r>
    <x v="6"/>
    <x v="5"/>
    <s v="After Nines"/>
    <n v="6279"/>
    <n v="237"/>
    <n v="26.49367088607595"/>
    <m/>
  </r>
  <r>
    <x v="0"/>
    <x v="2"/>
    <s v="Milk Bars"/>
    <n v="4424"/>
    <n v="201"/>
    <n v="22.009950248756219"/>
    <m/>
  </r>
  <r>
    <x v="7"/>
    <x v="2"/>
    <s v="Eclairs"/>
    <n v="189"/>
    <n v="48"/>
    <n v="3.9375"/>
    <m/>
  </r>
  <r>
    <x v="6"/>
    <x v="1"/>
    <s v="After Nines"/>
    <n v="490"/>
    <n v="84"/>
    <n v="5.833333333333333"/>
    <m/>
  </r>
  <r>
    <x v="1"/>
    <x v="0"/>
    <s v="Spicy Special Slims"/>
    <n v="434"/>
    <n v="87"/>
    <n v="4.9885057471264371"/>
    <m/>
  </r>
  <r>
    <x v="5"/>
    <x v="4"/>
    <s v="70% Dark Bites"/>
    <n v="10129"/>
    <n v="312"/>
    <n v="32.464743589743591"/>
    <m/>
  </r>
  <r>
    <x v="8"/>
    <x v="3"/>
    <s v="Caramel Stuffed Bars"/>
    <n v="1652"/>
    <n v="102"/>
    <n v="16.196078431372548"/>
    <m/>
  </r>
  <r>
    <x v="1"/>
    <x v="4"/>
    <s v="Spicy Special Slims"/>
    <n v="6433"/>
    <n v="78"/>
    <n v="82.474358974358978"/>
    <m/>
  </r>
  <r>
    <x v="8"/>
    <x v="5"/>
    <s v="Fruit &amp; Nut Bars"/>
    <n v="2212"/>
    <n v="117"/>
    <n v="18.905982905982906"/>
    <m/>
  </r>
  <r>
    <x v="3"/>
    <x v="1"/>
    <s v="99% Dark &amp; Pure"/>
    <n v="609"/>
    <n v="99"/>
    <n v="6.1515151515151514"/>
    <m/>
  </r>
  <r>
    <x v="0"/>
    <x v="1"/>
    <s v="85% Dark Bars"/>
    <n v="1638"/>
    <n v="48"/>
    <n v="34.125"/>
    <m/>
  </r>
  <r>
    <x v="5"/>
    <x v="5"/>
    <s v="Raspberry Choco"/>
    <n v="3829"/>
    <n v="24"/>
    <n v="159.54166666666666"/>
    <m/>
  </r>
  <r>
    <x v="0"/>
    <x v="3"/>
    <s v="Raspberry Choco"/>
    <n v="5775"/>
    <n v="42"/>
    <n v="137.5"/>
    <m/>
  </r>
  <r>
    <x v="4"/>
    <x v="1"/>
    <s v="Orange Choco"/>
    <n v="1071"/>
    <n v="270"/>
    <n v="3.9666666666666668"/>
    <m/>
  </r>
  <r>
    <x v="1"/>
    <x v="2"/>
    <s v="Fruit &amp; Nut Bars"/>
    <n v="5019"/>
    <n v="150"/>
    <n v="33.46"/>
    <m/>
  </r>
  <r>
    <x v="7"/>
    <x v="0"/>
    <s v="Raspberry Choco"/>
    <n v="2863"/>
    <n v="42"/>
    <n v="68.166666666666671"/>
    <m/>
  </r>
  <r>
    <x v="0"/>
    <x v="1"/>
    <s v="Manuka Honey Choco"/>
    <n v="1617"/>
    <n v="126"/>
    <n v="12.833333333333334"/>
    <m/>
  </r>
  <r>
    <x v="4"/>
    <x v="0"/>
    <s v="Baker's Choco Chips"/>
    <n v="6818"/>
    <n v="6"/>
    <n v="1136.3333333333333"/>
    <m/>
  </r>
  <r>
    <x v="8"/>
    <x v="1"/>
    <s v="Raspberry Choco"/>
    <n v="6657"/>
    <n v="276"/>
    <n v="24.119565217391305"/>
    <m/>
  </r>
  <r>
    <x v="8"/>
    <x v="5"/>
    <s v="Eclairs"/>
    <n v="2919"/>
    <n v="93"/>
    <n v="31.387096774193548"/>
    <m/>
  </r>
  <r>
    <x v="7"/>
    <x v="2"/>
    <s v="Smooth Sliky Salty"/>
    <n v="3094"/>
    <n v="246"/>
    <n v="12.577235772357724"/>
    <m/>
  </r>
  <r>
    <x v="4"/>
    <x v="3"/>
    <s v="85% Dark Bars"/>
    <n v="2989"/>
    <n v="3"/>
    <n v="996.33333333333337"/>
    <m/>
  </r>
  <r>
    <x v="1"/>
    <x v="4"/>
    <s v="Organic Choco Syrup"/>
    <n v="2268"/>
    <n v="63"/>
    <n v="36"/>
    <m/>
  </r>
  <r>
    <x v="6"/>
    <x v="1"/>
    <s v="Smooth Sliky Salty"/>
    <n v="4753"/>
    <n v="246"/>
    <n v="19.321138211382113"/>
    <m/>
  </r>
  <r>
    <x v="7"/>
    <x v="5"/>
    <s v="99% Dark &amp; Pure"/>
    <n v="7511"/>
    <n v="120"/>
    <n v="62.591666666666669"/>
    <m/>
  </r>
  <r>
    <x v="7"/>
    <x v="4"/>
    <s v="Smooth Sliky Salty"/>
    <n v="4326"/>
    <n v="348"/>
    <n v="12.431034482758621"/>
    <m/>
  </r>
  <r>
    <x v="3"/>
    <x v="5"/>
    <s v="Fruit &amp; Nut Bars"/>
    <n v="4935"/>
    <n v="126"/>
    <n v="39.166666666666664"/>
    <m/>
  </r>
  <r>
    <x v="4"/>
    <x v="1"/>
    <s v="70% Dark Bites"/>
    <n v="4781"/>
    <n v="123"/>
    <n v="38.869918699186989"/>
    <m/>
  </r>
  <r>
    <x v="6"/>
    <x v="4"/>
    <s v="White Choc"/>
    <n v="7483"/>
    <n v="45"/>
    <n v="166.28888888888889"/>
    <m/>
  </r>
  <r>
    <x v="9"/>
    <x v="4"/>
    <s v="Almond Choco"/>
    <n v="6860"/>
    <n v="126"/>
    <n v="54.444444444444443"/>
    <m/>
  </r>
  <r>
    <x v="0"/>
    <x v="0"/>
    <s v="Manuka Honey Choco"/>
    <n v="9002"/>
    <n v="72"/>
    <n v="125.02777777777777"/>
    <m/>
  </r>
  <r>
    <x v="4"/>
    <x v="2"/>
    <s v="Manuka Honey Choco"/>
    <n v="1400"/>
    <n v="135"/>
    <n v="10.37037037037037"/>
    <m/>
  </r>
  <r>
    <x v="9"/>
    <x v="5"/>
    <s v="After Nines"/>
    <n v="4053"/>
    <n v="24"/>
    <n v="168.875"/>
    <m/>
  </r>
  <r>
    <x v="5"/>
    <x v="2"/>
    <s v="Smooth Sliky Salty"/>
    <n v="2149"/>
    <n v="117"/>
    <n v="18.367521367521366"/>
    <m/>
  </r>
  <r>
    <x v="8"/>
    <x v="3"/>
    <s v="Manuka Honey Choco"/>
    <n v="3640"/>
    <n v="51"/>
    <n v="71.372549019607845"/>
    <m/>
  </r>
  <r>
    <x v="7"/>
    <x v="3"/>
    <s v="Fruit &amp; Nut Bars"/>
    <n v="630"/>
    <n v="36"/>
    <n v="17.5"/>
    <m/>
  </r>
  <r>
    <x v="2"/>
    <x v="1"/>
    <s v="Organic Choco Syrup"/>
    <n v="2429"/>
    <n v="144"/>
    <n v="16.868055555555557"/>
    <m/>
  </r>
  <r>
    <x v="2"/>
    <x v="2"/>
    <s v="White Choc"/>
    <n v="2142"/>
    <n v="114"/>
    <n v="18.789473684210527"/>
    <m/>
  </r>
  <r>
    <x v="5"/>
    <x v="0"/>
    <s v="70% Dark Bites"/>
    <n v="6454"/>
    <n v="54"/>
    <n v="119.51851851851852"/>
    <m/>
  </r>
  <r>
    <x v="5"/>
    <x v="0"/>
    <s v="Mint Chip Choco"/>
    <n v="4487"/>
    <n v="333"/>
    <n v="13.474474474474475"/>
    <m/>
  </r>
  <r>
    <x v="8"/>
    <x v="0"/>
    <s v="Almond Choco"/>
    <n v="938"/>
    <n v="366"/>
    <n v="2.5628415300546448"/>
    <m/>
  </r>
  <r>
    <x v="8"/>
    <x v="4"/>
    <s v="Baker's Choco Chips"/>
    <n v="8841"/>
    <n v="303"/>
    <n v="29.178217821782177"/>
    <m/>
  </r>
  <r>
    <x v="7"/>
    <x v="3"/>
    <s v="Peanut Butter Cubes"/>
    <n v="4018"/>
    <n v="126"/>
    <n v="31.888888888888889"/>
    <m/>
  </r>
  <r>
    <x v="3"/>
    <x v="0"/>
    <s v="Raspberry Choco"/>
    <n v="714"/>
    <n v="231"/>
    <n v="3.0909090909090908"/>
    <m/>
  </r>
  <r>
    <x v="2"/>
    <x v="4"/>
    <s v="White Choc"/>
    <n v="3850"/>
    <n v="102"/>
    <n v="37.74509803921568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2C8F0C-F78B-446E-9A0F-6AA9616465D1}"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E10" firstHeaderRow="0" firstDataRow="1" firstDataCol="1"/>
  <pivotFields count="7">
    <pivotField showAll="0">
      <items count="11">
        <item h="1" x="7"/>
        <item h="1" x="1"/>
        <item x="3"/>
        <item h="1" x="5"/>
        <item h="1" x="4"/>
        <item h="1" x="6"/>
        <item h="1" x="8"/>
        <item h="1" x="2"/>
        <item h="1" x="9"/>
        <item h="1" x="0"/>
        <item t="default"/>
      </items>
    </pivotField>
    <pivotField axis="axisRow" showAll="0" sortType="ascending">
      <items count="7">
        <item x="4"/>
        <item x="2"/>
        <item x="5"/>
        <item x="0"/>
        <item x="3"/>
        <item x="1"/>
        <item t="default"/>
      </items>
    </pivotField>
    <pivotField showAll="0"/>
    <pivotField dataField="1" numFmtId="164" showAll="0"/>
    <pivotField dataField="1" numFmtId="3" showAll="0"/>
    <pivotField showAll="0"/>
    <pivotField showAll="0"/>
  </pivotFields>
  <rowFields count="1">
    <field x="1"/>
  </rowFields>
  <rowItems count="7">
    <i>
      <x/>
    </i>
    <i>
      <x v="1"/>
    </i>
    <i>
      <x v="2"/>
    </i>
    <i>
      <x v="3"/>
    </i>
    <i>
      <x v="4"/>
    </i>
    <i>
      <x v="5"/>
    </i>
    <i t="grand">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conditionalFormats count="1">
    <conditionalFormat priority="1">
      <pivotAreas count="1">
        <pivotArea type="data" collapsedLevelsAreSubtotals="1" fieldPosition="0">
          <references count="2">
            <reference field="4294967294" count="1" selected="0">
              <x v="1"/>
            </reference>
            <reference field="1" count="6">
              <x v="0"/>
              <x v="1"/>
              <x v="2"/>
              <x v="3"/>
              <x v="4"/>
              <x v="5"/>
            </reference>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EBC6ED-301E-4620-B8E2-14D383A8761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27" firstHeaderRow="1" firstDataRow="1" firstDataCol="1"/>
  <pivotFields count="2">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3">
    <i>
      <x v="18"/>
    </i>
    <i>
      <x v="17"/>
    </i>
    <i>
      <x v="2"/>
    </i>
    <i>
      <x v="6"/>
    </i>
    <i>
      <x v="4"/>
    </i>
    <i>
      <x v="8"/>
    </i>
    <i>
      <x v="11"/>
    </i>
    <i>
      <x v="9"/>
    </i>
    <i>
      <x v="20"/>
    </i>
    <i>
      <x v="14"/>
    </i>
    <i>
      <x v="10"/>
    </i>
    <i>
      <x v="21"/>
    </i>
    <i>
      <x v="13"/>
    </i>
    <i>
      <x v="15"/>
    </i>
    <i>
      <x v="1"/>
    </i>
    <i>
      <x v="19"/>
    </i>
    <i>
      <x v="16"/>
    </i>
    <i>
      <x v="3"/>
    </i>
    <i>
      <x v="7"/>
    </i>
    <i>
      <x v="5"/>
    </i>
    <i>
      <x/>
    </i>
    <i>
      <x v="12"/>
    </i>
    <i t="grand">
      <x/>
    </i>
  </rowItems>
  <colItems count="1">
    <i/>
  </colItems>
  <dataFields count="1">
    <dataField fld="1" subtotal="count" baseField="0" baseItem="0"/>
  </dataFields>
  <pivotHierarchies count="10">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4F8649-D5E2-495D-A2FB-3F30044D99F3}"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70" firstHeaderRow="1" firstDataRow="1" firstDataCol="1"/>
  <pivotFields count="7">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3" showAll="0"/>
    <pivotField showAll="0"/>
    <pivotField showAll="0"/>
  </pivotFields>
  <rowFields count="2">
    <field x="1"/>
    <field x="0"/>
  </rowFields>
  <rowItems count="67">
    <i>
      <x v="2"/>
    </i>
    <i r="1">
      <x v="5"/>
    </i>
    <i r="1">
      <x v="7"/>
    </i>
    <i r="1">
      <x v="6"/>
    </i>
    <i r="1">
      <x v="4"/>
    </i>
    <i r="1">
      <x v="3"/>
    </i>
    <i r="1">
      <x v="9"/>
    </i>
    <i r="1">
      <x v="8"/>
    </i>
    <i r="1">
      <x v="2"/>
    </i>
    <i r="1">
      <x/>
    </i>
    <i r="1">
      <x v="1"/>
    </i>
    <i>
      <x v="1"/>
    </i>
    <i r="1">
      <x v="5"/>
    </i>
    <i r="1">
      <x v="2"/>
    </i>
    <i r="1">
      <x v="4"/>
    </i>
    <i r="1">
      <x v="7"/>
    </i>
    <i r="1">
      <x/>
    </i>
    <i r="1">
      <x v="9"/>
    </i>
    <i r="1">
      <x v="3"/>
    </i>
    <i r="1">
      <x v="6"/>
    </i>
    <i r="1">
      <x v="8"/>
    </i>
    <i r="1">
      <x v="1"/>
    </i>
    <i>
      <x v="3"/>
    </i>
    <i r="1">
      <x v="3"/>
    </i>
    <i r="1">
      <x v="4"/>
    </i>
    <i r="1">
      <x/>
    </i>
    <i r="1">
      <x v="9"/>
    </i>
    <i r="1">
      <x v="7"/>
    </i>
    <i r="1">
      <x v="1"/>
    </i>
    <i r="1">
      <x v="2"/>
    </i>
    <i r="1">
      <x v="6"/>
    </i>
    <i r="1">
      <x v="5"/>
    </i>
    <i r="1">
      <x v="8"/>
    </i>
    <i>
      <x v="5"/>
    </i>
    <i r="1">
      <x v="9"/>
    </i>
    <i r="1">
      <x v="3"/>
    </i>
    <i r="1">
      <x v="5"/>
    </i>
    <i r="1">
      <x v="1"/>
    </i>
    <i r="1">
      <x v="6"/>
    </i>
    <i r="1">
      <x v="2"/>
    </i>
    <i r="1">
      <x v="8"/>
    </i>
    <i r="1">
      <x v="7"/>
    </i>
    <i r="1">
      <x v="4"/>
    </i>
    <i r="1">
      <x/>
    </i>
    <i>
      <x v="4"/>
    </i>
    <i r="1">
      <x/>
    </i>
    <i r="1">
      <x v="1"/>
    </i>
    <i r="1">
      <x v="9"/>
    </i>
    <i r="1">
      <x v="8"/>
    </i>
    <i r="1">
      <x v="5"/>
    </i>
    <i r="1">
      <x v="4"/>
    </i>
    <i r="1">
      <x v="6"/>
    </i>
    <i r="1">
      <x v="7"/>
    </i>
    <i r="1">
      <x v="3"/>
    </i>
    <i r="1">
      <x v="2"/>
    </i>
    <i>
      <x/>
    </i>
    <i r="1">
      <x v="5"/>
    </i>
    <i r="1">
      <x v="7"/>
    </i>
    <i r="1">
      <x v="9"/>
    </i>
    <i r="1">
      <x/>
    </i>
    <i r="1">
      <x v="3"/>
    </i>
    <i r="1">
      <x v="4"/>
    </i>
    <i r="1">
      <x v="1"/>
    </i>
    <i r="1">
      <x v="8"/>
    </i>
    <i r="1">
      <x v="6"/>
    </i>
    <i r="1">
      <x v="2"/>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BAC633-877D-4014-9963-3FA293B6D252}"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J70" firstHeaderRow="1" firstDataRow="1" firstDataCol="1"/>
  <pivotFields count="7">
    <pivotField axis="axisRow" showAll="0"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numFmtId="3" showAll="0"/>
    <pivotField showAll="0"/>
    <pivotField showAll="0"/>
  </pivotFields>
  <rowFields count="2">
    <field x="1"/>
    <field x="0"/>
  </rowFields>
  <rowItems count="67">
    <i>
      <x v="2"/>
    </i>
    <i r="1">
      <x v="5"/>
    </i>
    <i r="1">
      <x v="7"/>
    </i>
    <i r="1">
      <x v="6"/>
    </i>
    <i r="1">
      <x v="4"/>
    </i>
    <i r="1">
      <x v="3"/>
    </i>
    <i r="1">
      <x v="9"/>
    </i>
    <i r="1">
      <x v="8"/>
    </i>
    <i r="1">
      <x v="2"/>
    </i>
    <i r="1">
      <x/>
    </i>
    <i r="1">
      <x v="1"/>
    </i>
    <i>
      <x v="1"/>
    </i>
    <i r="1">
      <x v="5"/>
    </i>
    <i r="1">
      <x v="2"/>
    </i>
    <i r="1">
      <x v="4"/>
    </i>
    <i r="1">
      <x v="7"/>
    </i>
    <i r="1">
      <x/>
    </i>
    <i r="1">
      <x v="9"/>
    </i>
    <i r="1">
      <x v="3"/>
    </i>
    <i r="1">
      <x v="6"/>
    </i>
    <i r="1">
      <x v="8"/>
    </i>
    <i r="1">
      <x v="1"/>
    </i>
    <i>
      <x v="3"/>
    </i>
    <i r="1">
      <x v="3"/>
    </i>
    <i r="1">
      <x v="4"/>
    </i>
    <i r="1">
      <x/>
    </i>
    <i r="1">
      <x v="9"/>
    </i>
    <i r="1">
      <x v="7"/>
    </i>
    <i r="1">
      <x v="1"/>
    </i>
    <i r="1">
      <x v="2"/>
    </i>
    <i r="1">
      <x v="6"/>
    </i>
    <i r="1">
      <x v="5"/>
    </i>
    <i r="1">
      <x v="8"/>
    </i>
    <i>
      <x v="5"/>
    </i>
    <i r="1">
      <x v="9"/>
    </i>
    <i r="1">
      <x v="3"/>
    </i>
    <i r="1">
      <x v="5"/>
    </i>
    <i r="1">
      <x v="1"/>
    </i>
    <i r="1">
      <x v="6"/>
    </i>
    <i r="1">
      <x v="2"/>
    </i>
    <i r="1">
      <x v="8"/>
    </i>
    <i r="1">
      <x v="7"/>
    </i>
    <i r="1">
      <x v="4"/>
    </i>
    <i r="1">
      <x/>
    </i>
    <i>
      <x v="4"/>
    </i>
    <i r="1">
      <x/>
    </i>
    <i r="1">
      <x v="1"/>
    </i>
    <i r="1">
      <x v="9"/>
    </i>
    <i r="1">
      <x v="8"/>
    </i>
    <i r="1">
      <x v="5"/>
    </i>
    <i r="1">
      <x v="4"/>
    </i>
    <i r="1">
      <x v="6"/>
    </i>
    <i r="1">
      <x v="7"/>
    </i>
    <i r="1">
      <x v="3"/>
    </i>
    <i r="1">
      <x v="2"/>
    </i>
    <i>
      <x/>
    </i>
    <i r="1">
      <x v="5"/>
    </i>
    <i r="1">
      <x v="7"/>
    </i>
    <i r="1">
      <x v="9"/>
    </i>
    <i r="1">
      <x/>
    </i>
    <i r="1">
      <x v="3"/>
    </i>
    <i r="1">
      <x v="4"/>
    </i>
    <i r="1">
      <x v="1"/>
    </i>
    <i r="1">
      <x v="8"/>
    </i>
    <i r="1">
      <x v="6"/>
    </i>
    <i r="1">
      <x v="2"/>
    </i>
    <i t="grand">
      <x/>
    </i>
  </rowItems>
  <colItems count="1">
    <i/>
  </colItems>
  <dataFields count="1">
    <dataField name="Sum of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96585999-1ABA-4A40-8A94-453BBB545AC6}" sourceName="Sales Person">
  <pivotTables>
    <pivotTable tabId="7" name="PivotTable3"/>
  </pivotTables>
  <data>
    <tabular pivotCacheId="1455311048">
      <items count="10">
        <i x="7"/>
        <i x="1"/>
        <i x="3" s="1"/>
        <i x="5"/>
        <i x="4"/>
        <i x="6"/>
        <i x="8"/>
        <i x="2"/>
        <i x="9"/>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ADFBFCF-AB71-49DA-B375-4615CF614ACE}" cache="Slicer_Sales_Person" caption="Sales Person"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Y11:Z33" totalsRowShown="0">
  <autoFilter ref="Y11:Z33" xr:uid="{6DAC1E92-D947-4232-891E-65555AD7A47E}"/>
  <tableColumns count="2">
    <tableColumn id="1" xr3:uid="{1B8963D1-E60F-4400-A175-651A513B826F}" name="Product"/>
    <tableColumn id="2" xr3:uid="{1798A7DA-FB9F-46D3-AA0A-B6BCA4A81AC3}" name="Cost per unit"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3A21AE3-FC28-4B40-84B1-D9FB18E4F479}" name="Table2" displayName="Table2" ref="C11:I311" totalsRowShown="0" headerRowDxfId="10">
  <autoFilter ref="C11:I311" xr:uid="{13A21AE3-FC28-4B40-84B1-D9FB18E4F479}"/>
  <tableColumns count="7">
    <tableColumn id="1" xr3:uid="{8CC750C7-86C9-4F68-A639-8AEA5F0C31A9}" name="Sales Person"/>
    <tableColumn id="2" xr3:uid="{A4E28DCB-338A-4627-90E3-ECF313C16B7D}" name="Geography"/>
    <tableColumn id="3" xr3:uid="{F214751F-29D1-4011-B363-111D09D685C0}" name="Product"/>
    <tableColumn id="4" xr3:uid="{55C5E07C-899F-4E14-845A-8C11A55AD6C8}" name="Amount" dataDxfId="9"/>
    <tableColumn id="5" xr3:uid="{C0CFDCDA-0730-4F33-82EB-21F489CED1DF}" name="Units" dataDxfId="1"/>
    <tableColumn id="6" xr3:uid="{1515E729-0C27-45D7-9C8A-05FB7F658F60}" name="cost per unit" dataDxfId="0">
      <calculatedColumnFormula>Table2[[#This Row],[Amount]]/Table2[[#This Row],[Units]]</calculatedColumnFormula>
    </tableColumn>
    <tableColumn id="7" xr3:uid="{8FC38C38-AC86-41AB-9361-426BF2C40287}" name="cos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8EFA030-8C23-4F4E-806D-776BA17ECC07}" name="Table26" displayName="Table26" ref="B4:F304" totalsRowShown="0" headerRowDxfId="7">
  <autoFilter ref="B4:F304" xr:uid="{D8EFA030-8C23-4F4E-806D-776BA17ECC07}"/>
  <sortState xmlns:xlrd2="http://schemas.microsoft.com/office/spreadsheetml/2017/richdata2" ref="B5:F304">
    <sortCondition descending="1" ref="E4:E304"/>
  </sortState>
  <tableColumns count="5">
    <tableColumn id="1" xr3:uid="{23AFC816-8AFA-4226-9278-8450C8FA6F74}" name="Sales Person"/>
    <tableColumn id="2" xr3:uid="{9BB67843-FC54-45B5-B7B3-805E3979C126}" name="Geography"/>
    <tableColumn id="3" xr3:uid="{F500553E-0988-45F9-9CCF-35482C748090}" name="Product"/>
    <tableColumn id="4" xr3:uid="{22988461-323D-4E15-851D-C85279F248A9}" name="Amount" dataDxfId="6"/>
    <tableColumn id="5" xr3:uid="{8F466424-86ED-4044-93C9-2E422BE27867}" name="Uni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F87F69-6102-4E41-A67C-33E3274E4A10}" name="Table24" displayName="Table24" ref="C5:G305" totalsRowShown="0" headerRowDxfId="4">
  <autoFilter ref="C5:G305" xr:uid="{3DF87F69-6102-4E41-A67C-33E3274E4A10}"/>
  <tableColumns count="5">
    <tableColumn id="1" xr3:uid="{0213D5D0-ABF4-4FBA-A976-26B4ECF5FF68}" name="Sales Person"/>
    <tableColumn id="2" xr3:uid="{FA53EF96-F795-450D-A5CA-A9F0ACFD15DC}" name="Geography"/>
    <tableColumn id="3" xr3:uid="{62DC7379-DE8D-45E2-908C-F6127D4A3AFA}" name="Product"/>
    <tableColumn id="4" xr3:uid="{FEB30379-BF2F-4640-8E30-82DEE292FB3D}" name="Amount" dataDxfId="3"/>
    <tableColumn id="5" xr3:uid="{C41DF0C6-A768-4578-B025-0ED2D2EB362D}"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Z658"/>
  <sheetViews>
    <sheetView showGridLines="0" zoomScale="145" zoomScaleNormal="145" workbookViewId="0">
      <selection activeCell="C12" sqref="C12:C311"/>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27.140625" customWidth="1"/>
    <col min="7" max="7" width="19" customWidth="1"/>
    <col min="8" max="8" width="19.5703125" customWidth="1"/>
    <col min="10" max="10" width="3.85546875" customWidth="1"/>
    <col min="11" max="11" width="53.85546875" customWidth="1"/>
    <col min="25" max="25" width="21.85546875" bestFit="1" customWidth="1"/>
    <col min="26" max="26" width="14.42578125" customWidth="1"/>
    <col min="31" max="31" width="21.85546875" customWidth="1"/>
  </cols>
  <sheetData>
    <row r="1" spans="1:26" s="2" customFormat="1" ht="52.5" customHeight="1" x14ac:dyDescent="0.25">
      <c r="A1" s="1"/>
      <c r="C1" s="3" t="s">
        <v>42</v>
      </c>
    </row>
    <row r="11" spans="1:26" x14ac:dyDescent="0.25">
      <c r="C11" s="6" t="s">
        <v>11</v>
      </c>
      <c r="D11" s="6" t="s">
        <v>12</v>
      </c>
      <c r="E11" s="11" t="s">
        <v>0</v>
      </c>
      <c r="F11" s="11" t="s">
        <v>1</v>
      </c>
      <c r="G11" s="11" t="s">
        <v>50</v>
      </c>
      <c r="H11" s="6" t="s">
        <v>73</v>
      </c>
      <c r="I11" s="6" t="s">
        <v>74</v>
      </c>
      <c r="J11" s="9" t="s">
        <v>43</v>
      </c>
      <c r="K11" s="2"/>
      <c r="Y11" t="s">
        <v>0</v>
      </c>
      <c r="Z11" t="s">
        <v>51</v>
      </c>
    </row>
    <row r="12" spans="1:26" x14ac:dyDescent="0.25">
      <c r="C12" t="s">
        <v>40</v>
      </c>
      <c r="D12" t="s">
        <v>37</v>
      </c>
      <c r="E12" t="s">
        <v>30</v>
      </c>
      <c r="F12" s="4">
        <v>1624</v>
      </c>
      <c r="G12" s="5">
        <v>114</v>
      </c>
      <c r="H12" s="23">
        <f>Table2[[#This Row],[Amount]]/Table2[[#This Row],[Units]]</f>
        <v>14.245614035087719</v>
      </c>
      <c r="J12" s="7">
        <v>1</v>
      </c>
      <c r="K12" s="8" t="s">
        <v>44</v>
      </c>
      <c r="Y12" t="s">
        <v>13</v>
      </c>
      <c r="Z12" s="10">
        <v>9.33</v>
      </c>
    </row>
    <row r="13" spans="1:26" x14ac:dyDescent="0.25">
      <c r="C13" t="s">
        <v>8</v>
      </c>
      <c r="D13" t="s">
        <v>35</v>
      </c>
      <c r="E13" t="s">
        <v>32</v>
      </c>
      <c r="F13" s="4">
        <v>6706</v>
      </c>
      <c r="G13" s="5">
        <v>459</v>
      </c>
      <c r="H13" s="23">
        <f>Table2[[#This Row],[Amount]]/Table2[[#This Row],[Units]]</f>
        <v>14.610021786492375</v>
      </c>
      <c r="J13" s="7">
        <v>2</v>
      </c>
      <c r="K13" s="8" t="s">
        <v>53</v>
      </c>
      <c r="Y13" t="s">
        <v>14</v>
      </c>
      <c r="Z13" s="10">
        <v>11.7</v>
      </c>
    </row>
    <row r="14" spans="1:26" x14ac:dyDescent="0.25">
      <c r="C14" t="s">
        <v>9</v>
      </c>
      <c r="D14" t="s">
        <v>35</v>
      </c>
      <c r="E14" t="s">
        <v>4</v>
      </c>
      <c r="F14" s="4">
        <v>959</v>
      </c>
      <c r="G14" s="5">
        <v>147</v>
      </c>
      <c r="H14" s="23">
        <f>Table2[[#This Row],[Amount]]/Table2[[#This Row],[Units]]</f>
        <v>6.5238095238095237</v>
      </c>
      <c r="J14" s="7">
        <v>3</v>
      </c>
      <c r="K14" s="8" t="s">
        <v>45</v>
      </c>
      <c r="Y14" t="s">
        <v>4</v>
      </c>
      <c r="Z14" s="10">
        <v>11.88</v>
      </c>
    </row>
    <row r="15" spans="1:26" x14ac:dyDescent="0.25">
      <c r="C15" t="s">
        <v>41</v>
      </c>
      <c r="D15" t="s">
        <v>36</v>
      </c>
      <c r="E15" t="s">
        <v>18</v>
      </c>
      <c r="F15" s="4">
        <v>9632</v>
      </c>
      <c r="G15" s="5">
        <v>288</v>
      </c>
      <c r="H15" s="23">
        <f>Table2[[#This Row],[Amount]]/Table2[[#This Row],[Units]]</f>
        <v>33.444444444444443</v>
      </c>
      <c r="J15" s="7">
        <v>4</v>
      </c>
      <c r="K15" s="8" t="s">
        <v>46</v>
      </c>
      <c r="Y15" t="s">
        <v>15</v>
      </c>
      <c r="Z15" s="10">
        <v>11.73</v>
      </c>
    </row>
    <row r="16" spans="1:26" x14ac:dyDescent="0.25">
      <c r="C16" t="s">
        <v>6</v>
      </c>
      <c r="D16" t="s">
        <v>39</v>
      </c>
      <c r="E16" t="s">
        <v>25</v>
      </c>
      <c r="F16" s="4">
        <v>2100</v>
      </c>
      <c r="G16" s="5">
        <v>414</v>
      </c>
      <c r="H16" s="23">
        <f>Table2[[#This Row],[Amount]]/Table2[[#This Row],[Units]]</f>
        <v>5.0724637681159424</v>
      </c>
      <c r="J16" s="7">
        <v>5</v>
      </c>
      <c r="K16" s="8" t="s">
        <v>54</v>
      </c>
      <c r="Y16" t="s">
        <v>16</v>
      </c>
      <c r="Z16" s="10">
        <v>8.7899999999999991</v>
      </c>
    </row>
    <row r="17" spans="3:26" x14ac:dyDescent="0.25">
      <c r="C17" t="s">
        <v>40</v>
      </c>
      <c r="D17" t="s">
        <v>35</v>
      </c>
      <c r="E17" t="s">
        <v>33</v>
      </c>
      <c r="F17" s="4">
        <v>8869</v>
      </c>
      <c r="G17" s="5">
        <v>432</v>
      </c>
      <c r="H17" s="23">
        <f>Table2[[#This Row],[Amount]]/Table2[[#This Row],[Units]]</f>
        <v>20.530092592592592</v>
      </c>
      <c r="J17" s="7">
        <v>6</v>
      </c>
      <c r="K17" s="8" t="s">
        <v>55</v>
      </c>
      <c r="Y17" t="s">
        <v>17</v>
      </c>
      <c r="Z17" s="10">
        <v>3.11</v>
      </c>
    </row>
    <row r="18" spans="3:26" x14ac:dyDescent="0.25">
      <c r="C18" t="s">
        <v>6</v>
      </c>
      <c r="D18" t="s">
        <v>38</v>
      </c>
      <c r="E18" t="s">
        <v>31</v>
      </c>
      <c r="F18" s="4">
        <v>2681</v>
      </c>
      <c r="G18" s="5">
        <v>54</v>
      </c>
      <c r="H18" s="23">
        <f>Table2[[#This Row],[Amount]]/Table2[[#This Row],[Units]]</f>
        <v>49.648148148148145</v>
      </c>
      <c r="J18" s="7">
        <v>7</v>
      </c>
      <c r="K18" s="8" t="s">
        <v>49</v>
      </c>
      <c r="Y18" t="s">
        <v>18</v>
      </c>
      <c r="Z18" s="10">
        <v>6.47</v>
      </c>
    </row>
    <row r="19" spans="3:26" x14ac:dyDescent="0.25">
      <c r="C19" t="s">
        <v>8</v>
      </c>
      <c r="D19" t="s">
        <v>35</v>
      </c>
      <c r="E19" t="s">
        <v>22</v>
      </c>
      <c r="F19" s="4">
        <v>5012</v>
      </c>
      <c r="G19" s="5">
        <v>210</v>
      </c>
      <c r="H19" s="23">
        <f>Table2[[#This Row],[Amount]]/Table2[[#This Row],[Units]]</f>
        <v>23.866666666666667</v>
      </c>
      <c r="J19" s="7">
        <v>8</v>
      </c>
      <c r="K19" s="8" t="s">
        <v>52</v>
      </c>
      <c r="Y19" t="s">
        <v>19</v>
      </c>
      <c r="Z19" s="10">
        <v>7.64</v>
      </c>
    </row>
    <row r="20" spans="3:26" x14ac:dyDescent="0.25">
      <c r="C20" t="s">
        <v>7</v>
      </c>
      <c r="D20" t="s">
        <v>38</v>
      </c>
      <c r="E20" t="s">
        <v>14</v>
      </c>
      <c r="F20" s="4">
        <v>1281</v>
      </c>
      <c r="G20" s="5">
        <v>75</v>
      </c>
      <c r="H20" s="23">
        <f>Table2[[#This Row],[Amount]]/Table2[[#This Row],[Units]]</f>
        <v>17.079999999999998</v>
      </c>
      <c r="J20" s="7">
        <v>9</v>
      </c>
      <c r="K20" s="8" t="s">
        <v>47</v>
      </c>
      <c r="Y20" t="s">
        <v>20</v>
      </c>
      <c r="Z20" s="10">
        <v>10.62</v>
      </c>
    </row>
    <row r="21" spans="3:26" x14ac:dyDescent="0.25">
      <c r="C21" t="s">
        <v>5</v>
      </c>
      <c r="D21" t="s">
        <v>37</v>
      </c>
      <c r="E21" t="s">
        <v>14</v>
      </c>
      <c r="F21" s="4">
        <v>4991</v>
      </c>
      <c r="G21" s="5">
        <v>12</v>
      </c>
      <c r="H21" s="23">
        <f>Table2[[#This Row],[Amount]]/Table2[[#This Row],[Units]]</f>
        <v>415.91666666666669</v>
      </c>
      <c r="J21" s="7">
        <v>10</v>
      </c>
      <c r="K21" s="8" t="s">
        <v>48</v>
      </c>
      <c r="Y21" t="s">
        <v>21</v>
      </c>
      <c r="Z21" s="10">
        <v>9</v>
      </c>
    </row>
    <row r="22" spans="3:26" x14ac:dyDescent="0.25">
      <c r="C22" t="s">
        <v>2</v>
      </c>
      <c r="D22" t="s">
        <v>39</v>
      </c>
      <c r="E22" t="s">
        <v>25</v>
      </c>
      <c r="F22" s="4">
        <v>1785</v>
      </c>
      <c r="G22" s="5">
        <v>462</v>
      </c>
      <c r="H22" s="23">
        <f>Table2[[#This Row],[Amount]]/Table2[[#This Row],[Units]]</f>
        <v>3.8636363636363638</v>
      </c>
      <c r="Y22" t="s">
        <v>22</v>
      </c>
      <c r="Z22" s="10">
        <v>9.77</v>
      </c>
    </row>
    <row r="23" spans="3:26" x14ac:dyDescent="0.25">
      <c r="C23" t="s">
        <v>3</v>
      </c>
      <c r="D23" t="s">
        <v>37</v>
      </c>
      <c r="E23" t="s">
        <v>17</v>
      </c>
      <c r="F23" s="4">
        <v>3983</v>
      </c>
      <c r="G23" s="5">
        <v>144</v>
      </c>
      <c r="H23" s="23">
        <f>Table2[[#This Row],[Amount]]/Table2[[#This Row],[Units]]</f>
        <v>27.659722222222221</v>
      </c>
      <c r="Y23" t="s">
        <v>23</v>
      </c>
      <c r="Z23" s="10">
        <v>6.49</v>
      </c>
    </row>
    <row r="24" spans="3:26" x14ac:dyDescent="0.25">
      <c r="C24" t="s">
        <v>9</v>
      </c>
      <c r="D24" t="s">
        <v>38</v>
      </c>
      <c r="E24" t="s">
        <v>16</v>
      </c>
      <c r="F24" s="4">
        <v>2646</v>
      </c>
      <c r="G24" s="5">
        <v>120</v>
      </c>
      <c r="H24" s="23">
        <f>Table2[[#This Row],[Amount]]/Table2[[#This Row],[Units]]</f>
        <v>22.05</v>
      </c>
      <c r="Y24" t="s">
        <v>24</v>
      </c>
      <c r="Z24" s="10">
        <v>4.97</v>
      </c>
    </row>
    <row r="25" spans="3:26" x14ac:dyDescent="0.25">
      <c r="C25" t="s">
        <v>2</v>
      </c>
      <c r="D25" t="s">
        <v>34</v>
      </c>
      <c r="E25" t="s">
        <v>13</v>
      </c>
      <c r="F25" s="4">
        <v>252</v>
      </c>
      <c r="G25" s="5">
        <v>54</v>
      </c>
      <c r="H25" s="23">
        <f>Table2[[#This Row],[Amount]]/Table2[[#This Row],[Units]]</f>
        <v>4.666666666666667</v>
      </c>
      <c r="Y25" t="s">
        <v>25</v>
      </c>
      <c r="Z25" s="10">
        <v>13.15</v>
      </c>
    </row>
    <row r="26" spans="3:26" x14ac:dyDescent="0.25">
      <c r="C26" t="s">
        <v>3</v>
      </c>
      <c r="D26" t="s">
        <v>35</v>
      </c>
      <c r="E26" t="s">
        <v>25</v>
      </c>
      <c r="F26" s="4">
        <v>2464</v>
      </c>
      <c r="G26" s="5">
        <v>234</v>
      </c>
      <c r="H26" s="23">
        <f>Table2[[#This Row],[Amount]]/Table2[[#This Row],[Units]]</f>
        <v>10.52991452991453</v>
      </c>
      <c r="Y26" t="s">
        <v>26</v>
      </c>
      <c r="Z26" s="10">
        <v>5.6</v>
      </c>
    </row>
    <row r="27" spans="3:26" x14ac:dyDescent="0.25">
      <c r="C27" t="s">
        <v>3</v>
      </c>
      <c r="D27" t="s">
        <v>35</v>
      </c>
      <c r="E27" t="s">
        <v>29</v>
      </c>
      <c r="F27" s="4">
        <v>2114</v>
      </c>
      <c r="G27" s="5">
        <v>66</v>
      </c>
      <c r="H27" s="23">
        <f>Table2[[#This Row],[Amount]]/Table2[[#This Row],[Units]]</f>
        <v>32.030303030303031</v>
      </c>
      <c r="Y27" t="s">
        <v>27</v>
      </c>
      <c r="Z27" s="10">
        <v>16.73</v>
      </c>
    </row>
    <row r="28" spans="3:26" x14ac:dyDescent="0.25">
      <c r="C28" t="s">
        <v>6</v>
      </c>
      <c r="D28" t="s">
        <v>37</v>
      </c>
      <c r="E28" t="s">
        <v>31</v>
      </c>
      <c r="F28" s="4">
        <v>7693</v>
      </c>
      <c r="G28" s="5">
        <v>87</v>
      </c>
      <c r="H28" s="23">
        <f>Table2[[#This Row],[Amount]]/Table2[[#This Row],[Units]]</f>
        <v>88.425287356321846</v>
      </c>
      <c r="Y28" t="s">
        <v>28</v>
      </c>
      <c r="Z28" s="10">
        <v>10.38</v>
      </c>
    </row>
    <row r="29" spans="3:26" x14ac:dyDescent="0.25">
      <c r="C29" t="s">
        <v>5</v>
      </c>
      <c r="D29" t="s">
        <v>34</v>
      </c>
      <c r="E29" t="s">
        <v>20</v>
      </c>
      <c r="F29" s="4">
        <v>15610</v>
      </c>
      <c r="G29" s="5">
        <v>339</v>
      </c>
      <c r="H29" s="23">
        <f>Table2[[#This Row],[Amount]]/Table2[[#This Row],[Units]]</f>
        <v>46.047197640117993</v>
      </c>
      <c r="Y29" t="s">
        <v>29</v>
      </c>
      <c r="Z29" s="10">
        <v>7.16</v>
      </c>
    </row>
    <row r="30" spans="3:26" x14ac:dyDescent="0.25">
      <c r="C30" t="s">
        <v>41</v>
      </c>
      <c r="D30" t="s">
        <v>34</v>
      </c>
      <c r="E30" t="s">
        <v>22</v>
      </c>
      <c r="F30" s="4">
        <v>336</v>
      </c>
      <c r="G30" s="5">
        <v>144</v>
      </c>
      <c r="H30" s="23">
        <f>Table2[[#This Row],[Amount]]/Table2[[#This Row],[Units]]</f>
        <v>2.3333333333333335</v>
      </c>
      <c r="Y30" t="s">
        <v>30</v>
      </c>
      <c r="Z30" s="10">
        <v>14.49</v>
      </c>
    </row>
    <row r="31" spans="3:26" x14ac:dyDescent="0.25">
      <c r="C31" t="s">
        <v>2</v>
      </c>
      <c r="D31" t="s">
        <v>39</v>
      </c>
      <c r="E31" t="s">
        <v>20</v>
      </c>
      <c r="F31" s="4">
        <v>9443</v>
      </c>
      <c r="G31" s="5">
        <v>162</v>
      </c>
      <c r="H31" s="23">
        <f>Table2[[#This Row],[Amount]]/Table2[[#This Row],[Units]]</f>
        <v>58.290123456790127</v>
      </c>
      <c r="Y31" t="s">
        <v>31</v>
      </c>
      <c r="Z31" s="10">
        <v>5.79</v>
      </c>
    </row>
    <row r="32" spans="3:26" x14ac:dyDescent="0.25">
      <c r="C32" t="s">
        <v>9</v>
      </c>
      <c r="D32" t="s">
        <v>34</v>
      </c>
      <c r="E32" t="s">
        <v>23</v>
      </c>
      <c r="F32" s="4">
        <v>8155</v>
      </c>
      <c r="G32" s="5">
        <v>90</v>
      </c>
      <c r="H32" s="23">
        <f>Table2[[#This Row],[Amount]]/Table2[[#This Row],[Units]]</f>
        <v>90.611111111111114</v>
      </c>
      <c r="Y32" t="s">
        <v>32</v>
      </c>
      <c r="Z32" s="10">
        <v>8.65</v>
      </c>
    </row>
    <row r="33" spans="3:26" x14ac:dyDescent="0.25">
      <c r="C33" t="s">
        <v>8</v>
      </c>
      <c r="D33" t="s">
        <v>38</v>
      </c>
      <c r="E33" t="s">
        <v>23</v>
      </c>
      <c r="F33" s="4">
        <v>1701</v>
      </c>
      <c r="G33" s="5">
        <v>234</v>
      </c>
      <c r="H33" s="23">
        <f>Table2[[#This Row],[Amount]]/Table2[[#This Row],[Units]]</f>
        <v>7.2692307692307692</v>
      </c>
      <c r="Y33" t="s">
        <v>33</v>
      </c>
      <c r="Z33" s="10">
        <v>12.37</v>
      </c>
    </row>
    <row r="34" spans="3:26" x14ac:dyDescent="0.25">
      <c r="C34" t="s">
        <v>10</v>
      </c>
      <c r="D34" t="s">
        <v>38</v>
      </c>
      <c r="E34" t="s">
        <v>22</v>
      </c>
      <c r="F34" s="4">
        <v>2205</v>
      </c>
      <c r="G34" s="5">
        <v>141</v>
      </c>
      <c r="H34" s="23">
        <f>Table2[[#This Row],[Amount]]/Table2[[#This Row],[Units]]</f>
        <v>15.638297872340425</v>
      </c>
    </row>
    <row r="35" spans="3:26" x14ac:dyDescent="0.25">
      <c r="C35" t="s">
        <v>8</v>
      </c>
      <c r="D35" t="s">
        <v>37</v>
      </c>
      <c r="E35" t="s">
        <v>19</v>
      </c>
      <c r="F35" s="4">
        <v>1771</v>
      </c>
      <c r="G35" s="5">
        <v>204</v>
      </c>
      <c r="H35" s="23">
        <f>Table2[[#This Row],[Amount]]/Table2[[#This Row],[Units]]</f>
        <v>8.6813725490196081</v>
      </c>
    </row>
    <row r="36" spans="3:26" x14ac:dyDescent="0.25">
      <c r="C36" t="s">
        <v>41</v>
      </c>
      <c r="D36" t="s">
        <v>35</v>
      </c>
      <c r="E36" t="s">
        <v>15</v>
      </c>
      <c r="F36" s="4">
        <v>2114</v>
      </c>
      <c r="G36" s="5">
        <v>186</v>
      </c>
      <c r="H36" s="23">
        <f>Table2[[#This Row],[Amount]]/Table2[[#This Row],[Units]]</f>
        <v>11.365591397849462</v>
      </c>
    </row>
    <row r="37" spans="3:26" x14ac:dyDescent="0.25">
      <c r="C37" t="s">
        <v>41</v>
      </c>
      <c r="D37" t="s">
        <v>36</v>
      </c>
      <c r="E37" t="s">
        <v>13</v>
      </c>
      <c r="F37" s="4">
        <v>10311</v>
      </c>
      <c r="G37" s="5">
        <v>231</v>
      </c>
      <c r="H37" s="23">
        <f>Table2[[#This Row],[Amount]]/Table2[[#This Row],[Units]]</f>
        <v>44.636363636363633</v>
      </c>
    </row>
    <row r="38" spans="3:26" x14ac:dyDescent="0.25">
      <c r="C38" t="s">
        <v>3</v>
      </c>
      <c r="D38" t="s">
        <v>39</v>
      </c>
      <c r="E38" t="s">
        <v>16</v>
      </c>
      <c r="F38" s="4">
        <v>21</v>
      </c>
      <c r="G38" s="5">
        <v>168</v>
      </c>
      <c r="H38" s="23">
        <f>Table2[[#This Row],[Amount]]/Table2[[#This Row],[Units]]</f>
        <v>0.125</v>
      </c>
    </row>
    <row r="39" spans="3:26" x14ac:dyDescent="0.25">
      <c r="C39" t="s">
        <v>10</v>
      </c>
      <c r="D39" t="s">
        <v>35</v>
      </c>
      <c r="E39" t="s">
        <v>20</v>
      </c>
      <c r="F39" s="4">
        <v>1974</v>
      </c>
      <c r="G39" s="5">
        <v>195</v>
      </c>
      <c r="H39" s="23">
        <f>Table2[[#This Row],[Amount]]/Table2[[#This Row],[Units]]</f>
        <v>10.123076923076923</v>
      </c>
    </row>
    <row r="40" spans="3:26" x14ac:dyDescent="0.25">
      <c r="C40" t="s">
        <v>5</v>
      </c>
      <c r="D40" t="s">
        <v>36</v>
      </c>
      <c r="E40" t="s">
        <v>23</v>
      </c>
      <c r="F40" s="4">
        <v>6314</v>
      </c>
      <c r="G40" s="5">
        <v>15</v>
      </c>
      <c r="H40" s="23">
        <f>Table2[[#This Row],[Amount]]/Table2[[#This Row],[Units]]</f>
        <v>420.93333333333334</v>
      </c>
    </row>
    <row r="41" spans="3:26" x14ac:dyDescent="0.25">
      <c r="C41" t="s">
        <v>10</v>
      </c>
      <c r="D41" t="s">
        <v>37</v>
      </c>
      <c r="E41" t="s">
        <v>23</v>
      </c>
      <c r="F41" s="4">
        <v>4683</v>
      </c>
      <c r="G41" s="5">
        <v>30</v>
      </c>
      <c r="H41" s="23">
        <f>Table2[[#This Row],[Amount]]/Table2[[#This Row],[Units]]</f>
        <v>156.1</v>
      </c>
    </row>
    <row r="42" spans="3:26" x14ac:dyDescent="0.25">
      <c r="C42" t="s">
        <v>41</v>
      </c>
      <c r="D42" t="s">
        <v>37</v>
      </c>
      <c r="E42" t="s">
        <v>24</v>
      </c>
      <c r="F42" s="4">
        <v>6398</v>
      </c>
      <c r="G42" s="5">
        <v>102</v>
      </c>
      <c r="H42" s="23">
        <f>Table2[[#This Row],[Amount]]/Table2[[#This Row],[Units]]</f>
        <v>62.725490196078432</v>
      </c>
    </row>
    <row r="43" spans="3:26" x14ac:dyDescent="0.25">
      <c r="C43" t="s">
        <v>2</v>
      </c>
      <c r="D43" t="s">
        <v>35</v>
      </c>
      <c r="E43" t="s">
        <v>19</v>
      </c>
      <c r="F43" s="4">
        <v>553</v>
      </c>
      <c r="G43" s="5">
        <v>15</v>
      </c>
      <c r="H43" s="23">
        <f>Table2[[#This Row],[Amount]]/Table2[[#This Row],[Units]]</f>
        <v>36.866666666666667</v>
      </c>
    </row>
    <row r="44" spans="3:26" x14ac:dyDescent="0.25">
      <c r="C44" t="s">
        <v>8</v>
      </c>
      <c r="D44" t="s">
        <v>39</v>
      </c>
      <c r="E44" t="s">
        <v>30</v>
      </c>
      <c r="F44" s="4">
        <v>7021</v>
      </c>
      <c r="G44" s="5">
        <v>183</v>
      </c>
      <c r="H44" s="23">
        <f>Table2[[#This Row],[Amount]]/Table2[[#This Row],[Units]]</f>
        <v>38.366120218579233</v>
      </c>
    </row>
    <row r="45" spans="3:26" x14ac:dyDescent="0.25">
      <c r="C45" t="s">
        <v>40</v>
      </c>
      <c r="D45" t="s">
        <v>39</v>
      </c>
      <c r="E45" t="s">
        <v>22</v>
      </c>
      <c r="F45" s="4">
        <v>5817</v>
      </c>
      <c r="G45" s="5">
        <v>12</v>
      </c>
      <c r="H45" s="23">
        <f>Table2[[#This Row],[Amount]]/Table2[[#This Row],[Units]]</f>
        <v>484.75</v>
      </c>
    </row>
    <row r="46" spans="3:26" x14ac:dyDescent="0.25">
      <c r="C46" t="s">
        <v>41</v>
      </c>
      <c r="D46" t="s">
        <v>39</v>
      </c>
      <c r="E46" t="s">
        <v>14</v>
      </c>
      <c r="F46" s="4">
        <v>3976</v>
      </c>
      <c r="G46" s="5">
        <v>72</v>
      </c>
      <c r="H46" s="23">
        <f>Table2[[#This Row],[Amount]]/Table2[[#This Row],[Units]]</f>
        <v>55.222222222222221</v>
      </c>
    </row>
    <row r="47" spans="3:26" x14ac:dyDescent="0.25">
      <c r="C47" t="s">
        <v>6</v>
      </c>
      <c r="D47" t="s">
        <v>38</v>
      </c>
      <c r="E47" t="s">
        <v>27</v>
      </c>
      <c r="F47" s="4">
        <v>1134</v>
      </c>
      <c r="G47" s="5">
        <v>282</v>
      </c>
      <c r="H47" s="23">
        <f>Table2[[#This Row],[Amount]]/Table2[[#This Row],[Units]]</f>
        <v>4.0212765957446805</v>
      </c>
    </row>
    <row r="48" spans="3:26" x14ac:dyDescent="0.25">
      <c r="C48" t="s">
        <v>2</v>
      </c>
      <c r="D48" t="s">
        <v>39</v>
      </c>
      <c r="E48" t="s">
        <v>28</v>
      </c>
      <c r="F48" s="4">
        <v>6027</v>
      </c>
      <c r="G48" s="5">
        <v>144</v>
      </c>
      <c r="H48" s="23">
        <f>Table2[[#This Row],[Amount]]/Table2[[#This Row],[Units]]</f>
        <v>41.854166666666664</v>
      </c>
    </row>
    <row r="49" spans="3:8" x14ac:dyDescent="0.25">
      <c r="C49" t="s">
        <v>6</v>
      </c>
      <c r="D49" t="s">
        <v>37</v>
      </c>
      <c r="E49" t="s">
        <v>16</v>
      </c>
      <c r="F49" s="4">
        <v>1904</v>
      </c>
      <c r="G49" s="5">
        <v>405</v>
      </c>
      <c r="H49" s="23">
        <f>Table2[[#This Row],[Amount]]/Table2[[#This Row],[Units]]</f>
        <v>4.7012345679012348</v>
      </c>
    </row>
    <row r="50" spans="3:8" x14ac:dyDescent="0.25">
      <c r="C50" t="s">
        <v>7</v>
      </c>
      <c r="D50" t="s">
        <v>34</v>
      </c>
      <c r="E50" t="s">
        <v>32</v>
      </c>
      <c r="F50" s="4">
        <v>3262</v>
      </c>
      <c r="G50" s="5">
        <v>75</v>
      </c>
      <c r="H50" s="23">
        <f>Table2[[#This Row],[Amount]]/Table2[[#This Row],[Units]]</f>
        <v>43.493333333333332</v>
      </c>
    </row>
    <row r="51" spans="3:8" x14ac:dyDescent="0.25">
      <c r="C51" t="s">
        <v>40</v>
      </c>
      <c r="D51" t="s">
        <v>34</v>
      </c>
      <c r="E51" t="s">
        <v>27</v>
      </c>
      <c r="F51" s="4">
        <v>2289</v>
      </c>
      <c r="G51" s="5">
        <v>135</v>
      </c>
      <c r="H51" s="23">
        <f>Table2[[#This Row],[Amount]]/Table2[[#This Row],[Units]]</f>
        <v>16.955555555555556</v>
      </c>
    </row>
    <row r="52" spans="3:8" x14ac:dyDescent="0.25">
      <c r="C52" t="s">
        <v>5</v>
      </c>
      <c r="D52" t="s">
        <v>34</v>
      </c>
      <c r="E52" t="s">
        <v>27</v>
      </c>
      <c r="F52" s="4">
        <v>6986</v>
      </c>
      <c r="G52" s="5">
        <v>21</v>
      </c>
      <c r="H52" s="23">
        <f>Table2[[#This Row],[Amount]]/Table2[[#This Row],[Units]]</f>
        <v>332.66666666666669</v>
      </c>
    </row>
    <row r="53" spans="3:8" x14ac:dyDescent="0.25">
      <c r="C53" t="s">
        <v>2</v>
      </c>
      <c r="D53" t="s">
        <v>38</v>
      </c>
      <c r="E53" t="s">
        <v>23</v>
      </c>
      <c r="F53" s="4">
        <v>4417</v>
      </c>
      <c r="G53" s="5">
        <v>153</v>
      </c>
      <c r="H53" s="23">
        <f>Table2[[#This Row],[Amount]]/Table2[[#This Row],[Units]]</f>
        <v>28.869281045751634</v>
      </c>
    </row>
    <row r="54" spans="3:8" x14ac:dyDescent="0.25">
      <c r="C54" t="s">
        <v>6</v>
      </c>
      <c r="D54" t="s">
        <v>34</v>
      </c>
      <c r="E54" t="s">
        <v>15</v>
      </c>
      <c r="F54" s="4">
        <v>1442</v>
      </c>
      <c r="G54" s="5">
        <v>15</v>
      </c>
      <c r="H54" s="23">
        <f>Table2[[#This Row],[Amount]]/Table2[[#This Row],[Units]]</f>
        <v>96.13333333333334</v>
      </c>
    </row>
    <row r="55" spans="3:8" x14ac:dyDescent="0.25">
      <c r="C55" t="s">
        <v>3</v>
      </c>
      <c r="D55" t="s">
        <v>35</v>
      </c>
      <c r="E55" t="s">
        <v>14</v>
      </c>
      <c r="F55" s="4">
        <v>2415</v>
      </c>
      <c r="G55" s="5">
        <v>255</v>
      </c>
      <c r="H55" s="23">
        <f>Table2[[#This Row],[Amount]]/Table2[[#This Row],[Units]]</f>
        <v>9.4705882352941178</v>
      </c>
    </row>
    <row r="56" spans="3:8" x14ac:dyDescent="0.25">
      <c r="C56" t="s">
        <v>2</v>
      </c>
      <c r="D56" t="s">
        <v>37</v>
      </c>
      <c r="E56" t="s">
        <v>19</v>
      </c>
      <c r="F56" s="4">
        <v>238</v>
      </c>
      <c r="G56" s="5">
        <v>18</v>
      </c>
      <c r="H56" s="23">
        <f>Table2[[#This Row],[Amount]]/Table2[[#This Row],[Units]]</f>
        <v>13.222222222222221</v>
      </c>
    </row>
    <row r="57" spans="3:8" x14ac:dyDescent="0.25">
      <c r="C57" t="s">
        <v>6</v>
      </c>
      <c r="D57" t="s">
        <v>37</v>
      </c>
      <c r="E57" t="s">
        <v>23</v>
      </c>
      <c r="F57" s="4">
        <v>4949</v>
      </c>
      <c r="G57" s="5">
        <v>189</v>
      </c>
      <c r="H57" s="23">
        <f>Table2[[#This Row],[Amount]]/Table2[[#This Row],[Units]]</f>
        <v>26.185185185185187</v>
      </c>
    </row>
    <row r="58" spans="3:8" x14ac:dyDescent="0.25">
      <c r="C58" t="s">
        <v>5</v>
      </c>
      <c r="D58" t="s">
        <v>38</v>
      </c>
      <c r="E58" t="s">
        <v>32</v>
      </c>
      <c r="F58" s="4">
        <v>5075</v>
      </c>
      <c r="G58" s="5">
        <v>21</v>
      </c>
      <c r="H58" s="23">
        <f>Table2[[#This Row],[Amount]]/Table2[[#This Row],[Units]]</f>
        <v>241.66666666666666</v>
      </c>
    </row>
    <row r="59" spans="3:8" x14ac:dyDescent="0.25">
      <c r="C59" t="s">
        <v>3</v>
      </c>
      <c r="D59" t="s">
        <v>36</v>
      </c>
      <c r="E59" t="s">
        <v>16</v>
      </c>
      <c r="F59" s="4">
        <v>9198</v>
      </c>
      <c r="G59" s="5">
        <v>36</v>
      </c>
      <c r="H59" s="23">
        <f>Table2[[#This Row],[Amount]]/Table2[[#This Row],[Units]]</f>
        <v>255.5</v>
      </c>
    </row>
    <row r="60" spans="3:8" x14ac:dyDescent="0.25">
      <c r="C60" t="s">
        <v>6</v>
      </c>
      <c r="D60" t="s">
        <v>34</v>
      </c>
      <c r="E60" t="s">
        <v>29</v>
      </c>
      <c r="F60" s="4">
        <v>3339</v>
      </c>
      <c r="G60" s="5">
        <v>75</v>
      </c>
      <c r="H60" s="23">
        <f>Table2[[#This Row],[Amount]]/Table2[[#This Row],[Units]]</f>
        <v>44.52</v>
      </c>
    </row>
    <row r="61" spans="3:8" x14ac:dyDescent="0.25">
      <c r="C61" t="s">
        <v>40</v>
      </c>
      <c r="D61" t="s">
        <v>34</v>
      </c>
      <c r="E61" t="s">
        <v>17</v>
      </c>
      <c r="F61" s="4">
        <v>5019</v>
      </c>
      <c r="G61" s="5">
        <v>156</v>
      </c>
      <c r="H61" s="23">
        <f>Table2[[#This Row],[Amount]]/Table2[[#This Row],[Units]]</f>
        <v>32.17307692307692</v>
      </c>
    </row>
    <row r="62" spans="3:8" x14ac:dyDescent="0.25">
      <c r="C62" t="s">
        <v>5</v>
      </c>
      <c r="D62" t="s">
        <v>36</v>
      </c>
      <c r="E62" t="s">
        <v>16</v>
      </c>
      <c r="F62" s="4">
        <v>16184</v>
      </c>
      <c r="G62" s="5">
        <v>39</v>
      </c>
      <c r="H62" s="23">
        <f>Table2[[#This Row],[Amount]]/Table2[[#This Row],[Units]]</f>
        <v>414.97435897435895</v>
      </c>
    </row>
    <row r="63" spans="3:8" x14ac:dyDescent="0.25">
      <c r="C63" t="s">
        <v>6</v>
      </c>
      <c r="D63" t="s">
        <v>36</v>
      </c>
      <c r="E63" t="s">
        <v>21</v>
      </c>
      <c r="F63" s="4">
        <v>497</v>
      </c>
      <c r="G63" s="5">
        <v>63</v>
      </c>
      <c r="H63" s="23">
        <f>Table2[[#This Row],[Amount]]/Table2[[#This Row],[Units]]</f>
        <v>7.8888888888888893</v>
      </c>
    </row>
    <row r="64" spans="3:8" x14ac:dyDescent="0.25">
      <c r="C64" t="s">
        <v>2</v>
      </c>
      <c r="D64" t="s">
        <v>36</v>
      </c>
      <c r="E64" t="s">
        <v>29</v>
      </c>
      <c r="F64" s="4">
        <v>8211</v>
      </c>
      <c r="G64" s="5">
        <v>75</v>
      </c>
      <c r="H64" s="23">
        <f>Table2[[#This Row],[Amount]]/Table2[[#This Row],[Units]]</f>
        <v>109.48</v>
      </c>
    </row>
    <row r="65" spans="3:8" x14ac:dyDescent="0.25">
      <c r="C65" t="s">
        <v>2</v>
      </c>
      <c r="D65" t="s">
        <v>38</v>
      </c>
      <c r="E65" t="s">
        <v>28</v>
      </c>
      <c r="F65" s="4">
        <v>6580</v>
      </c>
      <c r="G65" s="5">
        <v>183</v>
      </c>
      <c r="H65" s="23">
        <f>Table2[[#This Row],[Amount]]/Table2[[#This Row],[Units]]</f>
        <v>35.956284153005463</v>
      </c>
    </row>
    <row r="66" spans="3:8" x14ac:dyDescent="0.25">
      <c r="C66" t="s">
        <v>41</v>
      </c>
      <c r="D66" t="s">
        <v>35</v>
      </c>
      <c r="E66" t="s">
        <v>13</v>
      </c>
      <c r="F66" s="4">
        <v>4760</v>
      </c>
      <c r="G66" s="5">
        <v>69</v>
      </c>
      <c r="H66" s="23">
        <f>Table2[[#This Row],[Amount]]/Table2[[#This Row],[Units]]</f>
        <v>68.985507246376812</v>
      </c>
    </row>
    <row r="67" spans="3:8" x14ac:dyDescent="0.25">
      <c r="C67" t="s">
        <v>40</v>
      </c>
      <c r="D67" t="s">
        <v>36</v>
      </c>
      <c r="E67" t="s">
        <v>25</v>
      </c>
      <c r="F67" s="4">
        <v>5439</v>
      </c>
      <c r="G67" s="5">
        <v>30</v>
      </c>
      <c r="H67" s="23">
        <f>Table2[[#This Row],[Amount]]/Table2[[#This Row],[Units]]</f>
        <v>181.3</v>
      </c>
    </row>
    <row r="68" spans="3:8" x14ac:dyDescent="0.25">
      <c r="C68" t="s">
        <v>41</v>
      </c>
      <c r="D68" t="s">
        <v>34</v>
      </c>
      <c r="E68" t="s">
        <v>17</v>
      </c>
      <c r="F68" s="4">
        <v>1463</v>
      </c>
      <c r="G68" s="5">
        <v>39</v>
      </c>
      <c r="H68" s="23">
        <f>Table2[[#This Row],[Amount]]/Table2[[#This Row],[Units]]</f>
        <v>37.512820512820511</v>
      </c>
    </row>
    <row r="69" spans="3:8" x14ac:dyDescent="0.25">
      <c r="C69" t="s">
        <v>3</v>
      </c>
      <c r="D69" t="s">
        <v>34</v>
      </c>
      <c r="E69" t="s">
        <v>32</v>
      </c>
      <c r="F69" s="4">
        <v>7777</v>
      </c>
      <c r="G69" s="5">
        <v>504</v>
      </c>
      <c r="H69" s="23">
        <f>Table2[[#This Row],[Amount]]/Table2[[#This Row],[Units]]</f>
        <v>15.430555555555555</v>
      </c>
    </row>
    <row r="70" spans="3:8" x14ac:dyDescent="0.25">
      <c r="C70" t="s">
        <v>9</v>
      </c>
      <c r="D70" t="s">
        <v>37</v>
      </c>
      <c r="E70" t="s">
        <v>29</v>
      </c>
      <c r="F70" s="4">
        <v>1085</v>
      </c>
      <c r="G70" s="5">
        <v>273</v>
      </c>
      <c r="H70" s="23">
        <f>Table2[[#This Row],[Amount]]/Table2[[#This Row],[Units]]</f>
        <v>3.9743589743589745</v>
      </c>
    </row>
    <row r="71" spans="3:8" x14ac:dyDescent="0.25">
      <c r="C71" t="s">
        <v>5</v>
      </c>
      <c r="D71" t="s">
        <v>37</v>
      </c>
      <c r="E71" t="s">
        <v>31</v>
      </c>
      <c r="F71" s="4">
        <v>182</v>
      </c>
      <c r="G71" s="5">
        <v>48</v>
      </c>
      <c r="H71" s="23">
        <f>Table2[[#This Row],[Amount]]/Table2[[#This Row],[Units]]</f>
        <v>3.7916666666666665</v>
      </c>
    </row>
    <row r="72" spans="3:8" x14ac:dyDescent="0.25">
      <c r="C72" t="s">
        <v>6</v>
      </c>
      <c r="D72" t="s">
        <v>34</v>
      </c>
      <c r="E72" t="s">
        <v>27</v>
      </c>
      <c r="F72" s="4">
        <v>4242</v>
      </c>
      <c r="G72" s="5">
        <v>207</v>
      </c>
      <c r="H72" s="23">
        <f>Table2[[#This Row],[Amount]]/Table2[[#This Row],[Units]]</f>
        <v>20.492753623188406</v>
      </c>
    </row>
    <row r="73" spans="3:8" x14ac:dyDescent="0.25">
      <c r="C73" t="s">
        <v>6</v>
      </c>
      <c r="D73" t="s">
        <v>36</v>
      </c>
      <c r="E73" t="s">
        <v>32</v>
      </c>
      <c r="F73" s="4">
        <v>6118</v>
      </c>
      <c r="G73" s="5">
        <v>9</v>
      </c>
      <c r="H73" s="23">
        <f>Table2[[#This Row],[Amount]]/Table2[[#This Row],[Units]]</f>
        <v>679.77777777777783</v>
      </c>
    </row>
    <row r="74" spans="3:8" x14ac:dyDescent="0.25">
      <c r="C74" t="s">
        <v>10</v>
      </c>
      <c r="D74" t="s">
        <v>36</v>
      </c>
      <c r="E74" t="s">
        <v>23</v>
      </c>
      <c r="F74" s="4">
        <v>2317</v>
      </c>
      <c r="G74" s="5">
        <v>261</v>
      </c>
      <c r="H74" s="23">
        <f>Table2[[#This Row],[Amount]]/Table2[[#This Row],[Units]]</f>
        <v>8.8773946360153264</v>
      </c>
    </row>
    <row r="75" spans="3:8" x14ac:dyDescent="0.25">
      <c r="C75" t="s">
        <v>6</v>
      </c>
      <c r="D75" t="s">
        <v>38</v>
      </c>
      <c r="E75" t="s">
        <v>16</v>
      </c>
      <c r="F75" s="4">
        <v>938</v>
      </c>
      <c r="G75" s="5">
        <v>6</v>
      </c>
      <c r="H75" s="23">
        <f>Table2[[#This Row],[Amount]]/Table2[[#This Row],[Units]]</f>
        <v>156.33333333333334</v>
      </c>
    </row>
    <row r="76" spans="3:8" x14ac:dyDescent="0.25">
      <c r="C76" t="s">
        <v>8</v>
      </c>
      <c r="D76" t="s">
        <v>37</v>
      </c>
      <c r="E76" t="s">
        <v>15</v>
      </c>
      <c r="F76" s="4">
        <v>9709</v>
      </c>
      <c r="G76" s="5">
        <v>30</v>
      </c>
      <c r="H76" s="23">
        <f>Table2[[#This Row],[Amount]]/Table2[[#This Row],[Units]]</f>
        <v>323.63333333333333</v>
      </c>
    </row>
    <row r="77" spans="3:8" x14ac:dyDescent="0.25">
      <c r="C77" t="s">
        <v>7</v>
      </c>
      <c r="D77" t="s">
        <v>34</v>
      </c>
      <c r="E77" t="s">
        <v>20</v>
      </c>
      <c r="F77" s="4">
        <v>2205</v>
      </c>
      <c r="G77" s="5">
        <v>138</v>
      </c>
      <c r="H77" s="23">
        <f>Table2[[#This Row],[Amount]]/Table2[[#This Row],[Units]]</f>
        <v>15.978260869565217</v>
      </c>
    </row>
    <row r="78" spans="3:8" x14ac:dyDescent="0.25">
      <c r="C78" t="s">
        <v>7</v>
      </c>
      <c r="D78" t="s">
        <v>37</v>
      </c>
      <c r="E78" t="s">
        <v>17</v>
      </c>
      <c r="F78" s="4">
        <v>4487</v>
      </c>
      <c r="G78" s="5">
        <v>111</v>
      </c>
      <c r="H78" s="23">
        <f>Table2[[#This Row],[Amount]]/Table2[[#This Row],[Units]]</f>
        <v>40.423423423423422</v>
      </c>
    </row>
    <row r="79" spans="3:8" x14ac:dyDescent="0.25">
      <c r="C79" t="s">
        <v>5</v>
      </c>
      <c r="D79" t="s">
        <v>35</v>
      </c>
      <c r="E79" t="s">
        <v>18</v>
      </c>
      <c r="F79" s="4">
        <v>2415</v>
      </c>
      <c r="G79" s="5">
        <v>15</v>
      </c>
      <c r="H79" s="23">
        <f>Table2[[#This Row],[Amount]]/Table2[[#This Row],[Units]]</f>
        <v>161</v>
      </c>
    </row>
    <row r="80" spans="3:8" x14ac:dyDescent="0.25">
      <c r="C80" t="s">
        <v>40</v>
      </c>
      <c r="D80" t="s">
        <v>34</v>
      </c>
      <c r="E80" t="s">
        <v>19</v>
      </c>
      <c r="F80" s="4">
        <v>4018</v>
      </c>
      <c r="G80" s="5">
        <v>162</v>
      </c>
      <c r="H80" s="23">
        <f>Table2[[#This Row],[Amount]]/Table2[[#This Row],[Units]]</f>
        <v>24.802469135802468</v>
      </c>
    </row>
    <row r="81" spans="3:8" x14ac:dyDescent="0.25">
      <c r="C81" t="s">
        <v>5</v>
      </c>
      <c r="D81" t="s">
        <v>34</v>
      </c>
      <c r="E81" t="s">
        <v>19</v>
      </c>
      <c r="F81" s="4">
        <v>861</v>
      </c>
      <c r="G81" s="5">
        <v>195</v>
      </c>
      <c r="H81" s="23">
        <f>Table2[[#This Row],[Amount]]/Table2[[#This Row],[Units]]</f>
        <v>4.4153846153846157</v>
      </c>
    </row>
    <row r="82" spans="3:8" x14ac:dyDescent="0.25">
      <c r="C82" t="s">
        <v>10</v>
      </c>
      <c r="D82" t="s">
        <v>38</v>
      </c>
      <c r="E82" t="s">
        <v>14</v>
      </c>
      <c r="F82" s="4">
        <v>5586</v>
      </c>
      <c r="G82" s="5">
        <v>525</v>
      </c>
      <c r="H82" s="23">
        <f>Table2[[#This Row],[Amount]]/Table2[[#This Row],[Units]]</f>
        <v>10.64</v>
      </c>
    </row>
    <row r="83" spans="3:8" x14ac:dyDescent="0.25">
      <c r="C83" t="s">
        <v>7</v>
      </c>
      <c r="D83" t="s">
        <v>34</v>
      </c>
      <c r="E83" t="s">
        <v>33</v>
      </c>
      <c r="F83" s="4">
        <v>2226</v>
      </c>
      <c r="G83" s="5">
        <v>48</v>
      </c>
      <c r="H83" s="23">
        <f>Table2[[#This Row],[Amount]]/Table2[[#This Row],[Units]]</f>
        <v>46.375</v>
      </c>
    </row>
    <row r="84" spans="3:8" x14ac:dyDescent="0.25">
      <c r="C84" t="s">
        <v>9</v>
      </c>
      <c r="D84" t="s">
        <v>34</v>
      </c>
      <c r="E84" t="s">
        <v>28</v>
      </c>
      <c r="F84" s="4">
        <v>14329</v>
      </c>
      <c r="G84" s="5">
        <v>150</v>
      </c>
      <c r="H84" s="23">
        <f>Table2[[#This Row],[Amount]]/Table2[[#This Row],[Units]]</f>
        <v>95.526666666666671</v>
      </c>
    </row>
    <row r="85" spans="3:8" x14ac:dyDescent="0.25">
      <c r="C85" t="s">
        <v>9</v>
      </c>
      <c r="D85" t="s">
        <v>34</v>
      </c>
      <c r="E85" t="s">
        <v>20</v>
      </c>
      <c r="F85" s="4">
        <v>8463</v>
      </c>
      <c r="G85" s="5">
        <v>492</v>
      </c>
      <c r="H85" s="23">
        <f>Table2[[#This Row],[Amount]]/Table2[[#This Row],[Units]]</f>
        <v>17.201219512195124</v>
      </c>
    </row>
    <row r="86" spans="3:8" x14ac:dyDescent="0.25">
      <c r="C86" t="s">
        <v>5</v>
      </c>
      <c r="D86" t="s">
        <v>34</v>
      </c>
      <c r="E86" t="s">
        <v>29</v>
      </c>
      <c r="F86" s="4">
        <v>2891</v>
      </c>
      <c r="G86" s="5">
        <v>102</v>
      </c>
      <c r="H86" s="23">
        <f>Table2[[#This Row],[Amount]]/Table2[[#This Row],[Units]]</f>
        <v>28.343137254901961</v>
      </c>
    </row>
    <row r="87" spans="3:8" x14ac:dyDescent="0.25">
      <c r="C87" t="s">
        <v>3</v>
      </c>
      <c r="D87" t="s">
        <v>36</v>
      </c>
      <c r="E87" t="s">
        <v>23</v>
      </c>
      <c r="F87" s="4">
        <v>3773</v>
      </c>
      <c r="G87" s="5">
        <v>165</v>
      </c>
      <c r="H87" s="23">
        <f>Table2[[#This Row],[Amount]]/Table2[[#This Row],[Units]]</f>
        <v>22.866666666666667</v>
      </c>
    </row>
    <row r="88" spans="3:8" x14ac:dyDescent="0.25">
      <c r="C88" t="s">
        <v>41</v>
      </c>
      <c r="D88" t="s">
        <v>36</v>
      </c>
      <c r="E88" t="s">
        <v>28</v>
      </c>
      <c r="F88" s="4">
        <v>854</v>
      </c>
      <c r="G88" s="5">
        <v>309</v>
      </c>
      <c r="H88" s="23">
        <f>Table2[[#This Row],[Amount]]/Table2[[#This Row],[Units]]</f>
        <v>2.7637540453074432</v>
      </c>
    </row>
    <row r="89" spans="3:8" x14ac:dyDescent="0.25">
      <c r="C89" t="s">
        <v>6</v>
      </c>
      <c r="D89" t="s">
        <v>36</v>
      </c>
      <c r="E89" t="s">
        <v>17</v>
      </c>
      <c r="F89" s="4">
        <v>4970</v>
      </c>
      <c r="G89" s="5">
        <v>156</v>
      </c>
      <c r="H89" s="23">
        <f>Table2[[#This Row],[Amount]]/Table2[[#This Row],[Units]]</f>
        <v>31.858974358974358</v>
      </c>
    </row>
    <row r="90" spans="3:8" x14ac:dyDescent="0.25">
      <c r="C90" t="s">
        <v>9</v>
      </c>
      <c r="D90" t="s">
        <v>35</v>
      </c>
      <c r="E90" t="s">
        <v>26</v>
      </c>
      <c r="F90" s="4">
        <v>98</v>
      </c>
      <c r="G90" s="5">
        <v>159</v>
      </c>
      <c r="H90" s="23">
        <f>Table2[[#This Row],[Amount]]/Table2[[#This Row],[Units]]</f>
        <v>0.61635220125786161</v>
      </c>
    </row>
    <row r="91" spans="3:8" x14ac:dyDescent="0.25">
      <c r="C91" t="s">
        <v>5</v>
      </c>
      <c r="D91" t="s">
        <v>35</v>
      </c>
      <c r="E91" t="s">
        <v>15</v>
      </c>
      <c r="F91" s="4">
        <v>13391</v>
      </c>
      <c r="G91" s="5">
        <v>201</v>
      </c>
      <c r="H91" s="23">
        <f>Table2[[#This Row],[Amount]]/Table2[[#This Row],[Units]]</f>
        <v>66.621890547263675</v>
      </c>
    </row>
    <row r="92" spans="3:8" x14ac:dyDescent="0.25">
      <c r="C92" t="s">
        <v>8</v>
      </c>
      <c r="D92" t="s">
        <v>39</v>
      </c>
      <c r="E92" t="s">
        <v>31</v>
      </c>
      <c r="F92" s="4">
        <v>8890</v>
      </c>
      <c r="G92" s="5">
        <v>210</v>
      </c>
      <c r="H92" s="23">
        <f>Table2[[#This Row],[Amount]]/Table2[[#This Row],[Units]]</f>
        <v>42.333333333333336</v>
      </c>
    </row>
    <row r="93" spans="3:8" x14ac:dyDescent="0.25">
      <c r="C93" t="s">
        <v>2</v>
      </c>
      <c r="D93" t="s">
        <v>38</v>
      </c>
      <c r="E93" t="s">
        <v>13</v>
      </c>
      <c r="F93" s="4">
        <v>56</v>
      </c>
      <c r="G93" s="5">
        <v>51</v>
      </c>
      <c r="H93" s="23">
        <f>Table2[[#This Row],[Amount]]/Table2[[#This Row],[Units]]</f>
        <v>1.0980392156862746</v>
      </c>
    </row>
    <row r="94" spans="3:8" x14ac:dyDescent="0.25">
      <c r="C94" t="s">
        <v>3</v>
      </c>
      <c r="D94" t="s">
        <v>36</v>
      </c>
      <c r="E94" t="s">
        <v>25</v>
      </c>
      <c r="F94" s="4">
        <v>3339</v>
      </c>
      <c r="G94" s="5">
        <v>39</v>
      </c>
      <c r="H94" s="23">
        <f>Table2[[#This Row],[Amount]]/Table2[[#This Row],[Units]]</f>
        <v>85.615384615384613</v>
      </c>
    </row>
    <row r="95" spans="3:8" x14ac:dyDescent="0.25">
      <c r="C95" t="s">
        <v>10</v>
      </c>
      <c r="D95" t="s">
        <v>35</v>
      </c>
      <c r="E95" t="s">
        <v>18</v>
      </c>
      <c r="F95" s="4">
        <v>3808</v>
      </c>
      <c r="G95" s="5">
        <v>279</v>
      </c>
      <c r="H95" s="23">
        <f>Table2[[#This Row],[Amount]]/Table2[[#This Row],[Units]]</f>
        <v>13.648745519713261</v>
      </c>
    </row>
    <row r="96" spans="3:8" x14ac:dyDescent="0.25">
      <c r="C96" t="s">
        <v>10</v>
      </c>
      <c r="D96" t="s">
        <v>38</v>
      </c>
      <c r="E96" t="s">
        <v>13</v>
      </c>
      <c r="F96" s="4">
        <v>63</v>
      </c>
      <c r="G96" s="5">
        <v>123</v>
      </c>
      <c r="H96" s="23">
        <f>Table2[[#This Row],[Amount]]/Table2[[#This Row],[Units]]</f>
        <v>0.51219512195121952</v>
      </c>
    </row>
    <row r="97" spans="3:8" x14ac:dyDescent="0.25">
      <c r="C97" t="s">
        <v>2</v>
      </c>
      <c r="D97" t="s">
        <v>39</v>
      </c>
      <c r="E97" t="s">
        <v>27</v>
      </c>
      <c r="F97" s="4">
        <v>7812</v>
      </c>
      <c r="G97" s="5">
        <v>81</v>
      </c>
      <c r="H97" s="23">
        <f>Table2[[#This Row],[Amount]]/Table2[[#This Row],[Units]]</f>
        <v>96.444444444444443</v>
      </c>
    </row>
    <row r="98" spans="3:8" x14ac:dyDescent="0.25">
      <c r="C98" t="s">
        <v>40</v>
      </c>
      <c r="D98" t="s">
        <v>37</v>
      </c>
      <c r="E98" t="s">
        <v>19</v>
      </c>
      <c r="F98" s="4">
        <v>7693</v>
      </c>
      <c r="G98" s="5">
        <v>21</v>
      </c>
      <c r="H98" s="23">
        <f>Table2[[#This Row],[Amount]]/Table2[[#This Row],[Units]]</f>
        <v>366.33333333333331</v>
      </c>
    </row>
    <row r="99" spans="3:8" x14ac:dyDescent="0.25">
      <c r="C99" t="s">
        <v>3</v>
      </c>
      <c r="D99" t="s">
        <v>36</v>
      </c>
      <c r="E99" t="s">
        <v>28</v>
      </c>
      <c r="F99" s="4">
        <v>973</v>
      </c>
      <c r="G99" s="5">
        <v>162</v>
      </c>
      <c r="H99" s="23">
        <f>Table2[[#This Row],[Amount]]/Table2[[#This Row],[Units]]</f>
        <v>6.0061728395061724</v>
      </c>
    </row>
    <row r="100" spans="3:8" x14ac:dyDescent="0.25">
      <c r="C100" t="s">
        <v>10</v>
      </c>
      <c r="D100" t="s">
        <v>35</v>
      </c>
      <c r="E100" t="s">
        <v>21</v>
      </c>
      <c r="F100" s="4">
        <v>567</v>
      </c>
      <c r="G100" s="5">
        <v>228</v>
      </c>
      <c r="H100" s="23">
        <f>Table2[[#This Row],[Amount]]/Table2[[#This Row],[Units]]</f>
        <v>2.486842105263158</v>
      </c>
    </row>
    <row r="101" spans="3:8" x14ac:dyDescent="0.25">
      <c r="C101" t="s">
        <v>10</v>
      </c>
      <c r="D101" t="s">
        <v>36</v>
      </c>
      <c r="E101" t="s">
        <v>29</v>
      </c>
      <c r="F101" s="4">
        <v>2471</v>
      </c>
      <c r="G101" s="5">
        <v>342</v>
      </c>
      <c r="H101" s="23">
        <f>Table2[[#This Row],[Amount]]/Table2[[#This Row],[Units]]</f>
        <v>7.2251461988304095</v>
      </c>
    </row>
    <row r="102" spans="3:8" x14ac:dyDescent="0.25">
      <c r="C102" t="s">
        <v>5</v>
      </c>
      <c r="D102" t="s">
        <v>38</v>
      </c>
      <c r="E102" t="s">
        <v>13</v>
      </c>
      <c r="F102" s="4">
        <v>7189</v>
      </c>
      <c r="G102" s="5">
        <v>54</v>
      </c>
      <c r="H102" s="23">
        <f>Table2[[#This Row],[Amount]]/Table2[[#This Row],[Units]]</f>
        <v>133.12962962962962</v>
      </c>
    </row>
    <row r="103" spans="3:8" x14ac:dyDescent="0.25">
      <c r="C103" t="s">
        <v>41</v>
      </c>
      <c r="D103" t="s">
        <v>35</v>
      </c>
      <c r="E103" t="s">
        <v>28</v>
      </c>
      <c r="F103" s="4">
        <v>7455</v>
      </c>
      <c r="G103" s="5">
        <v>216</v>
      </c>
      <c r="H103" s="23">
        <f>Table2[[#This Row],[Amount]]/Table2[[#This Row],[Units]]</f>
        <v>34.513888888888886</v>
      </c>
    </row>
    <row r="104" spans="3:8" x14ac:dyDescent="0.25">
      <c r="C104" t="s">
        <v>3</v>
      </c>
      <c r="D104" t="s">
        <v>34</v>
      </c>
      <c r="E104" t="s">
        <v>26</v>
      </c>
      <c r="F104" s="4">
        <v>3108</v>
      </c>
      <c r="G104" s="5">
        <v>54</v>
      </c>
      <c r="H104" s="23">
        <f>Table2[[#This Row],[Amount]]/Table2[[#This Row],[Units]]</f>
        <v>57.555555555555557</v>
      </c>
    </row>
    <row r="105" spans="3:8" x14ac:dyDescent="0.25">
      <c r="C105" t="s">
        <v>6</v>
      </c>
      <c r="D105" t="s">
        <v>38</v>
      </c>
      <c r="E105" t="s">
        <v>25</v>
      </c>
      <c r="F105" s="4">
        <v>469</v>
      </c>
      <c r="G105" s="5">
        <v>75</v>
      </c>
      <c r="H105" s="23">
        <f>Table2[[#This Row],[Amount]]/Table2[[#This Row],[Units]]</f>
        <v>6.253333333333333</v>
      </c>
    </row>
    <row r="106" spans="3:8" x14ac:dyDescent="0.25">
      <c r="C106" t="s">
        <v>9</v>
      </c>
      <c r="D106" t="s">
        <v>37</v>
      </c>
      <c r="E106" t="s">
        <v>23</v>
      </c>
      <c r="F106" s="4">
        <v>2737</v>
      </c>
      <c r="G106" s="5">
        <v>93</v>
      </c>
      <c r="H106" s="23">
        <f>Table2[[#This Row],[Amount]]/Table2[[#This Row],[Units]]</f>
        <v>29.43010752688172</v>
      </c>
    </row>
    <row r="107" spans="3:8" x14ac:dyDescent="0.25">
      <c r="C107" t="s">
        <v>9</v>
      </c>
      <c r="D107" t="s">
        <v>37</v>
      </c>
      <c r="E107" t="s">
        <v>25</v>
      </c>
      <c r="F107" s="4">
        <v>4305</v>
      </c>
      <c r="G107" s="5">
        <v>156</v>
      </c>
      <c r="H107" s="23">
        <f>Table2[[#This Row],[Amount]]/Table2[[#This Row],[Units]]</f>
        <v>27.596153846153847</v>
      </c>
    </row>
    <row r="108" spans="3:8" x14ac:dyDescent="0.25">
      <c r="C108" t="s">
        <v>9</v>
      </c>
      <c r="D108" t="s">
        <v>38</v>
      </c>
      <c r="E108" t="s">
        <v>17</v>
      </c>
      <c r="F108" s="4">
        <v>2408</v>
      </c>
      <c r="G108" s="5">
        <v>9</v>
      </c>
      <c r="H108" s="23">
        <f>Table2[[#This Row],[Amount]]/Table2[[#This Row],[Units]]</f>
        <v>267.55555555555554</v>
      </c>
    </row>
    <row r="109" spans="3:8" x14ac:dyDescent="0.25">
      <c r="C109" t="s">
        <v>3</v>
      </c>
      <c r="D109" t="s">
        <v>36</v>
      </c>
      <c r="E109" t="s">
        <v>19</v>
      </c>
      <c r="F109" s="4">
        <v>1281</v>
      </c>
      <c r="G109" s="5">
        <v>18</v>
      </c>
      <c r="H109" s="23">
        <f>Table2[[#This Row],[Amount]]/Table2[[#This Row],[Units]]</f>
        <v>71.166666666666671</v>
      </c>
    </row>
    <row r="110" spans="3:8" x14ac:dyDescent="0.25">
      <c r="C110" t="s">
        <v>40</v>
      </c>
      <c r="D110" t="s">
        <v>35</v>
      </c>
      <c r="E110" t="s">
        <v>32</v>
      </c>
      <c r="F110" s="4">
        <v>12348</v>
      </c>
      <c r="G110" s="5">
        <v>234</v>
      </c>
      <c r="H110" s="23">
        <f>Table2[[#This Row],[Amount]]/Table2[[#This Row],[Units]]</f>
        <v>52.769230769230766</v>
      </c>
    </row>
    <row r="111" spans="3:8" x14ac:dyDescent="0.25">
      <c r="C111" t="s">
        <v>3</v>
      </c>
      <c r="D111" t="s">
        <v>34</v>
      </c>
      <c r="E111" t="s">
        <v>28</v>
      </c>
      <c r="F111" s="4">
        <v>3689</v>
      </c>
      <c r="G111" s="5">
        <v>312</v>
      </c>
      <c r="H111" s="23">
        <f>Table2[[#This Row],[Amount]]/Table2[[#This Row],[Units]]</f>
        <v>11.823717948717949</v>
      </c>
    </row>
    <row r="112" spans="3:8" x14ac:dyDescent="0.25">
      <c r="C112" t="s">
        <v>7</v>
      </c>
      <c r="D112" t="s">
        <v>36</v>
      </c>
      <c r="E112" t="s">
        <v>19</v>
      </c>
      <c r="F112" s="4">
        <v>2870</v>
      </c>
      <c r="G112" s="5">
        <v>300</v>
      </c>
      <c r="H112" s="23">
        <f>Table2[[#This Row],[Amount]]/Table2[[#This Row],[Units]]</f>
        <v>9.5666666666666664</v>
      </c>
    </row>
    <row r="113" spans="3:8" x14ac:dyDescent="0.25">
      <c r="C113" t="s">
        <v>2</v>
      </c>
      <c r="D113" t="s">
        <v>36</v>
      </c>
      <c r="E113" t="s">
        <v>27</v>
      </c>
      <c r="F113" s="4">
        <v>798</v>
      </c>
      <c r="G113" s="5">
        <v>519</v>
      </c>
      <c r="H113" s="23">
        <f>Table2[[#This Row],[Amount]]/Table2[[#This Row],[Units]]</f>
        <v>1.5375722543352601</v>
      </c>
    </row>
    <row r="114" spans="3:8" x14ac:dyDescent="0.25">
      <c r="C114" t="s">
        <v>41</v>
      </c>
      <c r="D114" t="s">
        <v>37</v>
      </c>
      <c r="E114" t="s">
        <v>21</v>
      </c>
      <c r="F114" s="4">
        <v>2933</v>
      </c>
      <c r="G114" s="5">
        <v>9</v>
      </c>
      <c r="H114" s="23">
        <f>Table2[[#This Row],[Amount]]/Table2[[#This Row],[Units]]</f>
        <v>325.88888888888891</v>
      </c>
    </row>
    <row r="115" spans="3:8" x14ac:dyDescent="0.25">
      <c r="C115" t="s">
        <v>5</v>
      </c>
      <c r="D115" t="s">
        <v>35</v>
      </c>
      <c r="E115" t="s">
        <v>4</v>
      </c>
      <c r="F115" s="4">
        <v>2744</v>
      </c>
      <c r="G115" s="5">
        <v>9</v>
      </c>
      <c r="H115" s="23">
        <f>Table2[[#This Row],[Amount]]/Table2[[#This Row],[Units]]</f>
        <v>304.88888888888891</v>
      </c>
    </row>
    <row r="116" spans="3:8" x14ac:dyDescent="0.25">
      <c r="C116" t="s">
        <v>40</v>
      </c>
      <c r="D116" t="s">
        <v>36</v>
      </c>
      <c r="E116" t="s">
        <v>33</v>
      </c>
      <c r="F116" s="4">
        <v>9772</v>
      </c>
      <c r="G116" s="5">
        <v>90</v>
      </c>
      <c r="H116" s="23">
        <f>Table2[[#This Row],[Amount]]/Table2[[#This Row],[Units]]</f>
        <v>108.57777777777778</v>
      </c>
    </row>
    <row r="117" spans="3:8" x14ac:dyDescent="0.25">
      <c r="C117" t="s">
        <v>7</v>
      </c>
      <c r="D117" t="s">
        <v>34</v>
      </c>
      <c r="E117" t="s">
        <v>25</v>
      </c>
      <c r="F117" s="4">
        <v>1568</v>
      </c>
      <c r="G117" s="5">
        <v>96</v>
      </c>
      <c r="H117" s="23">
        <f>Table2[[#This Row],[Amount]]/Table2[[#This Row],[Units]]</f>
        <v>16.333333333333332</v>
      </c>
    </row>
    <row r="118" spans="3:8" x14ac:dyDescent="0.25">
      <c r="C118" t="s">
        <v>2</v>
      </c>
      <c r="D118" t="s">
        <v>36</v>
      </c>
      <c r="E118" t="s">
        <v>16</v>
      </c>
      <c r="F118" s="4">
        <v>11417</v>
      </c>
      <c r="G118" s="5">
        <v>21</v>
      </c>
      <c r="H118" s="23">
        <f>Table2[[#This Row],[Amount]]/Table2[[#This Row],[Units]]</f>
        <v>543.66666666666663</v>
      </c>
    </row>
    <row r="119" spans="3:8" x14ac:dyDescent="0.25">
      <c r="C119" t="s">
        <v>40</v>
      </c>
      <c r="D119" t="s">
        <v>34</v>
      </c>
      <c r="E119" t="s">
        <v>26</v>
      </c>
      <c r="F119" s="4">
        <v>6748</v>
      </c>
      <c r="G119" s="5">
        <v>48</v>
      </c>
      <c r="H119" s="23">
        <f>Table2[[#This Row],[Amount]]/Table2[[#This Row],[Units]]</f>
        <v>140.58333333333334</v>
      </c>
    </row>
    <row r="120" spans="3:8" x14ac:dyDescent="0.25">
      <c r="C120" t="s">
        <v>10</v>
      </c>
      <c r="D120" t="s">
        <v>36</v>
      </c>
      <c r="E120" t="s">
        <v>27</v>
      </c>
      <c r="F120" s="4">
        <v>1407</v>
      </c>
      <c r="G120" s="5">
        <v>72</v>
      </c>
      <c r="H120" s="23">
        <f>Table2[[#This Row],[Amount]]/Table2[[#This Row],[Units]]</f>
        <v>19.541666666666668</v>
      </c>
    </row>
    <row r="121" spans="3:8" x14ac:dyDescent="0.25">
      <c r="C121" t="s">
        <v>8</v>
      </c>
      <c r="D121" t="s">
        <v>35</v>
      </c>
      <c r="E121" t="s">
        <v>29</v>
      </c>
      <c r="F121" s="4">
        <v>2023</v>
      </c>
      <c r="G121" s="5">
        <v>168</v>
      </c>
      <c r="H121" s="23">
        <f>Table2[[#This Row],[Amount]]/Table2[[#This Row],[Units]]</f>
        <v>12.041666666666666</v>
      </c>
    </row>
    <row r="122" spans="3:8" x14ac:dyDescent="0.25">
      <c r="C122" t="s">
        <v>5</v>
      </c>
      <c r="D122" t="s">
        <v>39</v>
      </c>
      <c r="E122" t="s">
        <v>26</v>
      </c>
      <c r="F122" s="4">
        <v>5236</v>
      </c>
      <c r="G122" s="5">
        <v>51</v>
      </c>
      <c r="H122" s="23">
        <f>Table2[[#This Row],[Amount]]/Table2[[#This Row],[Units]]</f>
        <v>102.66666666666667</v>
      </c>
    </row>
    <row r="123" spans="3:8" x14ac:dyDescent="0.25">
      <c r="C123" t="s">
        <v>41</v>
      </c>
      <c r="D123" t="s">
        <v>36</v>
      </c>
      <c r="E123" t="s">
        <v>19</v>
      </c>
      <c r="F123" s="4">
        <v>1925</v>
      </c>
      <c r="G123" s="5">
        <v>192</v>
      </c>
      <c r="H123" s="23">
        <f>Table2[[#This Row],[Amount]]/Table2[[#This Row],[Units]]</f>
        <v>10.026041666666666</v>
      </c>
    </row>
    <row r="124" spans="3:8" x14ac:dyDescent="0.25">
      <c r="C124" t="s">
        <v>7</v>
      </c>
      <c r="D124" t="s">
        <v>37</v>
      </c>
      <c r="E124" t="s">
        <v>14</v>
      </c>
      <c r="F124" s="4">
        <v>6608</v>
      </c>
      <c r="G124" s="5">
        <v>225</v>
      </c>
      <c r="H124" s="23">
        <f>Table2[[#This Row],[Amount]]/Table2[[#This Row],[Units]]</f>
        <v>29.36888888888889</v>
      </c>
    </row>
    <row r="125" spans="3:8" x14ac:dyDescent="0.25">
      <c r="C125" t="s">
        <v>6</v>
      </c>
      <c r="D125" t="s">
        <v>34</v>
      </c>
      <c r="E125" t="s">
        <v>26</v>
      </c>
      <c r="F125" s="4">
        <v>8008</v>
      </c>
      <c r="G125" s="5">
        <v>456</v>
      </c>
      <c r="H125" s="23">
        <f>Table2[[#This Row],[Amount]]/Table2[[#This Row],[Units]]</f>
        <v>17.561403508771932</v>
      </c>
    </row>
    <row r="126" spans="3:8" x14ac:dyDescent="0.25">
      <c r="C126" t="s">
        <v>10</v>
      </c>
      <c r="D126" t="s">
        <v>34</v>
      </c>
      <c r="E126" t="s">
        <v>25</v>
      </c>
      <c r="F126" s="4">
        <v>1428</v>
      </c>
      <c r="G126" s="5">
        <v>93</v>
      </c>
      <c r="H126" s="23">
        <f>Table2[[#This Row],[Amount]]/Table2[[#This Row],[Units]]</f>
        <v>15.35483870967742</v>
      </c>
    </row>
    <row r="127" spans="3:8" x14ac:dyDescent="0.25">
      <c r="C127" t="s">
        <v>6</v>
      </c>
      <c r="D127" t="s">
        <v>34</v>
      </c>
      <c r="E127" t="s">
        <v>4</v>
      </c>
      <c r="F127" s="4">
        <v>525</v>
      </c>
      <c r="G127" s="5">
        <v>48</v>
      </c>
      <c r="H127" s="23">
        <f>Table2[[#This Row],[Amount]]/Table2[[#This Row],[Units]]</f>
        <v>10.9375</v>
      </c>
    </row>
    <row r="128" spans="3:8" x14ac:dyDescent="0.25">
      <c r="C128" t="s">
        <v>6</v>
      </c>
      <c r="D128" t="s">
        <v>37</v>
      </c>
      <c r="E128" t="s">
        <v>18</v>
      </c>
      <c r="F128" s="4">
        <v>1505</v>
      </c>
      <c r="G128" s="5">
        <v>102</v>
      </c>
      <c r="H128" s="23">
        <f>Table2[[#This Row],[Amount]]/Table2[[#This Row],[Units]]</f>
        <v>14.754901960784315</v>
      </c>
    </row>
    <row r="129" spans="3:8" x14ac:dyDescent="0.25">
      <c r="C129" t="s">
        <v>7</v>
      </c>
      <c r="D129" t="s">
        <v>35</v>
      </c>
      <c r="E129" t="s">
        <v>30</v>
      </c>
      <c r="F129" s="4">
        <v>6755</v>
      </c>
      <c r="G129" s="5">
        <v>252</v>
      </c>
      <c r="H129" s="23">
        <f>Table2[[#This Row],[Amount]]/Table2[[#This Row],[Units]]</f>
        <v>26.805555555555557</v>
      </c>
    </row>
    <row r="130" spans="3:8" x14ac:dyDescent="0.25">
      <c r="C130" t="s">
        <v>2</v>
      </c>
      <c r="D130" t="s">
        <v>37</v>
      </c>
      <c r="E130" t="s">
        <v>18</v>
      </c>
      <c r="F130" s="4">
        <v>11571</v>
      </c>
      <c r="G130" s="5">
        <v>138</v>
      </c>
      <c r="H130" s="23">
        <f>Table2[[#This Row],[Amount]]/Table2[[#This Row],[Units]]</f>
        <v>83.847826086956516</v>
      </c>
    </row>
    <row r="131" spans="3:8" x14ac:dyDescent="0.25">
      <c r="C131" t="s">
        <v>40</v>
      </c>
      <c r="D131" t="s">
        <v>38</v>
      </c>
      <c r="E131" t="s">
        <v>25</v>
      </c>
      <c r="F131" s="4">
        <v>2541</v>
      </c>
      <c r="G131" s="5">
        <v>90</v>
      </c>
      <c r="H131" s="23">
        <f>Table2[[#This Row],[Amount]]/Table2[[#This Row],[Units]]</f>
        <v>28.233333333333334</v>
      </c>
    </row>
    <row r="132" spans="3:8" x14ac:dyDescent="0.25">
      <c r="C132" t="s">
        <v>41</v>
      </c>
      <c r="D132" t="s">
        <v>37</v>
      </c>
      <c r="E132" t="s">
        <v>30</v>
      </c>
      <c r="F132" s="4">
        <v>1526</v>
      </c>
      <c r="G132" s="5">
        <v>240</v>
      </c>
      <c r="H132" s="23">
        <f>Table2[[#This Row],[Amount]]/Table2[[#This Row],[Units]]</f>
        <v>6.3583333333333334</v>
      </c>
    </row>
    <row r="133" spans="3:8" x14ac:dyDescent="0.25">
      <c r="C133" t="s">
        <v>40</v>
      </c>
      <c r="D133" t="s">
        <v>38</v>
      </c>
      <c r="E133" t="s">
        <v>4</v>
      </c>
      <c r="F133" s="4">
        <v>6125</v>
      </c>
      <c r="G133" s="5">
        <v>102</v>
      </c>
      <c r="H133" s="23">
        <f>Table2[[#This Row],[Amount]]/Table2[[#This Row],[Units]]</f>
        <v>60.049019607843135</v>
      </c>
    </row>
    <row r="134" spans="3:8" x14ac:dyDescent="0.25">
      <c r="C134" t="s">
        <v>41</v>
      </c>
      <c r="D134" t="s">
        <v>35</v>
      </c>
      <c r="E134" t="s">
        <v>27</v>
      </c>
      <c r="F134" s="4">
        <v>847</v>
      </c>
      <c r="G134" s="5">
        <v>129</v>
      </c>
      <c r="H134" s="23">
        <f>Table2[[#This Row],[Amount]]/Table2[[#This Row],[Units]]</f>
        <v>6.5658914728682172</v>
      </c>
    </row>
    <row r="135" spans="3:8" x14ac:dyDescent="0.25">
      <c r="C135" t="s">
        <v>8</v>
      </c>
      <c r="D135" t="s">
        <v>35</v>
      </c>
      <c r="E135" t="s">
        <v>27</v>
      </c>
      <c r="F135" s="4">
        <v>4753</v>
      </c>
      <c r="G135" s="5">
        <v>300</v>
      </c>
      <c r="H135" s="23">
        <f>Table2[[#This Row],[Amount]]/Table2[[#This Row],[Units]]</f>
        <v>15.843333333333334</v>
      </c>
    </row>
    <row r="136" spans="3:8" x14ac:dyDescent="0.25">
      <c r="C136" t="s">
        <v>6</v>
      </c>
      <c r="D136" t="s">
        <v>38</v>
      </c>
      <c r="E136" t="s">
        <v>33</v>
      </c>
      <c r="F136" s="4">
        <v>959</v>
      </c>
      <c r="G136" s="5">
        <v>135</v>
      </c>
      <c r="H136" s="23">
        <f>Table2[[#This Row],[Amount]]/Table2[[#This Row],[Units]]</f>
        <v>7.1037037037037036</v>
      </c>
    </row>
    <row r="137" spans="3:8" x14ac:dyDescent="0.25">
      <c r="C137" t="s">
        <v>7</v>
      </c>
      <c r="D137" t="s">
        <v>35</v>
      </c>
      <c r="E137" t="s">
        <v>24</v>
      </c>
      <c r="F137" s="4">
        <v>2793</v>
      </c>
      <c r="G137" s="5">
        <v>114</v>
      </c>
      <c r="H137" s="23">
        <f>Table2[[#This Row],[Amount]]/Table2[[#This Row],[Units]]</f>
        <v>24.5</v>
      </c>
    </row>
    <row r="138" spans="3:8" x14ac:dyDescent="0.25">
      <c r="C138" t="s">
        <v>7</v>
      </c>
      <c r="D138" t="s">
        <v>35</v>
      </c>
      <c r="E138" t="s">
        <v>14</v>
      </c>
      <c r="F138" s="4">
        <v>4606</v>
      </c>
      <c r="G138" s="5">
        <v>63</v>
      </c>
      <c r="H138" s="23">
        <f>Table2[[#This Row],[Amount]]/Table2[[#This Row],[Units]]</f>
        <v>73.111111111111114</v>
      </c>
    </row>
    <row r="139" spans="3:8" x14ac:dyDescent="0.25">
      <c r="C139" t="s">
        <v>7</v>
      </c>
      <c r="D139" t="s">
        <v>36</v>
      </c>
      <c r="E139" t="s">
        <v>29</v>
      </c>
      <c r="F139" s="4">
        <v>5551</v>
      </c>
      <c r="G139" s="5">
        <v>252</v>
      </c>
      <c r="H139" s="23">
        <f>Table2[[#This Row],[Amount]]/Table2[[#This Row],[Units]]</f>
        <v>22.027777777777779</v>
      </c>
    </row>
    <row r="140" spans="3:8" x14ac:dyDescent="0.25">
      <c r="C140" t="s">
        <v>10</v>
      </c>
      <c r="D140" t="s">
        <v>36</v>
      </c>
      <c r="E140" t="s">
        <v>32</v>
      </c>
      <c r="F140" s="4">
        <v>6657</v>
      </c>
      <c r="G140" s="5">
        <v>303</v>
      </c>
      <c r="H140" s="23">
        <f>Table2[[#This Row],[Amount]]/Table2[[#This Row],[Units]]</f>
        <v>21.970297029702969</v>
      </c>
    </row>
    <row r="141" spans="3:8" x14ac:dyDescent="0.25">
      <c r="C141" t="s">
        <v>7</v>
      </c>
      <c r="D141" t="s">
        <v>39</v>
      </c>
      <c r="E141" t="s">
        <v>17</v>
      </c>
      <c r="F141" s="4">
        <v>4438</v>
      </c>
      <c r="G141" s="5">
        <v>246</v>
      </c>
      <c r="H141" s="23">
        <f>Table2[[#This Row],[Amount]]/Table2[[#This Row],[Units]]</f>
        <v>18.040650406504064</v>
      </c>
    </row>
    <row r="142" spans="3:8" x14ac:dyDescent="0.25">
      <c r="C142" t="s">
        <v>8</v>
      </c>
      <c r="D142" t="s">
        <v>38</v>
      </c>
      <c r="E142" t="s">
        <v>22</v>
      </c>
      <c r="F142" s="4">
        <v>168</v>
      </c>
      <c r="G142" s="5">
        <v>84</v>
      </c>
      <c r="H142" s="23">
        <f>Table2[[#This Row],[Amount]]/Table2[[#This Row],[Units]]</f>
        <v>2</v>
      </c>
    </row>
    <row r="143" spans="3:8" x14ac:dyDescent="0.25">
      <c r="C143" t="s">
        <v>7</v>
      </c>
      <c r="D143" t="s">
        <v>34</v>
      </c>
      <c r="E143" t="s">
        <v>17</v>
      </c>
      <c r="F143" s="4">
        <v>7777</v>
      </c>
      <c r="G143" s="5">
        <v>39</v>
      </c>
      <c r="H143" s="23">
        <f>Table2[[#This Row],[Amount]]/Table2[[#This Row],[Units]]</f>
        <v>199.41025641025641</v>
      </c>
    </row>
    <row r="144" spans="3:8" x14ac:dyDescent="0.25">
      <c r="C144" t="s">
        <v>5</v>
      </c>
      <c r="D144" t="s">
        <v>36</v>
      </c>
      <c r="E144" t="s">
        <v>17</v>
      </c>
      <c r="F144" s="4">
        <v>3339</v>
      </c>
      <c r="G144" s="5">
        <v>348</v>
      </c>
      <c r="H144" s="23">
        <f>Table2[[#This Row],[Amount]]/Table2[[#This Row],[Units]]</f>
        <v>9.5948275862068968</v>
      </c>
    </row>
    <row r="145" spans="3:8" x14ac:dyDescent="0.25">
      <c r="C145" t="s">
        <v>7</v>
      </c>
      <c r="D145" t="s">
        <v>37</v>
      </c>
      <c r="E145" t="s">
        <v>33</v>
      </c>
      <c r="F145" s="4">
        <v>6391</v>
      </c>
      <c r="G145" s="5">
        <v>48</v>
      </c>
      <c r="H145" s="23">
        <f>Table2[[#This Row],[Amount]]/Table2[[#This Row],[Units]]</f>
        <v>133.14583333333334</v>
      </c>
    </row>
    <row r="146" spans="3:8" x14ac:dyDescent="0.25">
      <c r="C146" t="s">
        <v>5</v>
      </c>
      <c r="D146" t="s">
        <v>37</v>
      </c>
      <c r="E146" t="s">
        <v>22</v>
      </c>
      <c r="F146" s="4">
        <v>518</v>
      </c>
      <c r="G146" s="5">
        <v>75</v>
      </c>
      <c r="H146" s="23">
        <f>Table2[[#This Row],[Amount]]/Table2[[#This Row],[Units]]</f>
        <v>6.9066666666666663</v>
      </c>
    </row>
    <row r="147" spans="3:8" x14ac:dyDescent="0.25">
      <c r="C147" t="s">
        <v>7</v>
      </c>
      <c r="D147" t="s">
        <v>38</v>
      </c>
      <c r="E147" t="s">
        <v>28</v>
      </c>
      <c r="F147" s="4">
        <v>5677</v>
      </c>
      <c r="G147" s="5">
        <v>258</v>
      </c>
      <c r="H147" s="23">
        <f>Table2[[#This Row],[Amount]]/Table2[[#This Row],[Units]]</f>
        <v>22.003875968992247</v>
      </c>
    </row>
    <row r="148" spans="3:8" x14ac:dyDescent="0.25">
      <c r="C148" t="s">
        <v>6</v>
      </c>
      <c r="D148" t="s">
        <v>39</v>
      </c>
      <c r="E148" t="s">
        <v>17</v>
      </c>
      <c r="F148" s="4">
        <v>6048</v>
      </c>
      <c r="G148" s="5">
        <v>27</v>
      </c>
      <c r="H148" s="23">
        <f>Table2[[#This Row],[Amount]]/Table2[[#This Row],[Units]]</f>
        <v>224</v>
      </c>
    </row>
    <row r="149" spans="3:8" x14ac:dyDescent="0.25">
      <c r="C149" t="s">
        <v>8</v>
      </c>
      <c r="D149" t="s">
        <v>38</v>
      </c>
      <c r="E149" t="s">
        <v>32</v>
      </c>
      <c r="F149" s="4">
        <v>3752</v>
      </c>
      <c r="G149" s="5">
        <v>213</v>
      </c>
      <c r="H149" s="23">
        <f>Table2[[#This Row],[Amount]]/Table2[[#This Row],[Units]]</f>
        <v>17.615023474178404</v>
      </c>
    </row>
    <row r="150" spans="3:8" x14ac:dyDescent="0.25">
      <c r="C150" t="s">
        <v>5</v>
      </c>
      <c r="D150" t="s">
        <v>35</v>
      </c>
      <c r="E150" t="s">
        <v>29</v>
      </c>
      <c r="F150" s="4">
        <v>4480</v>
      </c>
      <c r="G150" s="5">
        <v>357</v>
      </c>
      <c r="H150" s="23">
        <f>Table2[[#This Row],[Amount]]/Table2[[#This Row],[Units]]</f>
        <v>12.549019607843137</v>
      </c>
    </row>
    <row r="151" spans="3:8" x14ac:dyDescent="0.25">
      <c r="C151" t="s">
        <v>9</v>
      </c>
      <c r="D151" t="s">
        <v>37</v>
      </c>
      <c r="E151" t="s">
        <v>4</v>
      </c>
      <c r="F151" s="4">
        <v>259</v>
      </c>
      <c r="G151" s="5">
        <v>207</v>
      </c>
      <c r="H151" s="23">
        <f>Table2[[#This Row],[Amount]]/Table2[[#This Row],[Units]]</f>
        <v>1.251207729468599</v>
      </c>
    </row>
    <row r="152" spans="3:8" x14ac:dyDescent="0.25">
      <c r="C152" t="s">
        <v>8</v>
      </c>
      <c r="D152" t="s">
        <v>37</v>
      </c>
      <c r="E152" t="s">
        <v>30</v>
      </c>
      <c r="F152" s="4">
        <v>42</v>
      </c>
      <c r="G152" s="5">
        <v>150</v>
      </c>
      <c r="H152" s="23">
        <f>Table2[[#This Row],[Amount]]/Table2[[#This Row],[Units]]</f>
        <v>0.28000000000000003</v>
      </c>
    </row>
    <row r="153" spans="3:8" x14ac:dyDescent="0.25">
      <c r="C153" t="s">
        <v>41</v>
      </c>
      <c r="D153" t="s">
        <v>36</v>
      </c>
      <c r="E153" t="s">
        <v>26</v>
      </c>
      <c r="F153" s="4">
        <v>98</v>
      </c>
      <c r="G153" s="5">
        <v>204</v>
      </c>
      <c r="H153" s="23">
        <f>Table2[[#This Row],[Amount]]/Table2[[#This Row],[Units]]</f>
        <v>0.48039215686274511</v>
      </c>
    </row>
    <row r="154" spans="3:8" x14ac:dyDescent="0.25">
      <c r="C154" t="s">
        <v>7</v>
      </c>
      <c r="D154" t="s">
        <v>35</v>
      </c>
      <c r="E154" t="s">
        <v>27</v>
      </c>
      <c r="F154" s="4">
        <v>2478</v>
      </c>
      <c r="G154" s="5">
        <v>21</v>
      </c>
      <c r="H154" s="23">
        <f>Table2[[#This Row],[Amount]]/Table2[[#This Row],[Units]]</f>
        <v>118</v>
      </c>
    </row>
    <row r="155" spans="3:8" x14ac:dyDescent="0.25">
      <c r="C155" t="s">
        <v>41</v>
      </c>
      <c r="D155" t="s">
        <v>34</v>
      </c>
      <c r="E155" t="s">
        <v>33</v>
      </c>
      <c r="F155" s="4">
        <v>7847</v>
      </c>
      <c r="G155" s="5">
        <v>174</v>
      </c>
      <c r="H155" s="23">
        <f>Table2[[#This Row],[Amount]]/Table2[[#This Row],[Units]]</f>
        <v>45.097701149425291</v>
      </c>
    </row>
    <row r="156" spans="3:8" x14ac:dyDescent="0.25">
      <c r="C156" t="s">
        <v>2</v>
      </c>
      <c r="D156" t="s">
        <v>37</v>
      </c>
      <c r="E156" t="s">
        <v>17</v>
      </c>
      <c r="F156" s="4">
        <v>9926</v>
      </c>
      <c r="G156" s="5">
        <v>201</v>
      </c>
      <c r="H156" s="23">
        <f>Table2[[#This Row],[Amount]]/Table2[[#This Row],[Units]]</f>
        <v>49.383084577114431</v>
      </c>
    </row>
    <row r="157" spans="3:8" x14ac:dyDescent="0.25">
      <c r="C157" t="s">
        <v>8</v>
      </c>
      <c r="D157" t="s">
        <v>38</v>
      </c>
      <c r="E157" t="s">
        <v>13</v>
      </c>
      <c r="F157" s="4">
        <v>819</v>
      </c>
      <c r="G157" s="5">
        <v>510</v>
      </c>
      <c r="H157" s="23">
        <f>Table2[[#This Row],[Amount]]/Table2[[#This Row],[Units]]</f>
        <v>1.6058823529411765</v>
      </c>
    </row>
    <row r="158" spans="3:8" x14ac:dyDescent="0.25">
      <c r="C158" t="s">
        <v>6</v>
      </c>
      <c r="D158" t="s">
        <v>39</v>
      </c>
      <c r="E158" t="s">
        <v>29</v>
      </c>
      <c r="F158" s="4">
        <v>3052</v>
      </c>
      <c r="G158" s="5">
        <v>378</v>
      </c>
      <c r="H158" s="23">
        <f>Table2[[#This Row],[Amount]]/Table2[[#This Row],[Units]]</f>
        <v>8.0740740740740744</v>
      </c>
    </row>
    <row r="159" spans="3:8" x14ac:dyDescent="0.25">
      <c r="C159" t="s">
        <v>9</v>
      </c>
      <c r="D159" t="s">
        <v>34</v>
      </c>
      <c r="E159" t="s">
        <v>21</v>
      </c>
      <c r="F159" s="4">
        <v>6832</v>
      </c>
      <c r="G159" s="5">
        <v>27</v>
      </c>
      <c r="H159" s="23">
        <f>Table2[[#This Row],[Amount]]/Table2[[#This Row],[Units]]</f>
        <v>253.03703703703704</v>
      </c>
    </row>
    <row r="160" spans="3:8" x14ac:dyDescent="0.25">
      <c r="C160" t="s">
        <v>2</v>
      </c>
      <c r="D160" t="s">
        <v>39</v>
      </c>
      <c r="E160" t="s">
        <v>16</v>
      </c>
      <c r="F160" s="4">
        <v>2016</v>
      </c>
      <c r="G160" s="5">
        <v>117</v>
      </c>
      <c r="H160" s="23">
        <f>Table2[[#This Row],[Amount]]/Table2[[#This Row],[Units]]</f>
        <v>17.23076923076923</v>
      </c>
    </row>
    <row r="161" spans="3:8" x14ac:dyDescent="0.25">
      <c r="C161" t="s">
        <v>6</v>
      </c>
      <c r="D161" t="s">
        <v>38</v>
      </c>
      <c r="E161" t="s">
        <v>21</v>
      </c>
      <c r="F161" s="4">
        <v>7322</v>
      </c>
      <c r="G161" s="5">
        <v>36</v>
      </c>
      <c r="H161" s="23">
        <f>Table2[[#This Row],[Amount]]/Table2[[#This Row],[Units]]</f>
        <v>203.38888888888889</v>
      </c>
    </row>
    <row r="162" spans="3:8" x14ac:dyDescent="0.25">
      <c r="C162" t="s">
        <v>8</v>
      </c>
      <c r="D162" t="s">
        <v>35</v>
      </c>
      <c r="E162" t="s">
        <v>33</v>
      </c>
      <c r="F162" s="4">
        <v>357</v>
      </c>
      <c r="G162" s="5">
        <v>126</v>
      </c>
      <c r="H162" s="23">
        <f>Table2[[#This Row],[Amount]]/Table2[[#This Row],[Units]]</f>
        <v>2.8333333333333335</v>
      </c>
    </row>
    <row r="163" spans="3:8" x14ac:dyDescent="0.25">
      <c r="C163" t="s">
        <v>9</v>
      </c>
      <c r="D163" t="s">
        <v>39</v>
      </c>
      <c r="E163" t="s">
        <v>25</v>
      </c>
      <c r="F163" s="4">
        <v>3192</v>
      </c>
      <c r="G163" s="5">
        <v>72</v>
      </c>
      <c r="H163" s="23">
        <f>Table2[[#This Row],[Amount]]/Table2[[#This Row],[Units]]</f>
        <v>44.333333333333336</v>
      </c>
    </row>
    <row r="164" spans="3:8" x14ac:dyDescent="0.25">
      <c r="C164" t="s">
        <v>7</v>
      </c>
      <c r="D164" t="s">
        <v>36</v>
      </c>
      <c r="E164" t="s">
        <v>22</v>
      </c>
      <c r="F164" s="4">
        <v>8435</v>
      </c>
      <c r="G164" s="5">
        <v>42</v>
      </c>
      <c r="H164" s="23">
        <f>Table2[[#This Row],[Amount]]/Table2[[#This Row],[Units]]</f>
        <v>200.83333333333334</v>
      </c>
    </row>
    <row r="165" spans="3:8" x14ac:dyDescent="0.25">
      <c r="C165" t="s">
        <v>40</v>
      </c>
      <c r="D165" t="s">
        <v>39</v>
      </c>
      <c r="E165" t="s">
        <v>29</v>
      </c>
      <c r="F165" s="4">
        <v>0</v>
      </c>
      <c r="G165" s="5">
        <v>135</v>
      </c>
      <c r="H165" s="23">
        <f>Table2[[#This Row],[Amount]]/Table2[[#This Row],[Units]]</f>
        <v>0</v>
      </c>
    </row>
    <row r="166" spans="3:8" x14ac:dyDescent="0.25">
      <c r="C166" t="s">
        <v>7</v>
      </c>
      <c r="D166" t="s">
        <v>34</v>
      </c>
      <c r="E166" t="s">
        <v>24</v>
      </c>
      <c r="F166" s="4">
        <v>8862</v>
      </c>
      <c r="G166" s="5">
        <v>189</v>
      </c>
      <c r="H166" s="23">
        <f>Table2[[#This Row],[Amount]]/Table2[[#This Row],[Units]]</f>
        <v>46.888888888888886</v>
      </c>
    </row>
    <row r="167" spans="3:8" x14ac:dyDescent="0.25">
      <c r="C167" t="s">
        <v>6</v>
      </c>
      <c r="D167" t="s">
        <v>37</v>
      </c>
      <c r="E167" t="s">
        <v>28</v>
      </c>
      <c r="F167" s="4">
        <v>3556</v>
      </c>
      <c r="G167" s="5">
        <v>459</v>
      </c>
      <c r="H167" s="23">
        <f>Table2[[#This Row],[Amount]]/Table2[[#This Row],[Units]]</f>
        <v>7.7472766884531588</v>
      </c>
    </row>
    <row r="168" spans="3:8" x14ac:dyDescent="0.25">
      <c r="C168" t="s">
        <v>5</v>
      </c>
      <c r="D168" t="s">
        <v>34</v>
      </c>
      <c r="E168" t="s">
        <v>15</v>
      </c>
      <c r="F168" s="4">
        <v>7280</v>
      </c>
      <c r="G168" s="5">
        <v>201</v>
      </c>
      <c r="H168" s="23">
        <f>Table2[[#This Row],[Amount]]/Table2[[#This Row],[Units]]</f>
        <v>36.218905472636813</v>
      </c>
    </row>
    <row r="169" spans="3:8" x14ac:dyDescent="0.25">
      <c r="C169" t="s">
        <v>6</v>
      </c>
      <c r="D169" t="s">
        <v>34</v>
      </c>
      <c r="E169" t="s">
        <v>30</v>
      </c>
      <c r="F169" s="4">
        <v>3402</v>
      </c>
      <c r="G169" s="5">
        <v>366</v>
      </c>
      <c r="H169" s="23">
        <f>Table2[[#This Row],[Amount]]/Table2[[#This Row],[Units]]</f>
        <v>9.2950819672131146</v>
      </c>
    </row>
    <row r="170" spans="3:8" x14ac:dyDescent="0.25">
      <c r="C170" t="s">
        <v>3</v>
      </c>
      <c r="D170" t="s">
        <v>37</v>
      </c>
      <c r="E170" t="s">
        <v>29</v>
      </c>
      <c r="F170" s="4">
        <v>4592</v>
      </c>
      <c r="G170" s="5">
        <v>324</v>
      </c>
      <c r="H170" s="23">
        <f>Table2[[#This Row],[Amount]]/Table2[[#This Row],[Units]]</f>
        <v>14.17283950617284</v>
      </c>
    </row>
    <row r="171" spans="3:8" x14ac:dyDescent="0.25">
      <c r="C171" t="s">
        <v>9</v>
      </c>
      <c r="D171" t="s">
        <v>35</v>
      </c>
      <c r="E171" t="s">
        <v>15</v>
      </c>
      <c r="F171" s="4">
        <v>7833</v>
      </c>
      <c r="G171" s="5">
        <v>243</v>
      </c>
      <c r="H171" s="23">
        <f>Table2[[#This Row],[Amount]]/Table2[[#This Row],[Units]]</f>
        <v>32.23456790123457</v>
      </c>
    </row>
    <row r="172" spans="3:8" x14ac:dyDescent="0.25">
      <c r="C172" t="s">
        <v>2</v>
      </c>
      <c r="D172" t="s">
        <v>39</v>
      </c>
      <c r="E172" t="s">
        <v>21</v>
      </c>
      <c r="F172" s="4">
        <v>7651</v>
      </c>
      <c r="G172" s="5">
        <v>213</v>
      </c>
      <c r="H172" s="23">
        <f>Table2[[#This Row],[Amount]]/Table2[[#This Row],[Units]]</f>
        <v>35.920187793427232</v>
      </c>
    </row>
    <row r="173" spans="3:8" x14ac:dyDescent="0.25">
      <c r="C173" t="s">
        <v>40</v>
      </c>
      <c r="D173" t="s">
        <v>35</v>
      </c>
      <c r="E173" t="s">
        <v>30</v>
      </c>
      <c r="F173" s="4">
        <v>2275</v>
      </c>
      <c r="G173" s="5">
        <v>447</v>
      </c>
      <c r="H173" s="23">
        <f>Table2[[#This Row],[Amount]]/Table2[[#This Row],[Units]]</f>
        <v>5.089485458612975</v>
      </c>
    </row>
    <row r="174" spans="3:8" x14ac:dyDescent="0.25">
      <c r="C174" t="s">
        <v>40</v>
      </c>
      <c r="D174" t="s">
        <v>38</v>
      </c>
      <c r="E174" t="s">
        <v>13</v>
      </c>
      <c r="F174" s="4">
        <v>5670</v>
      </c>
      <c r="G174" s="5">
        <v>297</v>
      </c>
      <c r="H174" s="23">
        <f>Table2[[#This Row],[Amount]]/Table2[[#This Row],[Units]]</f>
        <v>19.09090909090909</v>
      </c>
    </row>
    <row r="175" spans="3:8" x14ac:dyDescent="0.25">
      <c r="C175" t="s">
        <v>7</v>
      </c>
      <c r="D175" t="s">
        <v>35</v>
      </c>
      <c r="E175" t="s">
        <v>16</v>
      </c>
      <c r="F175" s="4">
        <v>2135</v>
      </c>
      <c r="G175" s="5">
        <v>27</v>
      </c>
      <c r="H175" s="23">
        <f>Table2[[#This Row],[Amount]]/Table2[[#This Row],[Units]]</f>
        <v>79.074074074074076</v>
      </c>
    </row>
    <row r="176" spans="3:8" x14ac:dyDescent="0.25">
      <c r="C176" t="s">
        <v>40</v>
      </c>
      <c r="D176" t="s">
        <v>34</v>
      </c>
      <c r="E176" t="s">
        <v>23</v>
      </c>
      <c r="F176" s="4">
        <v>2779</v>
      </c>
      <c r="G176" s="5">
        <v>75</v>
      </c>
      <c r="H176" s="23">
        <f>Table2[[#This Row],[Amount]]/Table2[[#This Row],[Units]]</f>
        <v>37.053333333333335</v>
      </c>
    </row>
    <row r="177" spans="3:8" x14ac:dyDescent="0.25">
      <c r="C177" t="s">
        <v>10</v>
      </c>
      <c r="D177" t="s">
        <v>39</v>
      </c>
      <c r="E177" t="s">
        <v>33</v>
      </c>
      <c r="F177" s="4">
        <v>12950</v>
      </c>
      <c r="G177" s="5">
        <v>30</v>
      </c>
      <c r="H177" s="23">
        <f>Table2[[#This Row],[Amount]]/Table2[[#This Row],[Units]]</f>
        <v>431.66666666666669</v>
      </c>
    </row>
    <row r="178" spans="3:8" x14ac:dyDescent="0.25">
      <c r="C178" t="s">
        <v>7</v>
      </c>
      <c r="D178" t="s">
        <v>36</v>
      </c>
      <c r="E178" t="s">
        <v>18</v>
      </c>
      <c r="F178" s="4">
        <v>2646</v>
      </c>
      <c r="G178" s="5">
        <v>177</v>
      </c>
      <c r="H178" s="23">
        <f>Table2[[#This Row],[Amount]]/Table2[[#This Row],[Units]]</f>
        <v>14.949152542372881</v>
      </c>
    </row>
    <row r="179" spans="3:8" x14ac:dyDescent="0.25">
      <c r="C179" t="s">
        <v>40</v>
      </c>
      <c r="D179" t="s">
        <v>34</v>
      </c>
      <c r="E179" t="s">
        <v>33</v>
      </c>
      <c r="F179" s="4">
        <v>3794</v>
      </c>
      <c r="G179" s="5">
        <v>159</v>
      </c>
      <c r="H179" s="23">
        <f>Table2[[#This Row],[Amount]]/Table2[[#This Row],[Units]]</f>
        <v>23.861635220125788</v>
      </c>
    </row>
    <row r="180" spans="3:8" x14ac:dyDescent="0.25">
      <c r="C180" t="s">
        <v>3</v>
      </c>
      <c r="D180" t="s">
        <v>35</v>
      </c>
      <c r="E180" t="s">
        <v>33</v>
      </c>
      <c r="F180" s="4">
        <v>819</v>
      </c>
      <c r="G180" s="5">
        <v>306</v>
      </c>
      <c r="H180" s="23">
        <f>Table2[[#This Row],[Amount]]/Table2[[#This Row],[Units]]</f>
        <v>2.6764705882352939</v>
      </c>
    </row>
    <row r="181" spans="3:8" x14ac:dyDescent="0.25">
      <c r="C181" t="s">
        <v>3</v>
      </c>
      <c r="D181" t="s">
        <v>34</v>
      </c>
      <c r="E181" t="s">
        <v>20</v>
      </c>
      <c r="F181" s="4">
        <v>2583</v>
      </c>
      <c r="G181" s="5">
        <v>18</v>
      </c>
      <c r="H181" s="23">
        <f>Table2[[#This Row],[Amount]]/Table2[[#This Row],[Units]]</f>
        <v>143.5</v>
      </c>
    </row>
    <row r="182" spans="3:8" x14ac:dyDescent="0.25">
      <c r="C182" t="s">
        <v>7</v>
      </c>
      <c r="D182" t="s">
        <v>35</v>
      </c>
      <c r="E182" t="s">
        <v>19</v>
      </c>
      <c r="F182" s="4">
        <v>4585</v>
      </c>
      <c r="G182" s="5">
        <v>240</v>
      </c>
      <c r="H182" s="23">
        <f>Table2[[#This Row],[Amount]]/Table2[[#This Row],[Units]]</f>
        <v>19.104166666666668</v>
      </c>
    </row>
    <row r="183" spans="3:8" x14ac:dyDescent="0.25">
      <c r="C183" t="s">
        <v>5</v>
      </c>
      <c r="D183" t="s">
        <v>34</v>
      </c>
      <c r="E183" t="s">
        <v>33</v>
      </c>
      <c r="F183" s="4">
        <v>1652</v>
      </c>
      <c r="G183" s="5">
        <v>93</v>
      </c>
      <c r="H183" s="23">
        <f>Table2[[#This Row],[Amount]]/Table2[[#This Row],[Units]]</f>
        <v>17.763440860215052</v>
      </c>
    </row>
    <row r="184" spans="3:8" x14ac:dyDescent="0.25">
      <c r="C184" t="s">
        <v>10</v>
      </c>
      <c r="D184" t="s">
        <v>34</v>
      </c>
      <c r="E184" t="s">
        <v>26</v>
      </c>
      <c r="F184" s="4">
        <v>4991</v>
      </c>
      <c r="G184" s="5">
        <v>9</v>
      </c>
      <c r="H184" s="23">
        <f>Table2[[#This Row],[Amount]]/Table2[[#This Row],[Units]]</f>
        <v>554.55555555555554</v>
      </c>
    </row>
    <row r="185" spans="3:8" x14ac:dyDescent="0.25">
      <c r="C185" t="s">
        <v>8</v>
      </c>
      <c r="D185" t="s">
        <v>34</v>
      </c>
      <c r="E185" t="s">
        <v>16</v>
      </c>
      <c r="F185" s="4">
        <v>2009</v>
      </c>
      <c r="G185" s="5">
        <v>219</v>
      </c>
      <c r="H185" s="23">
        <f>Table2[[#This Row],[Amount]]/Table2[[#This Row],[Units]]</f>
        <v>9.173515981735159</v>
      </c>
    </row>
    <row r="186" spans="3:8" x14ac:dyDescent="0.25">
      <c r="C186" t="s">
        <v>2</v>
      </c>
      <c r="D186" t="s">
        <v>39</v>
      </c>
      <c r="E186" t="s">
        <v>22</v>
      </c>
      <c r="F186" s="4">
        <v>1568</v>
      </c>
      <c r="G186" s="5">
        <v>141</v>
      </c>
      <c r="H186" s="23">
        <f>Table2[[#This Row],[Amount]]/Table2[[#This Row],[Units]]</f>
        <v>11.120567375886525</v>
      </c>
    </row>
    <row r="187" spans="3:8" x14ac:dyDescent="0.25">
      <c r="C187" t="s">
        <v>41</v>
      </c>
      <c r="D187" t="s">
        <v>37</v>
      </c>
      <c r="E187" t="s">
        <v>20</v>
      </c>
      <c r="F187" s="4">
        <v>3388</v>
      </c>
      <c r="G187" s="5">
        <v>123</v>
      </c>
      <c r="H187" s="23">
        <f>Table2[[#This Row],[Amount]]/Table2[[#This Row],[Units]]</f>
        <v>27.54471544715447</v>
      </c>
    </row>
    <row r="188" spans="3:8" x14ac:dyDescent="0.25">
      <c r="C188" t="s">
        <v>40</v>
      </c>
      <c r="D188" t="s">
        <v>38</v>
      </c>
      <c r="E188" t="s">
        <v>24</v>
      </c>
      <c r="F188" s="4">
        <v>623</v>
      </c>
      <c r="G188" s="5">
        <v>51</v>
      </c>
      <c r="H188" s="23">
        <f>Table2[[#This Row],[Amount]]/Table2[[#This Row],[Units]]</f>
        <v>12.215686274509803</v>
      </c>
    </row>
    <row r="189" spans="3:8" x14ac:dyDescent="0.25">
      <c r="C189" t="s">
        <v>6</v>
      </c>
      <c r="D189" t="s">
        <v>36</v>
      </c>
      <c r="E189" t="s">
        <v>4</v>
      </c>
      <c r="F189" s="4">
        <v>10073</v>
      </c>
      <c r="G189" s="5">
        <v>120</v>
      </c>
      <c r="H189" s="23">
        <f>Table2[[#This Row],[Amount]]/Table2[[#This Row],[Units]]</f>
        <v>83.941666666666663</v>
      </c>
    </row>
    <row r="190" spans="3:8" x14ac:dyDescent="0.25">
      <c r="C190" t="s">
        <v>8</v>
      </c>
      <c r="D190" t="s">
        <v>39</v>
      </c>
      <c r="E190" t="s">
        <v>26</v>
      </c>
      <c r="F190" s="4">
        <v>1561</v>
      </c>
      <c r="G190" s="5">
        <v>27</v>
      </c>
      <c r="H190" s="23">
        <f>Table2[[#This Row],[Amount]]/Table2[[#This Row],[Units]]</f>
        <v>57.814814814814817</v>
      </c>
    </row>
    <row r="191" spans="3:8" x14ac:dyDescent="0.25">
      <c r="C191" t="s">
        <v>9</v>
      </c>
      <c r="D191" t="s">
        <v>36</v>
      </c>
      <c r="E191" t="s">
        <v>27</v>
      </c>
      <c r="F191" s="4">
        <v>11522</v>
      </c>
      <c r="G191" s="5">
        <v>204</v>
      </c>
      <c r="H191" s="23">
        <f>Table2[[#This Row],[Amount]]/Table2[[#This Row],[Units]]</f>
        <v>56.480392156862742</v>
      </c>
    </row>
    <row r="192" spans="3:8" x14ac:dyDescent="0.25">
      <c r="C192" t="s">
        <v>6</v>
      </c>
      <c r="D192" t="s">
        <v>38</v>
      </c>
      <c r="E192" t="s">
        <v>13</v>
      </c>
      <c r="F192" s="4">
        <v>2317</v>
      </c>
      <c r="G192" s="5">
        <v>123</v>
      </c>
      <c r="H192" s="23">
        <f>Table2[[#This Row],[Amount]]/Table2[[#This Row],[Units]]</f>
        <v>18.837398373983739</v>
      </c>
    </row>
    <row r="193" spans="3:8" x14ac:dyDescent="0.25">
      <c r="C193" t="s">
        <v>10</v>
      </c>
      <c r="D193" t="s">
        <v>37</v>
      </c>
      <c r="E193" t="s">
        <v>28</v>
      </c>
      <c r="F193" s="4">
        <v>3059</v>
      </c>
      <c r="G193" s="5">
        <v>27</v>
      </c>
      <c r="H193" s="23">
        <f>Table2[[#This Row],[Amount]]/Table2[[#This Row],[Units]]</f>
        <v>113.29629629629629</v>
      </c>
    </row>
    <row r="194" spans="3:8" x14ac:dyDescent="0.25">
      <c r="C194" t="s">
        <v>41</v>
      </c>
      <c r="D194" t="s">
        <v>37</v>
      </c>
      <c r="E194" t="s">
        <v>26</v>
      </c>
      <c r="F194" s="4">
        <v>2324</v>
      </c>
      <c r="G194" s="5">
        <v>177</v>
      </c>
      <c r="H194" s="23">
        <f>Table2[[#This Row],[Amount]]/Table2[[#This Row],[Units]]</f>
        <v>13.129943502824858</v>
      </c>
    </row>
    <row r="195" spans="3:8" x14ac:dyDescent="0.25">
      <c r="C195" t="s">
        <v>3</v>
      </c>
      <c r="D195" t="s">
        <v>39</v>
      </c>
      <c r="E195" t="s">
        <v>26</v>
      </c>
      <c r="F195" s="4">
        <v>4956</v>
      </c>
      <c r="G195" s="5">
        <v>171</v>
      </c>
      <c r="H195" s="23">
        <f>Table2[[#This Row],[Amount]]/Table2[[#This Row],[Units]]</f>
        <v>28.982456140350877</v>
      </c>
    </row>
    <row r="196" spans="3:8" x14ac:dyDescent="0.25">
      <c r="C196" t="s">
        <v>10</v>
      </c>
      <c r="D196" t="s">
        <v>34</v>
      </c>
      <c r="E196" t="s">
        <v>19</v>
      </c>
      <c r="F196" s="4">
        <v>5355</v>
      </c>
      <c r="G196" s="5">
        <v>204</v>
      </c>
      <c r="H196" s="23">
        <f>Table2[[#This Row],[Amount]]/Table2[[#This Row],[Units]]</f>
        <v>26.25</v>
      </c>
    </row>
    <row r="197" spans="3:8" x14ac:dyDescent="0.25">
      <c r="C197" t="s">
        <v>3</v>
      </c>
      <c r="D197" t="s">
        <v>34</v>
      </c>
      <c r="E197" t="s">
        <v>14</v>
      </c>
      <c r="F197" s="4">
        <v>7259</v>
      </c>
      <c r="G197" s="5">
        <v>276</v>
      </c>
      <c r="H197" s="23">
        <f>Table2[[#This Row],[Amount]]/Table2[[#This Row],[Units]]</f>
        <v>26.30072463768116</v>
      </c>
    </row>
    <row r="198" spans="3:8" x14ac:dyDescent="0.25">
      <c r="C198" t="s">
        <v>8</v>
      </c>
      <c r="D198" t="s">
        <v>37</v>
      </c>
      <c r="E198" t="s">
        <v>26</v>
      </c>
      <c r="F198" s="4">
        <v>6279</v>
      </c>
      <c r="G198" s="5">
        <v>45</v>
      </c>
      <c r="H198" s="23">
        <f>Table2[[#This Row],[Amount]]/Table2[[#This Row],[Units]]</f>
        <v>139.53333333333333</v>
      </c>
    </row>
    <row r="199" spans="3:8" x14ac:dyDescent="0.25">
      <c r="C199" t="s">
        <v>40</v>
      </c>
      <c r="D199" t="s">
        <v>38</v>
      </c>
      <c r="E199" t="s">
        <v>29</v>
      </c>
      <c r="F199" s="4">
        <v>2541</v>
      </c>
      <c r="G199" s="5">
        <v>45</v>
      </c>
      <c r="H199" s="23">
        <f>Table2[[#This Row],[Amount]]/Table2[[#This Row],[Units]]</f>
        <v>56.466666666666669</v>
      </c>
    </row>
    <row r="200" spans="3:8" x14ac:dyDescent="0.25">
      <c r="C200" t="s">
        <v>6</v>
      </c>
      <c r="D200" t="s">
        <v>35</v>
      </c>
      <c r="E200" t="s">
        <v>27</v>
      </c>
      <c r="F200" s="4">
        <v>3864</v>
      </c>
      <c r="G200" s="5">
        <v>177</v>
      </c>
      <c r="H200" s="23">
        <f>Table2[[#This Row],[Amount]]/Table2[[#This Row],[Units]]</f>
        <v>21.83050847457627</v>
      </c>
    </row>
    <row r="201" spans="3:8" x14ac:dyDescent="0.25">
      <c r="C201" t="s">
        <v>5</v>
      </c>
      <c r="D201" t="s">
        <v>36</v>
      </c>
      <c r="E201" t="s">
        <v>13</v>
      </c>
      <c r="F201" s="4">
        <v>6146</v>
      </c>
      <c r="G201" s="5">
        <v>63</v>
      </c>
      <c r="H201" s="23">
        <f>Table2[[#This Row],[Amount]]/Table2[[#This Row],[Units]]</f>
        <v>97.555555555555557</v>
      </c>
    </row>
    <row r="202" spans="3:8" x14ac:dyDescent="0.25">
      <c r="C202" t="s">
        <v>9</v>
      </c>
      <c r="D202" t="s">
        <v>39</v>
      </c>
      <c r="E202" t="s">
        <v>18</v>
      </c>
      <c r="F202" s="4">
        <v>2639</v>
      </c>
      <c r="G202" s="5">
        <v>204</v>
      </c>
      <c r="H202" s="23">
        <f>Table2[[#This Row],[Amount]]/Table2[[#This Row],[Units]]</f>
        <v>12.936274509803921</v>
      </c>
    </row>
    <row r="203" spans="3:8" x14ac:dyDescent="0.25">
      <c r="C203" t="s">
        <v>8</v>
      </c>
      <c r="D203" t="s">
        <v>37</v>
      </c>
      <c r="E203" t="s">
        <v>22</v>
      </c>
      <c r="F203" s="4">
        <v>1890</v>
      </c>
      <c r="G203" s="5">
        <v>195</v>
      </c>
      <c r="H203" s="23">
        <f>Table2[[#This Row],[Amount]]/Table2[[#This Row],[Units]]</f>
        <v>9.6923076923076916</v>
      </c>
    </row>
    <row r="204" spans="3:8" x14ac:dyDescent="0.25">
      <c r="C204" t="s">
        <v>7</v>
      </c>
      <c r="D204" t="s">
        <v>34</v>
      </c>
      <c r="E204" t="s">
        <v>14</v>
      </c>
      <c r="F204" s="4">
        <v>1932</v>
      </c>
      <c r="G204" s="5">
        <v>369</v>
      </c>
      <c r="H204" s="23">
        <f>Table2[[#This Row],[Amount]]/Table2[[#This Row],[Units]]</f>
        <v>5.2357723577235769</v>
      </c>
    </row>
    <row r="205" spans="3:8" x14ac:dyDescent="0.25">
      <c r="C205" t="s">
        <v>3</v>
      </c>
      <c r="D205" t="s">
        <v>34</v>
      </c>
      <c r="E205" t="s">
        <v>25</v>
      </c>
      <c r="F205" s="4">
        <v>6300</v>
      </c>
      <c r="G205" s="5">
        <v>42</v>
      </c>
      <c r="H205" s="23">
        <f>Table2[[#This Row],[Amount]]/Table2[[#This Row],[Units]]</f>
        <v>150</v>
      </c>
    </row>
    <row r="206" spans="3:8" x14ac:dyDescent="0.25">
      <c r="C206" t="s">
        <v>6</v>
      </c>
      <c r="D206" t="s">
        <v>37</v>
      </c>
      <c r="E206" t="s">
        <v>30</v>
      </c>
      <c r="F206" s="4">
        <v>560</v>
      </c>
      <c r="G206" s="5">
        <v>81</v>
      </c>
      <c r="H206" s="23">
        <f>Table2[[#This Row],[Amount]]/Table2[[#This Row],[Units]]</f>
        <v>6.9135802469135799</v>
      </c>
    </row>
    <row r="207" spans="3:8" x14ac:dyDescent="0.25">
      <c r="C207" t="s">
        <v>9</v>
      </c>
      <c r="D207" t="s">
        <v>37</v>
      </c>
      <c r="E207" t="s">
        <v>26</v>
      </c>
      <c r="F207" s="4">
        <v>2856</v>
      </c>
      <c r="G207" s="5">
        <v>246</v>
      </c>
      <c r="H207" s="23">
        <f>Table2[[#This Row],[Amount]]/Table2[[#This Row],[Units]]</f>
        <v>11.609756097560975</v>
      </c>
    </row>
    <row r="208" spans="3:8" x14ac:dyDescent="0.25">
      <c r="C208" t="s">
        <v>9</v>
      </c>
      <c r="D208" t="s">
        <v>34</v>
      </c>
      <c r="E208" t="s">
        <v>17</v>
      </c>
      <c r="F208" s="4">
        <v>707</v>
      </c>
      <c r="G208" s="5">
        <v>174</v>
      </c>
      <c r="H208" s="23">
        <f>Table2[[#This Row],[Amount]]/Table2[[#This Row],[Units]]</f>
        <v>4.0632183908045976</v>
      </c>
    </row>
    <row r="209" spans="3:8" x14ac:dyDescent="0.25">
      <c r="C209" t="s">
        <v>8</v>
      </c>
      <c r="D209" t="s">
        <v>35</v>
      </c>
      <c r="E209" t="s">
        <v>30</v>
      </c>
      <c r="F209" s="4">
        <v>3598</v>
      </c>
      <c r="G209" s="5">
        <v>81</v>
      </c>
      <c r="H209" s="23">
        <f>Table2[[#This Row],[Amount]]/Table2[[#This Row],[Units]]</f>
        <v>44.419753086419753</v>
      </c>
    </row>
    <row r="210" spans="3:8" x14ac:dyDescent="0.25">
      <c r="C210" t="s">
        <v>40</v>
      </c>
      <c r="D210" t="s">
        <v>35</v>
      </c>
      <c r="E210" t="s">
        <v>22</v>
      </c>
      <c r="F210" s="4">
        <v>6853</v>
      </c>
      <c r="G210" s="5">
        <v>372</v>
      </c>
      <c r="H210" s="23">
        <f>Table2[[#This Row],[Amount]]/Table2[[#This Row],[Units]]</f>
        <v>18.422043010752688</v>
      </c>
    </row>
    <row r="211" spans="3:8" x14ac:dyDescent="0.25">
      <c r="C211" t="s">
        <v>40</v>
      </c>
      <c r="D211" t="s">
        <v>35</v>
      </c>
      <c r="E211" t="s">
        <v>16</v>
      </c>
      <c r="F211" s="4">
        <v>4725</v>
      </c>
      <c r="G211" s="5">
        <v>174</v>
      </c>
      <c r="H211" s="23">
        <f>Table2[[#This Row],[Amount]]/Table2[[#This Row],[Units]]</f>
        <v>27.155172413793103</v>
      </c>
    </row>
    <row r="212" spans="3:8" x14ac:dyDescent="0.25">
      <c r="C212" t="s">
        <v>41</v>
      </c>
      <c r="D212" t="s">
        <v>36</v>
      </c>
      <c r="E212" t="s">
        <v>32</v>
      </c>
      <c r="F212" s="4">
        <v>10304</v>
      </c>
      <c r="G212" s="5">
        <v>84</v>
      </c>
      <c r="H212" s="23">
        <f>Table2[[#This Row],[Amount]]/Table2[[#This Row],[Units]]</f>
        <v>122.66666666666667</v>
      </c>
    </row>
    <row r="213" spans="3:8" x14ac:dyDescent="0.25">
      <c r="C213" t="s">
        <v>41</v>
      </c>
      <c r="D213" t="s">
        <v>34</v>
      </c>
      <c r="E213" t="s">
        <v>16</v>
      </c>
      <c r="F213" s="4">
        <v>1274</v>
      </c>
      <c r="G213" s="5">
        <v>225</v>
      </c>
      <c r="H213" s="23">
        <f>Table2[[#This Row],[Amount]]/Table2[[#This Row],[Units]]</f>
        <v>5.6622222222222218</v>
      </c>
    </row>
    <row r="214" spans="3:8" x14ac:dyDescent="0.25">
      <c r="C214" t="s">
        <v>5</v>
      </c>
      <c r="D214" t="s">
        <v>36</v>
      </c>
      <c r="E214" t="s">
        <v>30</v>
      </c>
      <c r="F214" s="4">
        <v>1526</v>
      </c>
      <c r="G214" s="5">
        <v>105</v>
      </c>
      <c r="H214" s="23">
        <f>Table2[[#This Row],[Amount]]/Table2[[#This Row],[Units]]</f>
        <v>14.533333333333333</v>
      </c>
    </row>
    <row r="215" spans="3:8" x14ac:dyDescent="0.25">
      <c r="C215" t="s">
        <v>40</v>
      </c>
      <c r="D215" t="s">
        <v>39</v>
      </c>
      <c r="E215" t="s">
        <v>28</v>
      </c>
      <c r="F215" s="4">
        <v>3101</v>
      </c>
      <c r="G215" s="5">
        <v>225</v>
      </c>
      <c r="H215" s="23">
        <f>Table2[[#This Row],[Amount]]/Table2[[#This Row],[Units]]</f>
        <v>13.782222222222222</v>
      </c>
    </row>
    <row r="216" spans="3:8" x14ac:dyDescent="0.25">
      <c r="C216" t="s">
        <v>2</v>
      </c>
      <c r="D216" t="s">
        <v>37</v>
      </c>
      <c r="E216" t="s">
        <v>14</v>
      </c>
      <c r="F216" s="4">
        <v>1057</v>
      </c>
      <c r="G216" s="5">
        <v>54</v>
      </c>
      <c r="H216" s="23">
        <f>Table2[[#This Row],[Amount]]/Table2[[#This Row],[Units]]</f>
        <v>19.574074074074073</v>
      </c>
    </row>
    <row r="217" spans="3:8" x14ac:dyDescent="0.25">
      <c r="C217" t="s">
        <v>7</v>
      </c>
      <c r="D217" t="s">
        <v>37</v>
      </c>
      <c r="E217" t="s">
        <v>26</v>
      </c>
      <c r="F217" s="4">
        <v>5306</v>
      </c>
      <c r="G217" s="5">
        <v>0</v>
      </c>
      <c r="H217" s="23" t="e">
        <f>Table2[[#This Row],[Amount]]/Table2[[#This Row],[Units]]</f>
        <v>#DIV/0!</v>
      </c>
    </row>
    <row r="218" spans="3:8" x14ac:dyDescent="0.25">
      <c r="C218" t="s">
        <v>5</v>
      </c>
      <c r="D218" t="s">
        <v>39</v>
      </c>
      <c r="E218" t="s">
        <v>24</v>
      </c>
      <c r="F218" s="4">
        <v>4018</v>
      </c>
      <c r="G218" s="5">
        <v>171</v>
      </c>
      <c r="H218" s="23">
        <f>Table2[[#This Row],[Amount]]/Table2[[#This Row],[Units]]</f>
        <v>23.497076023391813</v>
      </c>
    </row>
    <row r="219" spans="3:8" x14ac:dyDescent="0.25">
      <c r="C219" t="s">
        <v>9</v>
      </c>
      <c r="D219" t="s">
        <v>34</v>
      </c>
      <c r="E219" t="s">
        <v>16</v>
      </c>
      <c r="F219" s="4">
        <v>938</v>
      </c>
      <c r="G219" s="5">
        <v>189</v>
      </c>
      <c r="H219" s="23">
        <f>Table2[[#This Row],[Amount]]/Table2[[#This Row],[Units]]</f>
        <v>4.9629629629629628</v>
      </c>
    </row>
    <row r="220" spans="3:8" x14ac:dyDescent="0.25">
      <c r="C220" t="s">
        <v>7</v>
      </c>
      <c r="D220" t="s">
        <v>38</v>
      </c>
      <c r="E220" t="s">
        <v>18</v>
      </c>
      <c r="F220" s="4">
        <v>1778</v>
      </c>
      <c r="G220" s="5">
        <v>270</v>
      </c>
      <c r="H220" s="23">
        <f>Table2[[#This Row],[Amount]]/Table2[[#This Row],[Units]]</f>
        <v>6.5851851851851855</v>
      </c>
    </row>
    <row r="221" spans="3:8" x14ac:dyDescent="0.25">
      <c r="C221" t="s">
        <v>6</v>
      </c>
      <c r="D221" t="s">
        <v>39</v>
      </c>
      <c r="E221" t="s">
        <v>30</v>
      </c>
      <c r="F221" s="4">
        <v>1638</v>
      </c>
      <c r="G221" s="5">
        <v>63</v>
      </c>
      <c r="H221" s="23">
        <f>Table2[[#This Row],[Amount]]/Table2[[#This Row],[Units]]</f>
        <v>26</v>
      </c>
    </row>
    <row r="222" spans="3:8" x14ac:dyDescent="0.25">
      <c r="C222" t="s">
        <v>41</v>
      </c>
      <c r="D222" t="s">
        <v>38</v>
      </c>
      <c r="E222" t="s">
        <v>25</v>
      </c>
      <c r="F222" s="4">
        <v>154</v>
      </c>
      <c r="G222" s="5">
        <v>21</v>
      </c>
      <c r="H222" s="23">
        <f>Table2[[#This Row],[Amount]]/Table2[[#This Row],[Units]]</f>
        <v>7.333333333333333</v>
      </c>
    </row>
    <row r="223" spans="3:8" x14ac:dyDescent="0.25">
      <c r="C223" t="s">
        <v>7</v>
      </c>
      <c r="D223" t="s">
        <v>37</v>
      </c>
      <c r="E223" t="s">
        <v>22</v>
      </c>
      <c r="F223" s="4">
        <v>9835</v>
      </c>
      <c r="G223" s="5">
        <v>207</v>
      </c>
      <c r="H223" s="23">
        <f>Table2[[#This Row],[Amount]]/Table2[[#This Row],[Units]]</f>
        <v>47.512077294685987</v>
      </c>
    </row>
    <row r="224" spans="3:8" x14ac:dyDescent="0.25">
      <c r="C224" t="s">
        <v>9</v>
      </c>
      <c r="D224" t="s">
        <v>37</v>
      </c>
      <c r="E224" t="s">
        <v>20</v>
      </c>
      <c r="F224" s="4">
        <v>7273</v>
      </c>
      <c r="G224" s="5">
        <v>96</v>
      </c>
      <c r="H224" s="23">
        <f>Table2[[#This Row],[Amount]]/Table2[[#This Row],[Units]]</f>
        <v>75.760416666666671</v>
      </c>
    </row>
    <row r="225" spans="3:8" x14ac:dyDescent="0.25">
      <c r="C225" t="s">
        <v>5</v>
      </c>
      <c r="D225" t="s">
        <v>39</v>
      </c>
      <c r="E225" t="s">
        <v>22</v>
      </c>
      <c r="F225" s="4">
        <v>6909</v>
      </c>
      <c r="G225" s="5">
        <v>81</v>
      </c>
      <c r="H225" s="23">
        <f>Table2[[#This Row],[Amount]]/Table2[[#This Row],[Units]]</f>
        <v>85.296296296296291</v>
      </c>
    </row>
    <row r="226" spans="3:8" x14ac:dyDescent="0.25">
      <c r="C226" t="s">
        <v>9</v>
      </c>
      <c r="D226" t="s">
        <v>39</v>
      </c>
      <c r="E226" t="s">
        <v>24</v>
      </c>
      <c r="F226" s="4">
        <v>3920</v>
      </c>
      <c r="G226" s="5">
        <v>306</v>
      </c>
      <c r="H226" s="23">
        <f>Table2[[#This Row],[Amount]]/Table2[[#This Row],[Units]]</f>
        <v>12.81045751633987</v>
      </c>
    </row>
    <row r="227" spans="3:8" x14ac:dyDescent="0.25">
      <c r="C227" t="s">
        <v>10</v>
      </c>
      <c r="D227" t="s">
        <v>39</v>
      </c>
      <c r="E227" t="s">
        <v>21</v>
      </c>
      <c r="F227" s="4">
        <v>4858</v>
      </c>
      <c r="G227" s="5">
        <v>279</v>
      </c>
      <c r="H227" s="23">
        <f>Table2[[#This Row],[Amount]]/Table2[[#This Row],[Units]]</f>
        <v>17.412186379928315</v>
      </c>
    </row>
    <row r="228" spans="3:8" x14ac:dyDescent="0.25">
      <c r="C228" t="s">
        <v>2</v>
      </c>
      <c r="D228" t="s">
        <v>38</v>
      </c>
      <c r="E228" t="s">
        <v>4</v>
      </c>
      <c r="F228" s="4">
        <v>3549</v>
      </c>
      <c r="G228" s="5">
        <v>3</v>
      </c>
      <c r="H228" s="23">
        <f>Table2[[#This Row],[Amount]]/Table2[[#This Row],[Units]]</f>
        <v>1183</v>
      </c>
    </row>
    <row r="229" spans="3:8" x14ac:dyDescent="0.25">
      <c r="C229" t="s">
        <v>7</v>
      </c>
      <c r="D229" t="s">
        <v>39</v>
      </c>
      <c r="E229" t="s">
        <v>27</v>
      </c>
      <c r="F229" s="4">
        <v>966</v>
      </c>
      <c r="G229" s="5">
        <v>198</v>
      </c>
      <c r="H229" s="23">
        <f>Table2[[#This Row],[Amount]]/Table2[[#This Row],[Units]]</f>
        <v>4.8787878787878789</v>
      </c>
    </row>
    <row r="230" spans="3:8" x14ac:dyDescent="0.25">
      <c r="C230" t="s">
        <v>5</v>
      </c>
      <c r="D230" t="s">
        <v>39</v>
      </c>
      <c r="E230" t="s">
        <v>18</v>
      </c>
      <c r="F230" s="4">
        <v>385</v>
      </c>
      <c r="G230" s="5">
        <v>249</v>
      </c>
      <c r="H230" s="23">
        <f>Table2[[#This Row],[Amount]]/Table2[[#This Row],[Units]]</f>
        <v>1.5461847389558232</v>
      </c>
    </row>
    <row r="231" spans="3:8" x14ac:dyDescent="0.25">
      <c r="C231" t="s">
        <v>6</v>
      </c>
      <c r="D231" t="s">
        <v>34</v>
      </c>
      <c r="E231" t="s">
        <v>16</v>
      </c>
      <c r="F231" s="4">
        <v>2219</v>
      </c>
      <c r="G231" s="5">
        <v>75</v>
      </c>
      <c r="H231" s="23">
        <f>Table2[[#This Row],[Amount]]/Table2[[#This Row],[Units]]</f>
        <v>29.586666666666666</v>
      </c>
    </row>
    <row r="232" spans="3:8" x14ac:dyDescent="0.25">
      <c r="C232" t="s">
        <v>9</v>
      </c>
      <c r="D232" t="s">
        <v>36</v>
      </c>
      <c r="E232" t="s">
        <v>32</v>
      </c>
      <c r="F232" s="4">
        <v>2954</v>
      </c>
      <c r="G232" s="5">
        <v>189</v>
      </c>
      <c r="H232" s="23">
        <f>Table2[[#This Row],[Amount]]/Table2[[#This Row],[Units]]</f>
        <v>15.62962962962963</v>
      </c>
    </row>
    <row r="233" spans="3:8" x14ac:dyDescent="0.25">
      <c r="C233" t="s">
        <v>7</v>
      </c>
      <c r="D233" t="s">
        <v>36</v>
      </c>
      <c r="E233" t="s">
        <v>32</v>
      </c>
      <c r="F233" s="4">
        <v>280</v>
      </c>
      <c r="G233" s="5">
        <v>87</v>
      </c>
      <c r="H233" s="23">
        <f>Table2[[#This Row],[Amount]]/Table2[[#This Row],[Units]]</f>
        <v>3.2183908045977012</v>
      </c>
    </row>
    <row r="234" spans="3:8" x14ac:dyDescent="0.25">
      <c r="C234" t="s">
        <v>41</v>
      </c>
      <c r="D234" t="s">
        <v>36</v>
      </c>
      <c r="E234" t="s">
        <v>30</v>
      </c>
      <c r="F234" s="4">
        <v>6118</v>
      </c>
      <c r="G234" s="5">
        <v>174</v>
      </c>
      <c r="H234" s="23">
        <f>Table2[[#This Row],[Amount]]/Table2[[#This Row],[Units]]</f>
        <v>35.160919540229884</v>
      </c>
    </row>
    <row r="235" spans="3:8" x14ac:dyDescent="0.25">
      <c r="C235" t="s">
        <v>2</v>
      </c>
      <c r="D235" t="s">
        <v>39</v>
      </c>
      <c r="E235" t="s">
        <v>15</v>
      </c>
      <c r="F235" s="4">
        <v>4802</v>
      </c>
      <c r="G235" s="5">
        <v>36</v>
      </c>
      <c r="H235" s="23">
        <f>Table2[[#This Row],[Amount]]/Table2[[#This Row],[Units]]</f>
        <v>133.38888888888889</v>
      </c>
    </row>
    <row r="236" spans="3:8" x14ac:dyDescent="0.25">
      <c r="C236" t="s">
        <v>9</v>
      </c>
      <c r="D236" t="s">
        <v>38</v>
      </c>
      <c r="E236" t="s">
        <v>24</v>
      </c>
      <c r="F236" s="4">
        <v>4137</v>
      </c>
      <c r="G236" s="5">
        <v>60</v>
      </c>
      <c r="H236" s="23">
        <f>Table2[[#This Row],[Amount]]/Table2[[#This Row],[Units]]</f>
        <v>68.95</v>
      </c>
    </row>
    <row r="237" spans="3:8" x14ac:dyDescent="0.25">
      <c r="C237" t="s">
        <v>3</v>
      </c>
      <c r="D237" t="s">
        <v>35</v>
      </c>
      <c r="E237" t="s">
        <v>23</v>
      </c>
      <c r="F237" s="4">
        <v>2023</v>
      </c>
      <c r="G237" s="5">
        <v>78</v>
      </c>
      <c r="H237" s="23">
        <f>Table2[[#This Row],[Amount]]/Table2[[#This Row],[Units]]</f>
        <v>25.935897435897434</v>
      </c>
    </row>
    <row r="238" spans="3:8" x14ac:dyDescent="0.25">
      <c r="C238" t="s">
        <v>9</v>
      </c>
      <c r="D238" t="s">
        <v>36</v>
      </c>
      <c r="E238" t="s">
        <v>30</v>
      </c>
      <c r="F238" s="4">
        <v>9051</v>
      </c>
      <c r="G238" s="5">
        <v>57</v>
      </c>
      <c r="H238" s="23">
        <f>Table2[[#This Row],[Amount]]/Table2[[#This Row],[Units]]</f>
        <v>158.78947368421052</v>
      </c>
    </row>
    <row r="239" spans="3:8" x14ac:dyDescent="0.25">
      <c r="C239" t="s">
        <v>9</v>
      </c>
      <c r="D239" t="s">
        <v>37</v>
      </c>
      <c r="E239" t="s">
        <v>28</v>
      </c>
      <c r="F239" s="4">
        <v>2919</v>
      </c>
      <c r="G239" s="5">
        <v>45</v>
      </c>
      <c r="H239" s="23">
        <f>Table2[[#This Row],[Amount]]/Table2[[#This Row],[Units]]</f>
        <v>64.86666666666666</v>
      </c>
    </row>
    <row r="240" spans="3:8" x14ac:dyDescent="0.25">
      <c r="C240" t="s">
        <v>41</v>
      </c>
      <c r="D240" t="s">
        <v>38</v>
      </c>
      <c r="E240" t="s">
        <v>22</v>
      </c>
      <c r="F240" s="4">
        <v>5915</v>
      </c>
      <c r="G240" s="5">
        <v>3</v>
      </c>
      <c r="H240" s="23">
        <f>Table2[[#This Row],[Amount]]/Table2[[#This Row],[Units]]</f>
        <v>1971.6666666666667</v>
      </c>
    </row>
    <row r="241" spans="3:8" x14ac:dyDescent="0.25">
      <c r="C241" t="s">
        <v>10</v>
      </c>
      <c r="D241" t="s">
        <v>35</v>
      </c>
      <c r="E241" t="s">
        <v>15</v>
      </c>
      <c r="F241" s="4">
        <v>2562</v>
      </c>
      <c r="G241" s="5">
        <v>6</v>
      </c>
      <c r="H241" s="23">
        <f>Table2[[#This Row],[Amount]]/Table2[[#This Row],[Units]]</f>
        <v>427</v>
      </c>
    </row>
    <row r="242" spans="3:8" x14ac:dyDescent="0.25">
      <c r="C242" t="s">
        <v>5</v>
      </c>
      <c r="D242" t="s">
        <v>37</v>
      </c>
      <c r="E242" t="s">
        <v>25</v>
      </c>
      <c r="F242" s="4">
        <v>8813</v>
      </c>
      <c r="G242" s="5">
        <v>21</v>
      </c>
      <c r="H242" s="23">
        <f>Table2[[#This Row],[Amount]]/Table2[[#This Row],[Units]]</f>
        <v>419.66666666666669</v>
      </c>
    </row>
    <row r="243" spans="3:8" x14ac:dyDescent="0.25">
      <c r="C243" t="s">
        <v>5</v>
      </c>
      <c r="D243" t="s">
        <v>36</v>
      </c>
      <c r="E243" t="s">
        <v>18</v>
      </c>
      <c r="F243" s="4">
        <v>6111</v>
      </c>
      <c r="G243" s="5">
        <v>3</v>
      </c>
      <c r="H243" s="23">
        <f>Table2[[#This Row],[Amount]]/Table2[[#This Row],[Units]]</f>
        <v>2037</v>
      </c>
    </row>
    <row r="244" spans="3:8" x14ac:dyDescent="0.25">
      <c r="C244" t="s">
        <v>8</v>
      </c>
      <c r="D244" t="s">
        <v>34</v>
      </c>
      <c r="E244" t="s">
        <v>31</v>
      </c>
      <c r="F244" s="4">
        <v>3507</v>
      </c>
      <c r="G244" s="5">
        <v>288</v>
      </c>
      <c r="H244" s="23">
        <f>Table2[[#This Row],[Amount]]/Table2[[#This Row],[Units]]</f>
        <v>12.177083333333334</v>
      </c>
    </row>
    <row r="245" spans="3:8" x14ac:dyDescent="0.25">
      <c r="C245" t="s">
        <v>6</v>
      </c>
      <c r="D245" t="s">
        <v>36</v>
      </c>
      <c r="E245" t="s">
        <v>13</v>
      </c>
      <c r="F245" s="4">
        <v>4319</v>
      </c>
      <c r="G245" s="5">
        <v>30</v>
      </c>
      <c r="H245" s="23">
        <f>Table2[[#This Row],[Amount]]/Table2[[#This Row],[Units]]</f>
        <v>143.96666666666667</v>
      </c>
    </row>
    <row r="246" spans="3:8" x14ac:dyDescent="0.25">
      <c r="C246" t="s">
        <v>40</v>
      </c>
      <c r="D246" t="s">
        <v>38</v>
      </c>
      <c r="E246" t="s">
        <v>26</v>
      </c>
      <c r="F246" s="4">
        <v>609</v>
      </c>
      <c r="G246" s="5">
        <v>87</v>
      </c>
      <c r="H246" s="23">
        <f>Table2[[#This Row],[Amount]]/Table2[[#This Row],[Units]]</f>
        <v>7</v>
      </c>
    </row>
    <row r="247" spans="3:8" x14ac:dyDescent="0.25">
      <c r="C247" t="s">
        <v>40</v>
      </c>
      <c r="D247" t="s">
        <v>39</v>
      </c>
      <c r="E247" t="s">
        <v>27</v>
      </c>
      <c r="F247" s="4">
        <v>6370</v>
      </c>
      <c r="G247" s="5">
        <v>30</v>
      </c>
      <c r="H247" s="23">
        <f>Table2[[#This Row],[Amount]]/Table2[[#This Row],[Units]]</f>
        <v>212.33333333333334</v>
      </c>
    </row>
    <row r="248" spans="3:8" x14ac:dyDescent="0.25">
      <c r="C248" t="s">
        <v>5</v>
      </c>
      <c r="D248" t="s">
        <v>38</v>
      </c>
      <c r="E248" t="s">
        <v>19</v>
      </c>
      <c r="F248" s="4">
        <v>5474</v>
      </c>
      <c r="G248" s="5">
        <v>168</v>
      </c>
      <c r="H248" s="23">
        <f>Table2[[#This Row],[Amount]]/Table2[[#This Row],[Units]]</f>
        <v>32.583333333333336</v>
      </c>
    </row>
    <row r="249" spans="3:8" x14ac:dyDescent="0.25">
      <c r="C249" t="s">
        <v>40</v>
      </c>
      <c r="D249" t="s">
        <v>36</v>
      </c>
      <c r="E249" t="s">
        <v>27</v>
      </c>
      <c r="F249" s="4">
        <v>3164</v>
      </c>
      <c r="G249" s="5">
        <v>306</v>
      </c>
      <c r="H249" s="23">
        <f>Table2[[#This Row],[Amount]]/Table2[[#This Row],[Units]]</f>
        <v>10.339869281045752</v>
      </c>
    </row>
    <row r="250" spans="3:8" x14ac:dyDescent="0.25">
      <c r="C250" t="s">
        <v>6</v>
      </c>
      <c r="D250" t="s">
        <v>35</v>
      </c>
      <c r="E250" t="s">
        <v>4</v>
      </c>
      <c r="F250" s="4">
        <v>1302</v>
      </c>
      <c r="G250" s="5">
        <v>402</v>
      </c>
      <c r="H250" s="23">
        <f>Table2[[#This Row],[Amount]]/Table2[[#This Row],[Units]]</f>
        <v>3.2388059701492535</v>
      </c>
    </row>
    <row r="251" spans="3:8" x14ac:dyDescent="0.25">
      <c r="C251" t="s">
        <v>3</v>
      </c>
      <c r="D251" t="s">
        <v>37</v>
      </c>
      <c r="E251" t="s">
        <v>28</v>
      </c>
      <c r="F251" s="4">
        <v>7308</v>
      </c>
      <c r="G251" s="5">
        <v>327</v>
      </c>
      <c r="H251" s="23">
        <f>Table2[[#This Row],[Amount]]/Table2[[#This Row],[Units]]</f>
        <v>22.348623853211009</v>
      </c>
    </row>
    <row r="252" spans="3:8" x14ac:dyDescent="0.25">
      <c r="C252" t="s">
        <v>40</v>
      </c>
      <c r="D252" t="s">
        <v>37</v>
      </c>
      <c r="E252" t="s">
        <v>27</v>
      </c>
      <c r="F252" s="4">
        <v>6132</v>
      </c>
      <c r="G252" s="5">
        <v>93</v>
      </c>
      <c r="H252" s="23">
        <f>Table2[[#This Row],[Amount]]/Table2[[#This Row],[Units]]</f>
        <v>65.935483870967744</v>
      </c>
    </row>
    <row r="253" spans="3:8" x14ac:dyDescent="0.25">
      <c r="C253" t="s">
        <v>10</v>
      </c>
      <c r="D253" t="s">
        <v>35</v>
      </c>
      <c r="E253" t="s">
        <v>14</v>
      </c>
      <c r="F253" s="4">
        <v>3472</v>
      </c>
      <c r="G253" s="5">
        <v>96</v>
      </c>
      <c r="H253" s="23">
        <f>Table2[[#This Row],[Amount]]/Table2[[#This Row],[Units]]</f>
        <v>36.166666666666664</v>
      </c>
    </row>
    <row r="254" spans="3:8" x14ac:dyDescent="0.25">
      <c r="C254" t="s">
        <v>8</v>
      </c>
      <c r="D254" t="s">
        <v>39</v>
      </c>
      <c r="E254" t="s">
        <v>18</v>
      </c>
      <c r="F254" s="4">
        <v>9660</v>
      </c>
      <c r="G254" s="5">
        <v>27</v>
      </c>
      <c r="H254" s="23">
        <f>Table2[[#This Row],[Amount]]/Table2[[#This Row],[Units]]</f>
        <v>357.77777777777777</v>
      </c>
    </row>
    <row r="255" spans="3:8" x14ac:dyDescent="0.25">
      <c r="C255" t="s">
        <v>9</v>
      </c>
      <c r="D255" t="s">
        <v>38</v>
      </c>
      <c r="E255" t="s">
        <v>26</v>
      </c>
      <c r="F255" s="4">
        <v>2436</v>
      </c>
      <c r="G255" s="5">
        <v>99</v>
      </c>
      <c r="H255" s="23">
        <f>Table2[[#This Row],[Amount]]/Table2[[#This Row],[Units]]</f>
        <v>24.606060606060606</v>
      </c>
    </row>
    <row r="256" spans="3:8" x14ac:dyDescent="0.25">
      <c r="C256" t="s">
        <v>9</v>
      </c>
      <c r="D256" t="s">
        <v>38</v>
      </c>
      <c r="E256" t="s">
        <v>33</v>
      </c>
      <c r="F256" s="4">
        <v>9506</v>
      </c>
      <c r="G256" s="5">
        <v>87</v>
      </c>
      <c r="H256" s="23">
        <f>Table2[[#This Row],[Amount]]/Table2[[#This Row],[Units]]</f>
        <v>109.26436781609195</v>
      </c>
    </row>
    <row r="257" spans="3:8" x14ac:dyDescent="0.25">
      <c r="C257" t="s">
        <v>10</v>
      </c>
      <c r="D257" t="s">
        <v>37</v>
      </c>
      <c r="E257" t="s">
        <v>21</v>
      </c>
      <c r="F257" s="4">
        <v>245</v>
      </c>
      <c r="G257" s="5">
        <v>288</v>
      </c>
      <c r="H257" s="23">
        <f>Table2[[#This Row],[Amount]]/Table2[[#This Row],[Units]]</f>
        <v>0.85069444444444442</v>
      </c>
    </row>
    <row r="258" spans="3:8" x14ac:dyDescent="0.25">
      <c r="C258" t="s">
        <v>8</v>
      </c>
      <c r="D258" t="s">
        <v>35</v>
      </c>
      <c r="E258" t="s">
        <v>20</v>
      </c>
      <c r="F258" s="4">
        <v>2702</v>
      </c>
      <c r="G258" s="5">
        <v>363</v>
      </c>
      <c r="H258" s="23">
        <f>Table2[[#This Row],[Amount]]/Table2[[#This Row],[Units]]</f>
        <v>7.443526170798898</v>
      </c>
    </row>
    <row r="259" spans="3:8" x14ac:dyDescent="0.25">
      <c r="C259" t="s">
        <v>10</v>
      </c>
      <c r="D259" t="s">
        <v>34</v>
      </c>
      <c r="E259" t="s">
        <v>17</v>
      </c>
      <c r="F259" s="4">
        <v>700</v>
      </c>
      <c r="G259" s="5">
        <v>87</v>
      </c>
      <c r="H259" s="23">
        <f>Table2[[#This Row],[Amount]]/Table2[[#This Row],[Units]]</f>
        <v>8.0459770114942533</v>
      </c>
    </row>
    <row r="260" spans="3:8" x14ac:dyDescent="0.25">
      <c r="C260" t="s">
        <v>6</v>
      </c>
      <c r="D260" t="s">
        <v>34</v>
      </c>
      <c r="E260" t="s">
        <v>17</v>
      </c>
      <c r="F260" s="4">
        <v>3759</v>
      </c>
      <c r="G260" s="5">
        <v>150</v>
      </c>
      <c r="H260" s="23">
        <f>Table2[[#This Row],[Amount]]/Table2[[#This Row],[Units]]</f>
        <v>25.06</v>
      </c>
    </row>
    <row r="261" spans="3:8" x14ac:dyDescent="0.25">
      <c r="C261" t="s">
        <v>2</v>
      </c>
      <c r="D261" t="s">
        <v>35</v>
      </c>
      <c r="E261" t="s">
        <v>17</v>
      </c>
      <c r="F261" s="4">
        <v>1589</v>
      </c>
      <c r="G261" s="5">
        <v>303</v>
      </c>
      <c r="H261" s="23">
        <f>Table2[[#This Row],[Amount]]/Table2[[#This Row],[Units]]</f>
        <v>5.2442244224422438</v>
      </c>
    </row>
    <row r="262" spans="3:8" x14ac:dyDescent="0.25">
      <c r="C262" t="s">
        <v>7</v>
      </c>
      <c r="D262" t="s">
        <v>35</v>
      </c>
      <c r="E262" t="s">
        <v>28</v>
      </c>
      <c r="F262" s="4">
        <v>5194</v>
      </c>
      <c r="G262" s="5">
        <v>288</v>
      </c>
      <c r="H262" s="23">
        <f>Table2[[#This Row],[Amount]]/Table2[[#This Row],[Units]]</f>
        <v>18.034722222222221</v>
      </c>
    </row>
    <row r="263" spans="3:8" x14ac:dyDescent="0.25">
      <c r="C263" t="s">
        <v>10</v>
      </c>
      <c r="D263" t="s">
        <v>36</v>
      </c>
      <c r="E263" t="s">
        <v>13</v>
      </c>
      <c r="F263" s="4">
        <v>945</v>
      </c>
      <c r="G263" s="5">
        <v>75</v>
      </c>
      <c r="H263" s="23">
        <f>Table2[[#This Row],[Amount]]/Table2[[#This Row],[Units]]</f>
        <v>12.6</v>
      </c>
    </row>
    <row r="264" spans="3:8" x14ac:dyDescent="0.25">
      <c r="C264" t="s">
        <v>40</v>
      </c>
      <c r="D264" t="s">
        <v>38</v>
      </c>
      <c r="E264" t="s">
        <v>31</v>
      </c>
      <c r="F264" s="4">
        <v>1988</v>
      </c>
      <c r="G264" s="5">
        <v>39</v>
      </c>
      <c r="H264" s="23">
        <f>Table2[[#This Row],[Amount]]/Table2[[#This Row],[Units]]</f>
        <v>50.974358974358971</v>
      </c>
    </row>
    <row r="265" spans="3:8" x14ac:dyDescent="0.25">
      <c r="C265" t="s">
        <v>6</v>
      </c>
      <c r="D265" t="s">
        <v>34</v>
      </c>
      <c r="E265" t="s">
        <v>32</v>
      </c>
      <c r="F265" s="4">
        <v>6734</v>
      </c>
      <c r="G265" s="5">
        <v>123</v>
      </c>
      <c r="H265" s="23">
        <f>Table2[[#This Row],[Amount]]/Table2[[#This Row],[Units]]</f>
        <v>54.747967479674799</v>
      </c>
    </row>
    <row r="266" spans="3:8" x14ac:dyDescent="0.25">
      <c r="C266" t="s">
        <v>40</v>
      </c>
      <c r="D266" t="s">
        <v>36</v>
      </c>
      <c r="E266" t="s">
        <v>4</v>
      </c>
      <c r="F266" s="4">
        <v>217</v>
      </c>
      <c r="G266" s="5">
        <v>36</v>
      </c>
      <c r="H266" s="23">
        <f>Table2[[#This Row],[Amount]]/Table2[[#This Row],[Units]]</f>
        <v>6.0277777777777777</v>
      </c>
    </row>
    <row r="267" spans="3:8" x14ac:dyDescent="0.25">
      <c r="C267" t="s">
        <v>5</v>
      </c>
      <c r="D267" t="s">
        <v>34</v>
      </c>
      <c r="E267" t="s">
        <v>22</v>
      </c>
      <c r="F267" s="4">
        <v>6279</v>
      </c>
      <c r="G267" s="5">
        <v>237</v>
      </c>
      <c r="H267" s="23">
        <f>Table2[[#This Row],[Amount]]/Table2[[#This Row],[Units]]</f>
        <v>26.49367088607595</v>
      </c>
    </row>
    <row r="268" spans="3:8" x14ac:dyDescent="0.25">
      <c r="C268" t="s">
        <v>40</v>
      </c>
      <c r="D268" t="s">
        <v>36</v>
      </c>
      <c r="E268" t="s">
        <v>13</v>
      </c>
      <c r="F268" s="4">
        <v>4424</v>
      </c>
      <c r="G268" s="5">
        <v>201</v>
      </c>
      <c r="H268" s="23">
        <f>Table2[[#This Row],[Amount]]/Table2[[#This Row],[Units]]</f>
        <v>22.009950248756219</v>
      </c>
    </row>
    <row r="269" spans="3:8" x14ac:dyDescent="0.25">
      <c r="C269" t="s">
        <v>2</v>
      </c>
      <c r="D269" t="s">
        <v>36</v>
      </c>
      <c r="E269" t="s">
        <v>17</v>
      </c>
      <c r="F269" s="4">
        <v>189</v>
      </c>
      <c r="G269" s="5">
        <v>48</v>
      </c>
      <c r="H269" s="23">
        <f>Table2[[#This Row],[Amount]]/Table2[[#This Row],[Units]]</f>
        <v>3.9375</v>
      </c>
    </row>
    <row r="270" spans="3:8" x14ac:dyDescent="0.25">
      <c r="C270" t="s">
        <v>5</v>
      </c>
      <c r="D270" t="s">
        <v>35</v>
      </c>
      <c r="E270" t="s">
        <v>22</v>
      </c>
      <c r="F270" s="4">
        <v>490</v>
      </c>
      <c r="G270" s="5">
        <v>84</v>
      </c>
      <c r="H270" s="23">
        <f>Table2[[#This Row],[Amount]]/Table2[[#This Row],[Units]]</f>
        <v>5.833333333333333</v>
      </c>
    </row>
    <row r="271" spans="3:8" x14ac:dyDescent="0.25">
      <c r="C271" t="s">
        <v>8</v>
      </c>
      <c r="D271" t="s">
        <v>37</v>
      </c>
      <c r="E271" t="s">
        <v>21</v>
      </c>
      <c r="F271" s="4">
        <v>434</v>
      </c>
      <c r="G271" s="5">
        <v>87</v>
      </c>
      <c r="H271" s="23">
        <f>Table2[[#This Row],[Amount]]/Table2[[#This Row],[Units]]</f>
        <v>4.9885057471264371</v>
      </c>
    </row>
    <row r="272" spans="3:8" x14ac:dyDescent="0.25">
      <c r="C272" t="s">
        <v>7</v>
      </c>
      <c r="D272" t="s">
        <v>38</v>
      </c>
      <c r="E272" t="s">
        <v>30</v>
      </c>
      <c r="F272" s="4">
        <v>10129</v>
      </c>
      <c r="G272" s="5">
        <v>312</v>
      </c>
      <c r="H272" s="23">
        <f>Table2[[#This Row],[Amount]]/Table2[[#This Row],[Units]]</f>
        <v>32.464743589743591</v>
      </c>
    </row>
    <row r="273" spans="3:8" x14ac:dyDescent="0.25">
      <c r="C273" t="s">
        <v>3</v>
      </c>
      <c r="D273" t="s">
        <v>39</v>
      </c>
      <c r="E273" t="s">
        <v>28</v>
      </c>
      <c r="F273" s="4">
        <v>1652</v>
      </c>
      <c r="G273" s="5">
        <v>102</v>
      </c>
      <c r="H273" s="23">
        <f>Table2[[#This Row],[Amount]]/Table2[[#This Row],[Units]]</f>
        <v>16.196078431372548</v>
      </c>
    </row>
    <row r="274" spans="3:8" x14ac:dyDescent="0.25">
      <c r="C274" t="s">
        <v>8</v>
      </c>
      <c r="D274" t="s">
        <v>38</v>
      </c>
      <c r="E274" t="s">
        <v>21</v>
      </c>
      <c r="F274" s="4">
        <v>6433</v>
      </c>
      <c r="G274" s="5">
        <v>78</v>
      </c>
      <c r="H274" s="23">
        <f>Table2[[#This Row],[Amount]]/Table2[[#This Row],[Units]]</f>
        <v>82.474358974358978</v>
      </c>
    </row>
    <row r="275" spans="3:8" x14ac:dyDescent="0.25">
      <c r="C275" t="s">
        <v>3</v>
      </c>
      <c r="D275" t="s">
        <v>34</v>
      </c>
      <c r="E275" t="s">
        <v>23</v>
      </c>
      <c r="F275" s="4">
        <v>2212</v>
      </c>
      <c r="G275" s="5">
        <v>117</v>
      </c>
      <c r="H275" s="23">
        <f>Table2[[#This Row],[Amount]]/Table2[[#This Row],[Units]]</f>
        <v>18.905982905982906</v>
      </c>
    </row>
    <row r="276" spans="3:8" x14ac:dyDescent="0.25">
      <c r="C276" t="s">
        <v>41</v>
      </c>
      <c r="D276" t="s">
        <v>35</v>
      </c>
      <c r="E276" t="s">
        <v>19</v>
      </c>
      <c r="F276" s="4">
        <v>609</v>
      </c>
      <c r="G276" s="5">
        <v>99</v>
      </c>
      <c r="H276" s="23">
        <f>Table2[[#This Row],[Amount]]/Table2[[#This Row],[Units]]</f>
        <v>6.1515151515151514</v>
      </c>
    </row>
    <row r="277" spans="3:8" x14ac:dyDescent="0.25">
      <c r="C277" t="s">
        <v>40</v>
      </c>
      <c r="D277" t="s">
        <v>35</v>
      </c>
      <c r="E277" t="s">
        <v>24</v>
      </c>
      <c r="F277" s="4">
        <v>1638</v>
      </c>
      <c r="G277" s="5">
        <v>48</v>
      </c>
      <c r="H277" s="23">
        <f>Table2[[#This Row],[Amount]]/Table2[[#This Row],[Units]]</f>
        <v>34.125</v>
      </c>
    </row>
    <row r="278" spans="3:8" x14ac:dyDescent="0.25">
      <c r="C278" t="s">
        <v>7</v>
      </c>
      <c r="D278" t="s">
        <v>34</v>
      </c>
      <c r="E278" t="s">
        <v>15</v>
      </c>
      <c r="F278" s="4">
        <v>3829</v>
      </c>
      <c r="G278" s="5">
        <v>24</v>
      </c>
      <c r="H278" s="23">
        <f>Table2[[#This Row],[Amount]]/Table2[[#This Row],[Units]]</f>
        <v>159.54166666666666</v>
      </c>
    </row>
    <row r="279" spans="3:8" x14ac:dyDescent="0.25">
      <c r="C279" t="s">
        <v>40</v>
      </c>
      <c r="D279" t="s">
        <v>39</v>
      </c>
      <c r="E279" t="s">
        <v>15</v>
      </c>
      <c r="F279" s="4">
        <v>5775</v>
      </c>
      <c r="G279" s="5">
        <v>42</v>
      </c>
      <c r="H279" s="23">
        <f>Table2[[#This Row],[Amount]]/Table2[[#This Row],[Units]]</f>
        <v>137.5</v>
      </c>
    </row>
    <row r="280" spans="3:8" x14ac:dyDescent="0.25">
      <c r="C280" t="s">
        <v>6</v>
      </c>
      <c r="D280" t="s">
        <v>35</v>
      </c>
      <c r="E280" t="s">
        <v>20</v>
      </c>
      <c r="F280" s="4">
        <v>1071</v>
      </c>
      <c r="G280" s="5">
        <v>270</v>
      </c>
      <c r="H280" s="23">
        <f>Table2[[#This Row],[Amount]]/Table2[[#This Row],[Units]]</f>
        <v>3.9666666666666668</v>
      </c>
    </row>
    <row r="281" spans="3:8" x14ac:dyDescent="0.25">
      <c r="C281" t="s">
        <v>8</v>
      </c>
      <c r="D281" t="s">
        <v>36</v>
      </c>
      <c r="E281" t="s">
        <v>23</v>
      </c>
      <c r="F281" s="4">
        <v>5019</v>
      </c>
      <c r="G281" s="5">
        <v>150</v>
      </c>
      <c r="H281" s="23">
        <f>Table2[[#This Row],[Amount]]/Table2[[#This Row],[Units]]</f>
        <v>33.46</v>
      </c>
    </row>
    <row r="282" spans="3:8" x14ac:dyDescent="0.25">
      <c r="C282" t="s">
        <v>2</v>
      </c>
      <c r="D282" t="s">
        <v>37</v>
      </c>
      <c r="E282" t="s">
        <v>15</v>
      </c>
      <c r="F282" s="4">
        <v>2863</v>
      </c>
      <c r="G282" s="5">
        <v>42</v>
      </c>
      <c r="H282" s="23">
        <f>Table2[[#This Row],[Amount]]/Table2[[#This Row],[Units]]</f>
        <v>68.166666666666671</v>
      </c>
    </row>
    <row r="283" spans="3:8" x14ac:dyDescent="0.25">
      <c r="C283" t="s">
        <v>40</v>
      </c>
      <c r="D283" t="s">
        <v>35</v>
      </c>
      <c r="E283" t="s">
        <v>29</v>
      </c>
      <c r="F283" s="4">
        <v>1617</v>
      </c>
      <c r="G283" s="5">
        <v>126</v>
      </c>
      <c r="H283" s="23">
        <f>Table2[[#This Row],[Amount]]/Table2[[#This Row],[Units]]</f>
        <v>12.833333333333334</v>
      </c>
    </row>
    <row r="284" spans="3:8" x14ac:dyDescent="0.25">
      <c r="C284" t="s">
        <v>6</v>
      </c>
      <c r="D284" t="s">
        <v>37</v>
      </c>
      <c r="E284" t="s">
        <v>26</v>
      </c>
      <c r="F284" s="4">
        <v>6818</v>
      </c>
      <c r="G284" s="5">
        <v>6</v>
      </c>
      <c r="H284" s="23">
        <f>Table2[[#This Row],[Amount]]/Table2[[#This Row],[Units]]</f>
        <v>1136.3333333333333</v>
      </c>
    </row>
    <row r="285" spans="3:8" x14ac:dyDescent="0.25">
      <c r="C285" t="s">
        <v>3</v>
      </c>
      <c r="D285" t="s">
        <v>35</v>
      </c>
      <c r="E285" t="s">
        <v>15</v>
      </c>
      <c r="F285" s="4">
        <v>6657</v>
      </c>
      <c r="G285" s="5">
        <v>276</v>
      </c>
      <c r="H285" s="23">
        <f>Table2[[#This Row],[Amount]]/Table2[[#This Row],[Units]]</f>
        <v>24.119565217391305</v>
      </c>
    </row>
    <row r="286" spans="3:8" x14ac:dyDescent="0.25">
      <c r="C286" t="s">
        <v>3</v>
      </c>
      <c r="D286" t="s">
        <v>34</v>
      </c>
      <c r="E286" t="s">
        <v>17</v>
      </c>
      <c r="F286" s="4">
        <v>2919</v>
      </c>
      <c r="G286" s="5">
        <v>93</v>
      </c>
      <c r="H286" s="23">
        <f>Table2[[#This Row],[Amount]]/Table2[[#This Row],[Units]]</f>
        <v>31.387096774193548</v>
      </c>
    </row>
    <row r="287" spans="3:8" x14ac:dyDescent="0.25">
      <c r="C287" t="s">
        <v>2</v>
      </c>
      <c r="D287" t="s">
        <v>36</v>
      </c>
      <c r="E287" t="s">
        <v>31</v>
      </c>
      <c r="F287" s="4">
        <v>3094</v>
      </c>
      <c r="G287" s="5">
        <v>246</v>
      </c>
      <c r="H287" s="23">
        <f>Table2[[#This Row],[Amount]]/Table2[[#This Row],[Units]]</f>
        <v>12.577235772357724</v>
      </c>
    </row>
    <row r="288" spans="3:8" x14ac:dyDescent="0.25">
      <c r="C288" t="s">
        <v>6</v>
      </c>
      <c r="D288" t="s">
        <v>39</v>
      </c>
      <c r="E288" t="s">
        <v>24</v>
      </c>
      <c r="F288" s="4">
        <v>2989</v>
      </c>
      <c r="G288" s="5">
        <v>3</v>
      </c>
      <c r="H288" s="23">
        <f>Table2[[#This Row],[Amount]]/Table2[[#This Row],[Units]]</f>
        <v>996.33333333333337</v>
      </c>
    </row>
    <row r="289" spans="3:8" x14ac:dyDescent="0.25">
      <c r="C289" t="s">
        <v>8</v>
      </c>
      <c r="D289" t="s">
        <v>38</v>
      </c>
      <c r="E289" t="s">
        <v>27</v>
      </c>
      <c r="F289" s="4">
        <v>2268</v>
      </c>
      <c r="G289" s="5">
        <v>63</v>
      </c>
      <c r="H289" s="23">
        <f>Table2[[#This Row],[Amount]]/Table2[[#This Row],[Units]]</f>
        <v>36</v>
      </c>
    </row>
    <row r="290" spans="3:8" x14ac:dyDescent="0.25">
      <c r="C290" t="s">
        <v>5</v>
      </c>
      <c r="D290" t="s">
        <v>35</v>
      </c>
      <c r="E290" t="s">
        <v>31</v>
      </c>
      <c r="F290" s="4">
        <v>4753</v>
      </c>
      <c r="G290" s="5">
        <v>246</v>
      </c>
      <c r="H290" s="23">
        <f>Table2[[#This Row],[Amount]]/Table2[[#This Row],[Units]]</f>
        <v>19.321138211382113</v>
      </c>
    </row>
    <row r="291" spans="3:8" x14ac:dyDescent="0.25">
      <c r="C291" t="s">
        <v>2</v>
      </c>
      <c r="D291" t="s">
        <v>34</v>
      </c>
      <c r="E291" t="s">
        <v>19</v>
      </c>
      <c r="F291" s="4">
        <v>7511</v>
      </c>
      <c r="G291" s="5">
        <v>120</v>
      </c>
      <c r="H291" s="23">
        <f>Table2[[#This Row],[Amount]]/Table2[[#This Row],[Units]]</f>
        <v>62.591666666666669</v>
      </c>
    </row>
    <row r="292" spans="3:8" x14ac:dyDescent="0.25">
      <c r="C292" t="s">
        <v>2</v>
      </c>
      <c r="D292" t="s">
        <v>38</v>
      </c>
      <c r="E292" t="s">
        <v>31</v>
      </c>
      <c r="F292" s="4">
        <v>4326</v>
      </c>
      <c r="G292" s="5">
        <v>348</v>
      </c>
      <c r="H292" s="23">
        <f>Table2[[#This Row],[Amount]]/Table2[[#This Row],[Units]]</f>
        <v>12.431034482758621</v>
      </c>
    </row>
    <row r="293" spans="3:8" x14ac:dyDescent="0.25">
      <c r="C293" t="s">
        <v>41</v>
      </c>
      <c r="D293" t="s">
        <v>34</v>
      </c>
      <c r="E293" t="s">
        <v>23</v>
      </c>
      <c r="F293" s="4">
        <v>4935</v>
      </c>
      <c r="G293" s="5">
        <v>126</v>
      </c>
      <c r="H293" s="23">
        <f>Table2[[#This Row],[Amount]]/Table2[[#This Row],[Units]]</f>
        <v>39.166666666666664</v>
      </c>
    </row>
    <row r="294" spans="3:8" x14ac:dyDescent="0.25">
      <c r="C294" t="s">
        <v>6</v>
      </c>
      <c r="D294" t="s">
        <v>35</v>
      </c>
      <c r="E294" t="s">
        <v>30</v>
      </c>
      <c r="F294" s="4">
        <v>4781</v>
      </c>
      <c r="G294" s="5">
        <v>123</v>
      </c>
      <c r="H294" s="23">
        <f>Table2[[#This Row],[Amount]]/Table2[[#This Row],[Units]]</f>
        <v>38.869918699186989</v>
      </c>
    </row>
    <row r="295" spans="3:8" x14ac:dyDescent="0.25">
      <c r="C295" t="s">
        <v>5</v>
      </c>
      <c r="D295" t="s">
        <v>38</v>
      </c>
      <c r="E295" t="s">
        <v>25</v>
      </c>
      <c r="F295" s="4">
        <v>7483</v>
      </c>
      <c r="G295" s="5">
        <v>45</v>
      </c>
      <c r="H295" s="23">
        <f>Table2[[#This Row],[Amount]]/Table2[[#This Row],[Units]]</f>
        <v>166.28888888888889</v>
      </c>
    </row>
    <row r="296" spans="3:8" x14ac:dyDescent="0.25">
      <c r="C296" t="s">
        <v>10</v>
      </c>
      <c r="D296" t="s">
        <v>38</v>
      </c>
      <c r="E296" t="s">
        <v>4</v>
      </c>
      <c r="F296" s="4">
        <v>6860</v>
      </c>
      <c r="G296" s="5">
        <v>126</v>
      </c>
      <c r="H296" s="23">
        <f>Table2[[#This Row],[Amount]]/Table2[[#This Row],[Units]]</f>
        <v>54.444444444444443</v>
      </c>
    </row>
    <row r="297" spans="3:8" x14ac:dyDescent="0.25">
      <c r="C297" t="s">
        <v>40</v>
      </c>
      <c r="D297" t="s">
        <v>37</v>
      </c>
      <c r="E297" t="s">
        <v>29</v>
      </c>
      <c r="F297" s="4">
        <v>9002</v>
      </c>
      <c r="G297" s="5">
        <v>72</v>
      </c>
      <c r="H297" s="23">
        <f>Table2[[#This Row],[Amount]]/Table2[[#This Row],[Units]]</f>
        <v>125.02777777777777</v>
      </c>
    </row>
    <row r="298" spans="3:8" x14ac:dyDescent="0.25">
      <c r="C298" t="s">
        <v>6</v>
      </c>
      <c r="D298" t="s">
        <v>36</v>
      </c>
      <c r="E298" t="s">
        <v>29</v>
      </c>
      <c r="F298" s="4">
        <v>1400</v>
      </c>
      <c r="G298" s="5">
        <v>135</v>
      </c>
      <c r="H298" s="23">
        <f>Table2[[#This Row],[Amount]]/Table2[[#This Row],[Units]]</f>
        <v>10.37037037037037</v>
      </c>
    </row>
    <row r="299" spans="3:8" x14ac:dyDescent="0.25">
      <c r="C299" t="s">
        <v>10</v>
      </c>
      <c r="D299" t="s">
        <v>34</v>
      </c>
      <c r="E299" t="s">
        <v>22</v>
      </c>
      <c r="F299" s="4">
        <v>4053</v>
      </c>
      <c r="G299" s="5">
        <v>24</v>
      </c>
      <c r="H299" s="23">
        <f>Table2[[#This Row],[Amount]]/Table2[[#This Row],[Units]]</f>
        <v>168.875</v>
      </c>
    </row>
    <row r="300" spans="3:8" x14ac:dyDescent="0.25">
      <c r="C300" t="s">
        <v>7</v>
      </c>
      <c r="D300" t="s">
        <v>36</v>
      </c>
      <c r="E300" t="s">
        <v>31</v>
      </c>
      <c r="F300" s="4">
        <v>2149</v>
      </c>
      <c r="G300" s="5">
        <v>117</v>
      </c>
      <c r="H300" s="23">
        <f>Table2[[#This Row],[Amount]]/Table2[[#This Row],[Units]]</f>
        <v>18.367521367521366</v>
      </c>
    </row>
    <row r="301" spans="3:8" x14ac:dyDescent="0.25">
      <c r="C301" t="s">
        <v>3</v>
      </c>
      <c r="D301" t="s">
        <v>39</v>
      </c>
      <c r="E301" t="s">
        <v>29</v>
      </c>
      <c r="F301" s="4">
        <v>3640</v>
      </c>
      <c r="G301" s="5">
        <v>51</v>
      </c>
      <c r="H301" s="23">
        <f>Table2[[#This Row],[Amount]]/Table2[[#This Row],[Units]]</f>
        <v>71.372549019607845</v>
      </c>
    </row>
    <row r="302" spans="3:8" x14ac:dyDescent="0.25">
      <c r="C302" t="s">
        <v>2</v>
      </c>
      <c r="D302" t="s">
        <v>39</v>
      </c>
      <c r="E302" t="s">
        <v>23</v>
      </c>
      <c r="F302" s="4">
        <v>630</v>
      </c>
      <c r="G302" s="5">
        <v>36</v>
      </c>
      <c r="H302" s="23">
        <f>Table2[[#This Row],[Amount]]/Table2[[#This Row],[Units]]</f>
        <v>17.5</v>
      </c>
    </row>
    <row r="303" spans="3:8" x14ac:dyDescent="0.25">
      <c r="C303" t="s">
        <v>9</v>
      </c>
      <c r="D303" t="s">
        <v>35</v>
      </c>
      <c r="E303" t="s">
        <v>27</v>
      </c>
      <c r="F303" s="4">
        <v>2429</v>
      </c>
      <c r="G303" s="5">
        <v>144</v>
      </c>
      <c r="H303" s="23">
        <f>Table2[[#This Row],[Amount]]/Table2[[#This Row],[Units]]</f>
        <v>16.868055555555557</v>
      </c>
    </row>
    <row r="304" spans="3:8" x14ac:dyDescent="0.25">
      <c r="C304" t="s">
        <v>9</v>
      </c>
      <c r="D304" t="s">
        <v>36</v>
      </c>
      <c r="E304" t="s">
        <v>25</v>
      </c>
      <c r="F304" s="4">
        <v>2142</v>
      </c>
      <c r="G304" s="5">
        <v>114</v>
      </c>
      <c r="H304" s="23">
        <f>Table2[[#This Row],[Amount]]/Table2[[#This Row],[Units]]</f>
        <v>18.789473684210527</v>
      </c>
    </row>
    <row r="305" spans="3:8" x14ac:dyDescent="0.25">
      <c r="C305" t="s">
        <v>7</v>
      </c>
      <c r="D305" t="s">
        <v>37</v>
      </c>
      <c r="E305" t="s">
        <v>30</v>
      </c>
      <c r="F305" s="4">
        <v>6454</v>
      </c>
      <c r="G305" s="5">
        <v>54</v>
      </c>
      <c r="H305" s="23">
        <f>Table2[[#This Row],[Amount]]/Table2[[#This Row],[Units]]</f>
        <v>119.51851851851852</v>
      </c>
    </row>
    <row r="306" spans="3:8" x14ac:dyDescent="0.25">
      <c r="C306" t="s">
        <v>7</v>
      </c>
      <c r="D306" t="s">
        <v>37</v>
      </c>
      <c r="E306" t="s">
        <v>16</v>
      </c>
      <c r="F306" s="4">
        <v>4487</v>
      </c>
      <c r="G306" s="5">
        <v>333</v>
      </c>
      <c r="H306" s="23">
        <f>Table2[[#This Row],[Amount]]/Table2[[#This Row],[Units]]</f>
        <v>13.474474474474475</v>
      </c>
    </row>
    <row r="307" spans="3:8" x14ac:dyDescent="0.25">
      <c r="C307" t="s">
        <v>3</v>
      </c>
      <c r="D307" t="s">
        <v>37</v>
      </c>
      <c r="E307" t="s">
        <v>4</v>
      </c>
      <c r="F307" s="4">
        <v>938</v>
      </c>
      <c r="G307" s="5">
        <v>366</v>
      </c>
      <c r="H307" s="23">
        <f>Table2[[#This Row],[Amount]]/Table2[[#This Row],[Units]]</f>
        <v>2.5628415300546448</v>
      </c>
    </row>
    <row r="308" spans="3:8" x14ac:dyDescent="0.25">
      <c r="C308" t="s">
        <v>3</v>
      </c>
      <c r="D308" t="s">
        <v>38</v>
      </c>
      <c r="E308" t="s">
        <v>26</v>
      </c>
      <c r="F308" s="4">
        <v>8841</v>
      </c>
      <c r="G308" s="5">
        <v>303</v>
      </c>
      <c r="H308" s="23">
        <f>Table2[[#This Row],[Amount]]/Table2[[#This Row],[Units]]</f>
        <v>29.178217821782177</v>
      </c>
    </row>
    <row r="309" spans="3:8" x14ac:dyDescent="0.25">
      <c r="C309" t="s">
        <v>2</v>
      </c>
      <c r="D309" t="s">
        <v>39</v>
      </c>
      <c r="E309" t="s">
        <v>33</v>
      </c>
      <c r="F309" s="4">
        <v>4018</v>
      </c>
      <c r="G309" s="5">
        <v>126</v>
      </c>
      <c r="H309" s="23">
        <f>Table2[[#This Row],[Amount]]/Table2[[#This Row],[Units]]</f>
        <v>31.888888888888889</v>
      </c>
    </row>
    <row r="310" spans="3:8" x14ac:dyDescent="0.25">
      <c r="C310" t="s">
        <v>41</v>
      </c>
      <c r="D310" t="s">
        <v>37</v>
      </c>
      <c r="E310" t="s">
        <v>15</v>
      </c>
      <c r="F310" s="4">
        <v>714</v>
      </c>
      <c r="G310" s="5">
        <v>231</v>
      </c>
      <c r="H310" s="23">
        <f>Table2[[#This Row],[Amount]]/Table2[[#This Row],[Units]]</f>
        <v>3.0909090909090908</v>
      </c>
    </row>
    <row r="311" spans="3:8" x14ac:dyDescent="0.25">
      <c r="C311" t="s">
        <v>9</v>
      </c>
      <c r="D311" t="s">
        <v>38</v>
      </c>
      <c r="E311" t="s">
        <v>25</v>
      </c>
      <c r="F311" s="4">
        <v>3850</v>
      </c>
      <c r="G311" s="5">
        <v>102</v>
      </c>
      <c r="H311" s="23">
        <f>Table2[[#This Row],[Amount]]/Table2[[#This Row],[Units]]</f>
        <v>37.745098039215684</v>
      </c>
    </row>
    <row r="312" spans="3:8" x14ac:dyDescent="0.25">
      <c r="F312" s="4"/>
      <c r="G312" s="5"/>
    </row>
    <row r="313" spans="3:8" x14ac:dyDescent="0.25">
      <c r="F313" s="4"/>
      <c r="G313" s="5"/>
    </row>
    <row r="314" spans="3:8" x14ac:dyDescent="0.25">
      <c r="F314" s="4"/>
      <c r="G314" s="5"/>
    </row>
    <row r="315" spans="3:8" x14ac:dyDescent="0.25">
      <c r="F315" s="4"/>
      <c r="G315" s="5"/>
    </row>
    <row r="316" spans="3:8" x14ac:dyDescent="0.25">
      <c r="F316" s="4"/>
      <c r="G316" s="5"/>
    </row>
    <row r="317" spans="3:8" x14ac:dyDescent="0.25">
      <c r="F317" s="4"/>
      <c r="G317" s="5"/>
    </row>
    <row r="318" spans="3:8" x14ac:dyDescent="0.25">
      <c r="F318" s="4"/>
      <c r="G318" s="5"/>
    </row>
    <row r="319" spans="3:8" x14ac:dyDescent="0.25">
      <c r="F319" s="4"/>
      <c r="G319" s="5"/>
    </row>
    <row r="320" spans="3:8"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pageMargins left="0.7" right="0.7" top="0.75" bottom="0.75" header="0.3" footer="0.3"/>
  <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BCED-FBAE-4968-A4C4-310D39118A30}">
  <dimension ref="A2:C10"/>
  <sheetViews>
    <sheetView workbookViewId="0">
      <selection activeCell="A13" sqref="A13"/>
    </sheetView>
  </sheetViews>
  <sheetFormatPr defaultRowHeight="15" x14ac:dyDescent="0.25"/>
  <cols>
    <col min="1" max="1" width="17.140625" customWidth="1"/>
    <col min="2" max="2" width="26.28515625" customWidth="1"/>
    <col min="3" max="3" width="26.140625" customWidth="1"/>
  </cols>
  <sheetData>
    <row r="2" spans="1:3" x14ac:dyDescent="0.25">
      <c r="B2" s="6" t="s">
        <v>56</v>
      </c>
      <c r="C2" s="6" t="s">
        <v>50</v>
      </c>
    </row>
    <row r="3" spans="1:3" x14ac:dyDescent="0.25">
      <c r="A3" t="s">
        <v>57</v>
      </c>
      <c r="B3" s="4">
        <f>SUM(Table2[Amount])</f>
        <v>1240869</v>
      </c>
      <c r="C3" s="4">
        <f>SUM(Table2[Units])</f>
        <v>45660</v>
      </c>
    </row>
    <row r="4" spans="1:3" x14ac:dyDescent="0.25">
      <c r="A4" t="s">
        <v>58</v>
      </c>
      <c r="B4">
        <f>AVERAGE(Table2[Amount])</f>
        <v>4136.2299999999996</v>
      </c>
      <c r="C4">
        <f>AVERAGE(Table2[Units])</f>
        <v>152.19999999999999</v>
      </c>
    </row>
    <row r="5" spans="1:3" x14ac:dyDescent="0.25">
      <c r="A5" t="s">
        <v>59</v>
      </c>
      <c r="B5">
        <f>MEDIAN(Table2[Amount])</f>
        <v>3437</v>
      </c>
      <c r="C5">
        <f>MEDIAN(Table2[Units])</f>
        <v>124.5</v>
      </c>
    </row>
    <row r="6" spans="1:3" x14ac:dyDescent="0.25">
      <c r="A6" t="s">
        <v>60</v>
      </c>
      <c r="B6">
        <f>_xlfn.MODE.MULT(Table2[Amount])</f>
        <v>3339</v>
      </c>
      <c r="C6">
        <f>_xlfn.MODE.MULT(Table2[Units])</f>
        <v>75</v>
      </c>
    </row>
    <row r="8" spans="1:3" x14ac:dyDescent="0.25">
      <c r="A8" t="s">
        <v>61</v>
      </c>
    </row>
    <row r="9" spans="1:3" x14ac:dyDescent="0.25">
      <c r="A9" t="s">
        <v>62</v>
      </c>
      <c r="B9">
        <f>_xlfn.PERCENTILE.EXC(Table2[Amount],0.25)</f>
        <v>1652</v>
      </c>
      <c r="C9">
        <f>_xlfn.PERCENTILE.EXC(Table2[Units],0.25)</f>
        <v>54</v>
      </c>
    </row>
    <row r="10" spans="1:3" x14ac:dyDescent="0.25">
      <c r="A10" t="s">
        <v>63</v>
      </c>
      <c r="B10">
        <f>_xlfn.PERCENTILE.EXC(Table2[Amount],0.75)</f>
        <v>6245.75</v>
      </c>
      <c r="C10">
        <f>_xlfn.PERCENTILE.EXC(Table2[Units],0.75)</f>
        <v>223.5</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530AE-FBC3-4E4A-8518-A097391FE94E}">
  <dimension ref="B4:F304"/>
  <sheetViews>
    <sheetView workbookViewId="0">
      <selection activeCell="F4" sqref="F4"/>
    </sheetView>
  </sheetViews>
  <sheetFormatPr defaultRowHeight="15" x14ac:dyDescent="0.25"/>
  <cols>
    <col min="2" max="2" width="26" customWidth="1"/>
    <col min="3" max="3" width="22.28515625" customWidth="1"/>
    <col min="4" max="4" width="32.42578125" customWidth="1"/>
    <col min="5" max="5" width="32" customWidth="1"/>
    <col min="6" max="6" width="29.42578125" customWidth="1"/>
  </cols>
  <sheetData>
    <row r="4" spans="2:6" x14ac:dyDescent="0.25">
      <c r="B4" s="6" t="s">
        <v>11</v>
      </c>
      <c r="C4" s="6" t="s">
        <v>12</v>
      </c>
      <c r="D4" s="11" t="s">
        <v>0</v>
      </c>
      <c r="E4" s="11" t="s">
        <v>1</v>
      </c>
      <c r="F4" s="11" t="s">
        <v>50</v>
      </c>
    </row>
    <row r="5" spans="2:6" x14ac:dyDescent="0.25">
      <c r="B5" t="s">
        <v>5</v>
      </c>
      <c r="C5" t="s">
        <v>36</v>
      </c>
      <c r="D5" t="s">
        <v>16</v>
      </c>
      <c r="E5" s="4">
        <v>16184</v>
      </c>
      <c r="F5" s="5">
        <v>39</v>
      </c>
    </row>
    <row r="6" spans="2:6" x14ac:dyDescent="0.25">
      <c r="B6" t="s">
        <v>5</v>
      </c>
      <c r="C6" t="s">
        <v>34</v>
      </c>
      <c r="D6" t="s">
        <v>20</v>
      </c>
      <c r="E6" s="4">
        <v>15610</v>
      </c>
      <c r="F6" s="5">
        <v>339</v>
      </c>
    </row>
    <row r="7" spans="2:6" x14ac:dyDescent="0.25">
      <c r="B7" t="s">
        <v>9</v>
      </c>
      <c r="C7" t="s">
        <v>34</v>
      </c>
      <c r="D7" t="s">
        <v>28</v>
      </c>
      <c r="E7" s="4">
        <v>14329</v>
      </c>
      <c r="F7" s="5">
        <v>150</v>
      </c>
    </row>
    <row r="8" spans="2:6" x14ac:dyDescent="0.25">
      <c r="B8" t="s">
        <v>5</v>
      </c>
      <c r="C8" t="s">
        <v>35</v>
      </c>
      <c r="D8" t="s">
        <v>15</v>
      </c>
      <c r="E8" s="4">
        <v>13391</v>
      </c>
      <c r="F8" s="5">
        <v>201</v>
      </c>
    </row>
    <row r="9" spans="2:6" x14ac:dyDescent="0.25">
      <c r="B9" t="s">
        <v>10</v>
      </c>
      <c r="C9" t="s">
        <v>39</v>
      </c>
      <c r="D9" t="s">
        <v>33</v>
      </c>
      <c r="E9" s="4">
        <v>12950</v>
      </c>
      <c r="F9" s="5">
        <v>30</v>
      </c>
    </row>
    <row r="10" spans="2:6" x14ac:dyDescent="0.25">
      <c r="B10" t="s">
        <v>40</v>
      </c>
      <c r="C10" t="s">
        <v>35</v>
      </c>
      <c r="D10" t="s">
        <v>32</v>
      </c>
      <c r="E10" s="4">
        <v>12348</v>
      </c>
      <c r="F10" s="5">
        <v>234</v>
      </c>
    </row>
    <row r="11" spans="2:6" x14ac:dyDescent="0.25">
      <c r="B11" t="s">
        <v>2</v>
      </c>
      <c r="C11" t="s">
        <v>37</v>
      </c>
      <c r="D11" t="s">
        <v>18</v>
      </c>
      <c r="E11" s="4">
        <v>11571</v>
      </c>
      <c r="F11" s="5">
        <v>138</v>
      </c>
    </row>
    <row r="12" spans="2:6" x14ac:dyDescent="0.25">
      <c r="B12" t="s">
        <v>9</v>
      </c>
      <c r="C12" t="s">
        <v>36</v>
      </c>
      <c r="D12" t="s">
        <v>27</v>
      </c>
      <c r="E12" s="4">
        <v>11522</v>
      </c>
      <c r="F12" s="5">
        <v>204</v>
      </c>
    </row>
    <row r="13" spans="2:6" x14ac:dyDescent="0.25">
      <c r="B13" t="s">
        <v>2</v>
      </c>
      <c r="C13" t="s">
        <v>36</v>
      </c>
      <c r="D13" t="s">
        <v>16</v>
      </c>
      <c r="E13" s="4">
        <v>11417</v>
      </c>
      <c r="F13" s="5">
        <v>21</v>
      </c>
    </row>
    <row r="14" spans="2:6" x14ac:dyDescent="0.25">
      <c r="B14" t="s">
        <v>41</v>
      </c>
      <c r="C14" t="s">
        <v>36</v>
      </c>
      <c r="D14" t="s">
        <v>13</v>
      </c>
      <c r="E14" s="4">
        <v>10311</v>
      </c>
      <c r="F14" s="5">
        <v>231</v>
      </c>
    </row>
    <row r="15" spans="2:6" x14ac:dyDescent="0.25">
      <c r="B15" t="s">
        <v>41</v>
      </c>
      <c r="C15" t="s">
        <v>36</v>
      </c>
      <c r="D15" t="s">
        <v>32</v>
      </c>
      <c r="E15" s="4">
        <v>10304</v>
      </c>
      <c r="F15" s="5">
        <v>84</v>
      </c>
    </row>
    <row r="16" spans="2:6" x14ac:dyDescent="0.25">
      <c r="B16" t="s">
        <v>7</v>
      </c>
      <c r="C16" t="s">
        <v>38</v>
      </c>
      <c r="D16" t="s">
        <v>30</v>
      </c>
      <c r="E16" s="4">
        <v>10129</v>
      </c>
      <c r="F16" s="5">
        <v>312</v>
      </c>
    </row>
    <row r="17" spans="2:6" x14ac:dyDescent="0.25">
      <c r="B17" t="s">
        <v>6</v>
      </c>
      <c r="C17" t="s">
        <v>36</v>
      </c>
      <c r="D17" t="s">
        <v>4</v>
      </c>
      <c r="E17" s="4">
        <v>10073</v>
      </c>
      <c r="F17" s="5">
        <v>120</v>
      </c>
    </row>
    <row r="18" spans="2:6" x14ac:dyDescent="0.25">
      <c r="B18" t="s">
        <v>2</v>
      </c>
      <c r="C18" t="s">
        <v>37</v>
      </c>
      <c r="D18" t="s">
        <v>17</v>
      </c>
      <c r="E18" s="4">
        <v>9926</v>
      </c>
      <c r="F18" s="5">
        <v>201</v>
      </c>
    </row>
    <row r="19" spans="2:6" x14ac:dyDescent="0.25">
      <c r="B19" t="s">
        <v>7</v>
      </c>
      <c r="C19" t="s">
        <v>37</v>
      </c>
      <c r="D19" t="s">
        <v>22</v>
      </c>
      <c r="E19" s="4">
        <v>9835</v>
      </c>
      <c r="F19" s="5">
        <v>207</v>
      </c>
    </row>
    <row r="20" spans="2:6" x14ac:dyDescent="0.25">
      <c r="B20" t="s">
        <v>40</v>
      </c>
      <c r="C20" t="s">
        <v>36</v>
      </c>
      <c r="D20" t="s">
        <v>33</v>
      </c>
      <c r="E20" s="4">
        <v>9772</v>
      </c>
      <c r="F20" s="5">
        <v>90</v>
      </c>
    </row>
    <row r="21" spans="2:6" x14ac:dyDescent="0.25">
      <c r="B21" t="s">
        <v>8</v>
      </c>
      <c r="C21" t="s">
        <v>37</v>
      </c>
      <c r="D21" t="s">
        <v>15</v>
      </c>
      <c r="E21" s="4">
        <v>9709</v>
      </c>
      <c r="F21" s="5">
        <v>30</v>
      </c>
    </row>
    <row r="22" spans="2:6" x14ac:dyDescent="0.25">
      <c r="B22" t="s">
        <v>8</v>
      </c>
      <c r="C22" t="s">
        <v>39</v>
      </c>
      <c r="D22" t="s">
        <v>18</v>
      </c>
      <c r="E22" s="4">
        <v>9660</v>
      </c>
      <c r="F22" s="5">
        <v>27</v>
      </c>
    </row>
    <row r="23" spans="2:6" x14ac:dyDescent="0.25">
      <c r="B23" t="s">
        <v>41</v>
      </c>
      <c r="C23" t="s">
        <v>36</v>
      </c>
      <c r="D23" t="s">
        <v>18</v>
      </c>
      <c r="E23" s="4">
        <v>9632</v>
      </c>
      <c r="F23" s="5">
        <v>288</v>
      </c>
    </row>
    <row r="24" spans="2:6" x14ac:dyDescent="0.25">
      <c r="B24" t="s">
        <v>9</v>
      </c>
      <c r="C24" t="s">
        <v>38</v>
      </c>
      <c r="D24" t="s">
        <v>33</v>
      </c>
      <c r="E24" s="4">
        <v>9506</v>
      </c>
      <c r="F24" s="5">
        <v>87</v>
      </c>
    </row>
    <row r="25" spans="2:6" x14ac:dyDescent="0.25">
      <c r="B25" t="s">
        <v>2</v>
      </c>
      <c r="C25" t="s">
        <v>39</v>
      </c>
      <c r="D25" t="s">
        <v>20</v>
      </c>
      <c r="E25" s="4">
        <v>9443</v>
      </c>
      <c r="F25" s="5">
        <v>162</v>
      </c>
    </row>
    <row r="26" spans="2:6" x14ac:dyDescent="0.25">
      <c r="B26" t="s">
        <v>3</v>
      </c>
      <c r="C26" t="s">
        <v>36</v>
      </c>
      <c r="D26" t="s">
        <v>16</v>
      </c>
      <c r="E26" s="4">
        <v>9198</v>
      </c>
      <c r="F26" s="5">
        <v>36</v>
      </c>
    </row>
    <row r="27" spans="2:6" x14ac:dyDescent="0.25">
      <c r="B27" t="s">
        <v>9</v>
      </c>
      <c r="C27" t="s">
        <v>36</v>
      </c>
      <c r="D27" t="s">
        <v>30</v>
      </c>
      <c r="E27" s="4">
        <v>9051</v>
      </c>
      <c r="F27" s="5">
        <v>57</v>
      </c>
    </row>
    <row r="28" spans="2:6" x14ac:dyDescent="0.25">
      <c r="B28" t="s">
        <v>40</v>
      </c>
      <c r="C28" t="s">
        <v>37</v>
      </c>
      <c r="D28" t="s">
        <v>29</v>
      </c>
      <c r="E28" s="4">
        <v>9002</v>
      </c>
      <c r="F28" s="5">
        <v>72</v>
      </c>
    </row>
    <row r="29" spans="2:6" x14ac:dyDescent="0.25">
      <c r="B29" t="s">
        <v>8</v>
      </c>
      <c r="C29" t="s">
        <v>39</v>
      </c>
      <c r="D29" t="s">
        <v>31</v>
      </c>
      <c r="E29" s="4">
        <v>8890</v>
      </c>
      <c r="F29" s="5">
        <v>210</v>
      </c>
    </row>
    <row r="30" spans="2:6" x14ac:dyDescent="0.25">
      <c r="B30" t="s">
        <v>40</v>
      </c>
      <c r="C30" t="s">
        <v>35</v>
      </c>
      <c r="D30" t="s">
        <v>33</v>
      </c>
      <c r="E30" s="4">
        <v>8869</v>
      </c>
      <c r="F30" s="5">
        <v>432</v>
      </c>
    </row>
    <row r="31" spans="2:6" x14ac:dyDescent="0.25">
      <c r="B31" t="s">
        <v>7</v>
      </c>
      <c r="C31" t="s">
        <v>34</v>
      </c>
      <c r="D31" t="s">
        <v>24</v>
      </c>
      <c r="E31" s="4">
        <v>8862</v>
      </c>
      <c r="F31" s="5">
        <v>189</v>
      </c>
    </row>
    <row r="32" spans="2:6" x14ac:dyDescent="0.25">
      <c r="B32" t="s">
        <v>3</v>
      </c>
      <c r="C32" t="s">
        <v>38</v>
      </c>
      <c r="D32" t="s">
        <v>26</v>
      </c>
      <c r="E32" s="4">
        <v>8841</v>
      </c>
      <c r="F32" s="5">
        <v>303</v>
      </c>
    </row>
    <row r="33" spans="2:6" x14ac:dyDescent="0.25">
      <c r="B33" t="s">
        <v>5</v>
      </c>
      <c r="C33" t="s">
        <v>37</v>
      </c>
      <c r="D33" t="s">
        <v>25</v>
      </c>
      <c r="E33" s="4">
        <v>8813</v>
      </c>
      <c r="F33" s="5">
        <v>21</v>
      </c>
    </row>
    <row r="34" spans="2:6" x14ac:dyDescent="0.25">
      <c r="B34" t="s">
        <v>9</v>
      </c>
      <c r="C34" t="s">
        <v>34</v>
      </c>
      <c r="D34" t="s">
        <v>20</v>
      </c>
      <c r="E34" s="4">
        <v>8463</v>
      </c>
      <c r="F34" s="5">
        <v>492</v>
      </c>
    </row>
    <row r="35" spans="2:6" x14ac:dyDescent="0.25">
      <c r="B35" t="s">
        <v>7</v>
      </c>
      <c r="C35" t="s">
        <v>36</v>
      </c>
      <c r="D35" t="s">
        <v>22</v>
      </c>
      <c r="E35" s="4">
        <v>8435</v>
      </c>
      <c r="F35" s="5">
        <v>42</v>
      </c>
    </row>
    <row r="36" spans="2:6" x14ac:dyDescent="0.25">
      <c r="B36" t="s">
        <v>2</v>
      </c>
      <c r="C36" t="s">
        <v>36</v>
      </c>
      <c r="D36" t="s">
        <v>29</v>
      </c>
      <c r="E36" s="4">
        <v>8211</v>
      </c>
      <c r="F36" s="5">
        <v>75</v>
      </c>
    </row>
    <row r="37" spans="2:6" x14ac:dyDescent="0.25">
      <c r="B37" t="s">
        <v>9</v>
      </c>
      <c r="C37" t="s">
        <v>34</v>
      </c>
      <c r="D37" t="s">
        <v>23</v>
      </c>
      <c r="E37" s="4">
        <v>8155</v>
      </c>
      <c r="F37" s="5">
        <v>90</v>
      </c>
    </row>
    <row r="38" spans="2:6" x14ac:dyDescent="0.25">
      <c r="B38" t="s">
        <v>6</v>
      </c>
      <c r="C38" t="s">
        <v>34</v>
      </c>
      <c r="D38" t="s">
        <v>26</v>
      </c>
      <c r="E38" s="4">
        <v>8008</v>
      </c>
      <c r="F38" s="5">
        <v>456</v>
      </c>
    </row>
    <row r="39" spans="2:6" x14ac:dyDescent="0.25">
      <c r="B39" t="s">
        <v>41</v>
      </c>
      <c r="C39" t="s">
        <v>34</v>
      </c>
      <c r="D39" t="s">
        <v>33</v>
      </c>
      <c r="E39" s="4">
        <v>7847</v>
      </c>
      <c r="F39" s="5">
        <v>174</v>
      </c>
    </row>
    <row r="40" spans="2:6" x14ac:dyDescent="0.25">
      <c r="B40" t="s">
        <v>9</v>
      </c>
      <c r="C40" t="s">
        <v>35</v>
      </c>
      <c r="D40" t="s">
        <v>15</v>
      </c>
      <c r="E40" s="4">
        <v>7833</v>
      </c>
      <c r="F40" s="5">
        <v>243</v>
      </c>
    </row>
    <row r="41" spans="2:6" x14ac:dyDescent="0.25">
      <c r="B41" t="s">
        <v>2</v>
      </c>
      <c r="C41" t="s">
        <v>39</v>
      </c>
      <c r="D41" t="s">
        <v>27</v>
      </c>
      <c r="E41" s="4">
        <v>7812</v>
      </c>
      <c r="F41" s="5">
        <v>81</v>
      </c>
    </row>
    <row r="42" spans="2:6" x14ac:dyDescent="0.25">
      <c r="B42" t="s">
        <v>3</v>
      </c>
      <c r="C42" t="s">
        <v>34</v>
      </c>
      <c r="D42" t="s">
        <v>32</v>
      </c>
      <c r="E42" s="4">
        <v>7777</v>
      </c>
      <c r="F42" s="5">
        <v>504</v>
      </c>
    </row>
    <row r="43" spans="2:6" x14ac:dyDescent="0.25">
      <c r="B43" t="s">
        <v>7</v>
      </c>
      <c r="C43" t="s">
        <v>34</v>
      </c>
      <c r="D43" t="s">
        <v>17</v>
      </c>
      <c r="E43" s="4">
        <v>7777</v>
      </c>
      <c r="F43" s="5">
        <v>39</v>
      </c>
    </row>
    <row r="44" spans="2:6" x14ac:dyDescent="0.25">
      <c r="B44" t="s">
        <v>6</v>
      </c>
      <c r="C44" t="s">
        <v>37</v>
      </c>
      <c r="D44" t="s">
        <v>31</v>
      </c>
      <c r="E44" s="4">
        <v>7693</v>
      </c>
      <c r="F44" s="5">
        <v>87</v>
      </c>
    </row>
    <row r="45" spans="2:6" x14ac:dyDescent="0.25">
      <c r="B45" t="s">
        <v>40</v>
      </c>
      <c r="C45" t="s">
        <v>37</v>
      </c>
      <c r="D45" t="s">
        <v>19</v>
      </c>
      <c r="E45" s="4">
        <v>7693</v>
      </c>
      <c r="F45" s="5">
        <v>21</v>
      </c>
    </row>
    <row r="46" spans="2:6" x14ac:dyDescent="0.25">
      <c r="B46" t="s">
        <v>2</v>
      </c>
      <c r="C46" t="s">
        <v>39</v>
      </c>
      <c r="D46" t="s">
        <v>21</v>
      </c>
      <c r="E46" s="4">
        <v>7651</v>
      </c>
      <c r="F46" s="5">
        <v>213</v>
      </c>
    </row>
    <row r="47" spans="2:6" x14ac:dyDescent="0.25">
      <c r="B47" t="s">
        <v>2</v>
      </c>
      <c r="C47" t="s">
        <v>34</v>
      </c>
      <c r="D47" t="s">
        <v>19</v>
      </c>
      <c r="E47" s="4">
        <v>7511</v>
      </c>
      <c r="F47" s="5">
        <v>120</v>
      </c>
    </row>
    <row r="48" spans="2:6" x14ac:dyDescent="0.25">
      <c r="B48" t="s">
        <v>5</v>
      </c>
      <c r="C48" t="s">
        <v>38</v>
      </c>
      <c r="D48" t="s">
        <v>25</v>
      </c>
      <c r="E48" s="4">
        <v>7483</v>
      </c>
      <c r="F48" s="5">
        <v>45</v>
      </c>
    </row>
    <row r="49" spans="2:6" x14ac:dyDescent="0.25">
      <c r="B49" t="s">
        <v>41</v>
      </c>
      <c r="C49" t="s">
        <v>35</v>
      </c>
      <c r="D49" t="s">
        <v>28</v>
      </c>
      <c r="E49" s="4">
        <v>7455</v>
      </c>
      <c r="F49" s="5">
        <v>216</v>
      </c>
    </row>
    <row r="50" spans="2:6" x14ac:dyDescent="0.25">
      <c r="B50" t="s">
        <v>6</v>
      </c>
      <c r="C50" t="s">
        <v>38</v>
      </c>
      <c r="D50" t="s">
        <v>21</v>
      </c>
      <c r="E50" s="4">
        <v>7322</v>
      </c>
      <c r="F50" s="5">
        <v>36</v>
      </c>
    </row>
    <row r="51" spans="2:6" x14ac:dyDescent="0.25">
      <c r="B51" t="s">
        <v>3</v>
      </c>
      <c r="C51" t="s">
        <v>37</v>
      </c>
      <c r="D51" t="s">
        <v>28</v>
      </c>
      <c r="E51" s="4">
        <v>7308</v>
      </c>
      <c r="F51" s="5">
        <v>327</v>
      </c>
    </row>
    <row r="52" spans="2:6" x14ac:dyDescent="0.25">
      <c r="B52" t="s">
        <v>5</v>
      </c>
      <c r="C52" t="s">
        <v>34</v>
      </c>
      <c r="D52" t="s">
        <v>15</v>
      </c>
      <c r="E52" s="4">
        <v>7280</v>
      </c>
      <c r="F52" s="5">
        <v>201</v>
      </c>
    </row>
    <row r="53" spans="2:6" x14ac:dyDescent="0.25">
      <c r="B53" t="s">
        <v>9</v>
      </c>
      <c r="C53" t="s">
        <v>37</v>
      </c>
      <c r="D53" t="s">
        <v>20</v>
      </c>
      <c r="E53" s="4">
        <v>7273</v>
      </c>
      <c r="F53" s="5">
        <v>96</v>
      </c>
    </row>
    <row r="54" spans="2:6" x14ac:dyDescent="0.25">
      <c r="B54" t="s">
        <v>3</v>
      </c>
      <c r="C54" t="s">
        <v>34</v>
      </c>
      <c r="D54" t="s">
        <v>14</v>
      </c>
      <c r="E54" s="4">
        <v>7259</v>
      </c>
      <c r="F54" s="5">
        <v>276</v>
      </c>
    </row>
    <row r="55" spans="2:6" x14ac:dyDescent="0.25">
      <c r="B55" t="s">
        <v>5</v>
      </c>
      <c r="C55" t="s">
        <v>38</v>
      </c>
      <c r="D55" t="s">
        <v>13</v>
      </c>
      <c r="E55" s="4">
        <v>7189</v>
      </c>
      <c r="F55" s="5">
        <v>54</v>
      </c>
    </row>
    <row r="56" spans="2:6" x14ac:dyDescent="0.25">
      <c r="B56" t="s">
        <v>8</v>
      </c>
      <c r="C56" t="s">
        <v>39</v>
      </c>
      <c r="D56" t="s">
        <v>30</v>
      </c>
      <c r="E56" s="4">
        <v>7021</v>
      </c>
      <c r="F56" s="5">
        <v>183</v>
      </c>
    </row>
    <row r="57" spans="2:6" x14ac:dyDescent="0.25">
      <c r="B57" t="s">
        <v>5</v>
      </c>
      <c r="C57" t="s">
        <v>34</v>
      </c>
      <c r="D57" t="s">
        <v>27</v>
      </c>
      <c r="E57" s="4">
        <v>6986</v>
      </c>
      <c r="F57" s="5">
        <v>21</v>
      </c>
    </row>
    <row r="58" spans="2:6" x14ac:dyDescent="0.25">
      <c r="B58" t="s">
        <v>5</v>
      </c>
      <c r="C58" t="s">
        <v>39</v>
      </c>
      <c r="D58" t="s">
        <v>22</v>
      </c>
      <c r="E58" s="4">
        <v>6909</v>
      </c>
      <c r="F58" s="5">
        <v>81</v>
      </c>
    </row>
    <row r="59" spans="2:6" x14ac:dyDescent="0.25">
      <c r="B59" t="s">
        <v>10</v>
      </c>
      <c r="C59" t="s">
        <v>38</v>
      </c>
      <c r="D59" t="s">
        <v>4</v>
      </c>
      <c r="E59" s="4">
        <v>6860</v>
      </c>
      <c r="F59" s="5">
        <v>126</v>
      </c>
    </row>
    <row r="60" spans="2:6" x14ac:dyDescent="0.25">
      <c r="B60" t="s">
        <v>40</v>
      </c>
      <c r="C60" t="s">
        <v>35</v>
      </c>
      <c r="D60" t="s">
        <v>22</v>
      </c>
      <c r="E60" s="4">
        <v>6853</v>
      </c>
      <c r="F60" s="5">
        <v>372</v>
      </c>
    </row>
    <row r="61" spans="2:6" x14ac:dyDescent="0.25">
      <c r="B61" t="s">
        <v>9</v>
      </c>
      <c r="C61" t="s">
        <v>34</v>
      </c>
      <c r="D61" t="s">
        <v>21</v>
      </c>
      <c r="E61" s="4">
        <v>6832</v>
      </c>
      <c r="F61" s="5">
        <v>27</v>
      </c>
    </row>
    <row r="62" spans="2:6" x14ac:dyDescent="0.25">
      <c r="B62" t="s">
        <v>6</v>
      </c>
      <c r="C62" t="s">
        <v>37</v>
      </c>
      <c r="D62" t="s">
        <v>26</v>
      </c>
      <c r="E62" s="4">
        <v>6818</v>
      </c>
      <c r="F62" s="5">
        <v>6</v>
      </c>
    </row>
    <row r="63" spans="2:6" x14ac:dyDescent="0.25">
      <c r="B63" t="s">
        <v>7</v>
      </c>
      <c r="C63" t="s">
        <v>35</v>
      </c>
      <c r="D63" t="s">
        <v>30</v>
      </c>
      <c r="E63" s="4">
        <v>6755</v>
      </c>
      <c r="F63" s="5">
        <v>252</v>
      </c>
    </row>
    <row r="64" spans="2:6" x14ac:dyDescent="0.25">
      <c r="B64" t="s">
        <v>40</v>
      </c>
      <c r="C64" t="s">
        <v>34</v>
      </c>
      <c r="D64" t="s">
        <v>26</v>
      </c>
      <c r="E64" s="4">
        <v>6748</v>
      </c>
      <c r="F64" s="5">
        <v>48</v>
      </c>
    </row>
    <row r="65" spans="2:6" x14ac:dyDescent="0.25">
      <c r="B65" t="s">
        <v>6</v>
      </c>
      <c r="C65" t="s">
        <v>34</v>
      </c>
      <c r="D65" t="s">
        <v>32</v>
      </c>
      <c r="E65" s="4">
        <v>6734</v>
      </c>
      <c r="F65" s="5">
        <v>123</v>
      </c>
    </row>
    <row r="66" spans="2:6" x14ac:dyDescent="0.25">
      <c r="B66" t="s">
        <v>8</v>
      </c>
      <c r="C66" t="s">
        <v>35</v>
      </c>
      <c r="D66" t="s">
        <v>32</v>
      </c>
      <c r="E66" s="4">
        <v>6706</v>
      </c>
      <c r="F66" s="5">
        <v>459</v>
      </c>
    </row>
    <row r="67" spans="2:6" x14ac:dyDescent="0.25">
      <c r="B67" t="s">
        <v>10</v>
      </c>
      <c r="C67" t="s">
        <v>36</v>
      </c>
      <c r="D67" t="s">
        <v>32</v>
      </c>
      <c r="E67" s="4">
        <v>6657</v>
      </c>
      <c r="F67" s="5">
        <v>303</v>
      </c>
    </row>
    <row r="68" spans="2:6" x14ac:dyDescent="0.25">
      <c r="B68" t="s">
        <v>3</v>
      </c>
      <c r="C68" t="s">
        <v>35</v>
      </c>
      <c r="D68" t="s">
        <v>15</v>
      </c>
      <c r="E68" s="4">
        <v>6657</v>
      </c>
      <c r="F68" s="5">
        <v>276</v>
      </c>
    </row>
    <row r="69" spans="2:6" x14ac:dyDescent="0.25">
      <c r="B69" t="s">
        <v>7</v>
      </c>
      <c r="C69" t="s">
        <v>37</v>
      </c>
      <c r="D69" t="s">
        <v>14</v>
      </c>
      <c r="E69" s="4">
        <v>6608</v>
      </c>
      <c r="F69" s="5">
        <v>225</v>
      </c>
    </row>
    <row r="70" spans="2:6" x14ac:dyDescent="0.25">
      <c r="B70" t="s">
        <v>2</v>
      </c>
      <c r="C70" t="s">
        <v>38</v>
      </c>
      <c r="D70" t="s">
        <v>28</v>
      </c>
      <c r="E70" s="4">
        <v>6580</v>
      </c>
      <c r="F70" s="5">
        <v>183</v>
      </c>
    </row>
    <row r="71" spans="2:6" x14ac:dyDescent="0.25">
      <c r="B71" t="s">
        <v>7</v>
      </c>
      <c r="C71" t="s">
        <v>37</v>
      </c>
      <c r="D71" t="s">
        <v>30</v>
      </c>
      <c r="E71" s="4">
        <v>6454</v>
      </c>
      <c r="F71" s="5">
        <v>54</v>
      </c>
    </row>
    <row r="72" spans="2:6" x14ac:dyDescent="0.25">
      <c r="B72" t="s">
        <v>8</v>
      </c>
      <c r="C72" t="s">
        <v>38</v>
      </c>
      <c r="D72" t="s">
        <v>21</v>
      </c>
      <c r="E72" s="4">
        <v>6433</v>
      </c>
      <c r="F72" s="5">
        <v>78</v>
      </c>
    </row>
    <row r="73" spans="2:6" x14ac:dyDescent="0.25">
      <c r="B73" t="s">
        <v>41</v>
      </c>
      <c r="C73" t="s">
        <v>37</v>
      </c>
      <c r="D73" t="s">
        <v>24</v>
      </c>
      <c r="E73" s="4">
        <v>6398</v>
      </c>
      <c r="F73" s="5">
        <v>102</v>
      </c>
    </row>
    <row r="74" spans="2:6" x14ac:dyDescent="0.25">
      <c r="B74" t="s">
        <v>7</v>
      </c>
      <c r="C74" t="s">
        <v>37</v>
      </c>
      <c r="D74" t="s">
        <v>33</v>
      </c>
      <c r="E74" s="4">
        <v>6391</v>
      </c>
      <c r="F74" s="5">
        <v>48</v>
      </c>
    </row>
    <row r="75" spans="2:6" x14ac:dyDescent="0.25">
      <c r="B75" t="s">
        <v>40</v>
      </c>
      <c r="C75" t="s">
        <v>39</v>
      </c>
      <c r="D75" t="s">
        <v>27</v>
      </c>
      <c r="E75" s="4">
        <v>6370</v>
      </c>
      <c r="F75" s="5">
        <v>30</v>
      </c>
    </row>
    <row r="76" spans="2:6" x14ac:dyDescent="0.25">
      <c r="B76" t="s">
        <v>5</v>
      </c>
      <c r="C76" t="s">
        <v>36</v>
      </c>
      <c r="D76" t="s">
        <v>23</v>
      </c>
      <c r="E76" s="4">
        <v>6314</v>
      </c>
      <c r="F76" s="5">
        <v>15</v>
      </c>
    </row>
    <row r="77" spans="2:6" x14ac:dyDescent="0.25">
      <c r="B77" t="s">
        <v>3</v>
      </c>
      <c r="C77" t="s">
        <v>34</v>
      </c>
      <c r="D77" t="s">
        <v>25</v>
      </c>
      <c r="E77" s="4">
        <v>6300</v>
      </c>
      <c r="F77" s="5">
        <v>42</v>
      </c>
    </row>
    <row r="78" spans="2:6" x14ac:dyDescent="0.25">
      <c r="B78" t="s">
        <v>8</v>
      </c>
      <c r="C78" t="s">
        <v>37</v>
      </c>
      <c r="D78" t="s">
        <v>26</v>
      </c>
      <c r="E78" s="4">
        <v>6279</v>
      </c>
      <c r="F78" s="5">
        <v>45</v>
      </c>
    </row>
    <row r="79" spans="2:6" x14ac:dyDescent="0.25">
      <c r="B79" t="s">
        <v>5</v>
      </c>
      <c r="C79" t="s">
        <v>34</v>
      </c>
      <c r="D79" t="s">
        <v>22</v>
      </c>
      <c r="E79" s="4">
        <v>6279</v>
      </c>
      <c r="F79" s="5">
        <v>237</v>
      </c>
    </row>
    <row r="80" spans="2:6" x14ac:dyDescent="0.25">
      <c r="B80" t="s">
        <v>5</v>
      </c>
      <c r="C80" t="s">
        <v>36</v>
      </c>
      <c r="D80" t="s">
        <v>13</v>
      </c>
      <c r="E80" s="4">
        <v>6146</v>
      </c>
      <c r="F80" s="5">
        <v>63</v>
      </c>
    </row>
    <row r="81" spans="2:6" x14ac:dyDescent="0.25">
      <c r="B81" t="s">
        <v>40</v>
      </c>
      <c r="C81" t="s">
        <v>37</v>
      </c>
      <c r="D81" t="s">
        <v>27</v>
      </c>
      <c r="E81" s="4">
        <v>6132</v>
      </c>
      <c r="F81" s="5">
        <v>93</v>
      </c>
    </row>
    <row r="82" spans="2:6" x14ac:dyDescent="0.25">
      <c r="B82" t="s">
        <v>40</v>
      </c>
      <c r="C82" t="s">
        <v>38</v>
      </c>
      <c r="D82" t="s">
        <v>4</v>
      </c>
      <c r="E82" s="4">
        <v>6125</v>
      </c>
      <c r="F82" s="5">
        <v>102</v>
      </c>
    </row>
    <row r="83" spans="2:6" x14ac:dyDescent="0.25">
      <c r="B83" t="s">
        <v>6</v>
      </c>
      <c r="C83" t="s">
        <v>36</v>
      </c>
      <c r="D83" t="s">
        <v>32</v>
      </c>
      <c r="E83" s="4">
        <v>6118</v>
      </c>
      <c r="F83" s="5">
        <v>9</v>
      </c>
    </row>
    <row r="84" spans="2:6" x14ac:dyDescent="0.25">
      <c r="B84" t="s">
        <v>41</v>
      </c>
      <c r="C84" t="s">
        <v>36</v>
      </c>
      <c r="D84" t="s">
        <v>30</v>
      </c>
      <c r="E84" s="4">
        <v>6118</v>
      </c>
      <c r="F84" s="5">
        <v>174</v>
      </c>
    </row>
    <row r="85" spans="2:6" x14ac:dyDescent="0.25">
      <c r="B85" t="s">
        <v>5</v>
      </c>
      <c r="C85" t="s">
        <v>36</v>
      </c>
      <c r="D85" t="s">
        <v>18</v>
      </c>
      <c r="E85" s="4">
        <v>6111</v>
      </c>
      <c r="F85" s="5">
        <v>3</v>
      </c>
    </row>
    <row r="86" spans="2:6" x14ac:dyDescent="0.25">
      <c r="B86" t="s">
        <v>6</v>
      </c>
      <c r="C86" t="s">
        <v>39</v>
      </c>
      <c r="D86" t="s">
        <v>17</v>
      </c>
      <c r="E86" s="4">
        <v>6048</v>
      </c>
      <c r="F86" s="5">
        <v>27</v>
      </c>
    </row>
    <row r="87" spans="2:6" x14ac:dyDescent="0.25">
      <c r="B87" t="s">
        <v>2</v>
      </c>
      <c r="C87" t="s">
        <v>39</v>
      </c>
      <c r="D87" t="s">
        <v>28</v>
      </c>
      <c r="E87" s="4">
        <v>6027</v>
      </c>
      <c r="F87" s="5">
        <v>144</v>
      </c>
    </row>
    <row r="88" spans="2:6" x14ac:dyDescent="0.25">
      <c r="B88" t="s">
        <v>41</v>
      </c>
      <c r="C88" t="s">
        <v>38</v>
      </c>
      <c r="D88" t="s">
        <v>22</v>
      </c>
      <c r="E88" s="4">
        <v>5915</v>
      </c>
      <c r="F88" s="5">
        <v>3</v>
      </c>
    </row>
    <row r="89" spans="2:6" x14ac:dyDescent="0.25">
      <c r="B89" t="s">
        <v>40</v>
      </c>
      <c r="C89" t="s">
        <v>39</v>
      </c>
      <c r="D89" t="s">
        <v>22</v>
      </c>
      <c r="E89" s="4">
        <v>5817</v>
      </c>
      <c r="F89" s="5">
        <v>12</v>
      </c>
    </row>
    <row r="90" spans="2:6" x14ac:dyDescent="0.25">
      <c r="B90" t="s">
        <v>40</v>
      </c>
      <c r="C90" t="s">
        <v>39</v>
      </c>
      <c r="D90" t="s">
        <v>15</v>
      </c>
      <c r="E90" s="4">
        <v>5775</v>
      </c>
      <c r="F90" s="5">
        <v>42</v>
      </c>
    </row>
    <row r="91" spans="2:6" x14ac:dyDescent="0.25">
      <c r="B91" t="s">
        <v>7</v>
      </c>
      <c r="C91" t="s">
        <v>38</v>
      </c>
      <c r="D91" t="s">
        <v>28</v>
      </c>
      <c r="E91" s="4">
        <v>5677</v>
      </c>
      <c r="F91" s="5">
        <v>258</v>
      </c>
    </row>
    <row r="92" spans="2:6" x14ac:dyDescent="0.25">
      <c r="B92" t="s">
        <v>40</v>
      </c>
      <c r="C92" t="s">
        <v>38</v>
      </c>
      <c r="D92" t="s">
        <v>13</v>
      </c>
      <c r="E92" s="4">
        <v>5670</v>
      </c>
      <c r="F92" s="5">
        <v>297</v>
      </c>
    </row>
    <row r="93" spans="2:6" x14ac:dyDescent="0.25">
      <c r="B93" t="s">
        <v>10</v>
      </c>
      <c r="C93" t="s">
        <v>38</v>
      </c>
      <c r="D93" t="s">
        <v>14</v>
      </c>
      <c r="E93" s="4">
        <v>5586</v>
      </c>
      <c r="F93" s="5">
        <v>525</v>
      </c>
    </row>
    <row r="94" spans="2:6" x14ac:dyDescent="0.25">
      <c r="B94" t="s">
        <v>7</v>
      </c>
      <c r="C94" t="s">
        <v>36</v>
      </c>
      <c r="D94" t="s">
        <v>29</v>
      </c>
      <c r="E94" s="4">
        <v>5551</v>
      </c>
      <c r="F94" s="5">
        <v>252</v>
      </c>
    </row>
    <row r="95" spans="2:6" x14ac:dyDescent="0.25">
      <c r="B95" t="s">
        <v>5</v>
      </c>
      <c r="C95" t="s">
        <v>38</v>
      </c>
      <c r="D95" t="s">
        <v>19</v>
      </c>
      <c r="E95" s="4">
        <v>5474</v>
      </c>
      <c r="F95" s="5">
        <v>168</v>
      </c>
    </row>
    <row r="96" spans="2:6" x14ac:dyDescent="0.25">
      <c r="B96" t="s">
        <v>40</v>
      </c>
      <c r="C96" t="s">
        <v>36</v>
      </c>
      <c r="D96" t="s">
        <v>25</v>
      </c>
      <c r="E96" s="4">
        <v>5439</v>
      </c>
      <c r="F96" s="5">
        <v>30</v>
      </c>
    </row>
    <row r="97" spans="2:6" x14ac:dyDescent="0.25">
      <c r="B97" t="s">
        <v>10</v>
      </c>
      <c r="C97" t="s">
        <v>34</v>
      </c>
      <c r="D97" t="s">
        <v>19</v>
      </c>
      <c r="E97" s="4">
        <v>5355</v>
      </c>
      <c r="F97" s="5">
        <v>204</v>
      </c>
    </row>
    <row r="98" spans="2:6" x14ac:dyDescent="0.25">
      <c r="B98" t="s">
        <v>7</v>
      </c>
      <c r="C98" t="s">
        <v>37</v>
      </c>
      <c r="D98" t="s">
        <v>26</v>
      </c>
      <c r="E98" s="4">
        <v>5306</v>
      </c>
      <c r="F98" s="5">
        <v>0</v>
      </c>
    </row>
    <row r="99" spans="2:6" x14ac:dyDescent="0.25">
      <c r="B99" t="s">
        <v>5</v>
      </c>
      <c r="C99" t="s">
        <v>39</v>
      </c>
      <c r="D99" t="s">
        <v>26</v>
      </c>
      <c r="E99" s="4">
        <v>5236</v>
      </c>
      <c r="F99" s="5">
        <v>51</v>
      </c>
    </row>
    <row r="100" spans="2:6" x14ac:dyDescent="0.25">
      <c r="B100" t="s">
        <v>7</v>
      </c>
      <c r="C100" t="s">
        <v>35</v>
      </c>
      <c r="D100" t="s">
        <v>28</v>
      </c>
      <c r="E100" s="4">
        <v>5194</v>
      </c>
      <c r="F100" s="5">
        <v>288</v>
      </c>
    </row>
    <row r="101" spans="2:6" x14ac:dyDescent="0.25">
      <c r="B101" t="s">
        <v>5</v>
      </c>
      <c r="C101" t="s">
        <v>38</v>
      </c>
      <c r="D101" t="s">
        <v>32</v>
      </c>
      <c r="E101" s="4">
        <v>5075</v>
      </c>
      <c r="F101" s="5">
        <v>21</v>
      </c>
    </row>
    <row r="102" spans="2:6" x14ac:dyDescent="0.25">
      <c r="B102" t="s">
        <v>40</v>
      </c>
      <c r="C102" t="s">
        <v>34</v>
      </c>
      <c r="D102" t="s">
        <v>17</v>
      </c>
      <c r="E102" s="4">
        <v>5019</v>
      </c>
      <c r="F102" s="5">
        <v>156</v>
      </c>
    </row>
    <row r="103" spans="2:6" x14ac:dyDescent="0.25">
      <c r="B103" t="s">
        <v>8</v>
      </c>
      <c r="C103" t="s">
        <v>36</v>
      </c>
      <c r="D103" t="s">
        <v>23</v>
      </c>
      <c r="E103" s="4">
        <v>5019</v>
      </c>
      <c r="F103" s="5">
        <v>150</v>
      </c>
    </row>
    <row r="104" spans="2:6" x14ac:dyDescent="0.25">
      <c r="B104" t="s">
        <v>8</v>
      </c>
      <c r="C104" t="s">
        <v>35</v>
      </c>
      <c r="D104" t="s">
        <v>22</v>
      </c>
      <c r="E104" s="4">
        <v>5012</v>
      </c>
      <c r="F104" s="5">
        <v>210</v>
      </c>
    </row>
    <row r="105" spans="2:6" x14ac:dyDescent="0.25">
      <c r="B105" t="s">
        <v>5</v>
      </c>
      <c r="C105" t="s">
        <v>37</v>
      </c>
      <c r="D105" t="s">
        <v>14</v>
      </c>
      <c r="E105" s="4">
        <v>4991</v>
      </c>
      <c r="F105" s="5">
        <v>12</v>
      </c>
    </row>
    <row r="106" spans="2:6" x14ac:dyDescent="0.25">
      <c r="B106" t="s">
        <v>10</v>
      </c>
      <c r="C106" t="s">
        <v>34</v>
      </c>
      <c r="D106" t="s">
        <v>26</v>
      </c>
      <c r="E106" s="4">
        <v>4991</v>
      </c>
      <c r="F106" s="5">
        <v>9</v>
      </c>
    </row>
    <row r="107" spans="2:6" x14ac:dyDescent="0.25">
      <c r="B107" t="s">
        <v>6</v>
      </c>
      <c r="C107" t="s">
        <v>36</v>
      </c>
      <c r="D107" t="s">
        <v>17</v>
      </c>
      <c r="E107" s="4">
        <v>4970</v>
      </c>
      <c r="F107" s="5">
        <v>156</v>
      </c>
    </row>
    <row r="108" spans="2:6" x14ac:dyDescent="0.25">
      <c r="B108" t="s">
        <v>3</v>
      </c>
      <c r="C108" t="s">
        <v>39</v>
      </c>
      <c r="D108" t="s">
        <v>26</v>
      </c>
      <c r="E108" s="4">
        <v>4956</v>
      </c>
      <c r="F108" s="5">
        <v>171</v>
      </c>
    </row>
    <row r="109" spans="2:6" x14ac:dyDescent="0.25">
      <c r="B109" t="s">
        <v>6</v>
      </c>
      <c r="C109" t="s">
        <v>37</v>
      </c>
      <c r="D109" t="s">
        <v>23</v>
      </c>
      <c r="E109" s="4">
        <v>4949</v>
      </c>
      <c r="F109" s="5">
        <v>189</v>
      </c>
    </row>
    <row r="110" spans="2:6" x14ac:dyDescent="0.25">
      <c r="B110" t="s">
        <v>41</v>
      </c>
      <c r="C110" t="s">
        <v>34</v>
      </c>
      <c r="D110" t="s">
        <v>23</v>
      </c>
      <c r="E110" s="4">
        <v>4935</v>
      </c>
      <c r="F110" s="5">
        <v>126</v>
      </c>
    </row>
    <row r="111" spans="2:6" x14ac:dyDescent="0.25">
      <c r="B111" t="s">
        <v>10</v>
      </c>
      <c r="C111" t="s">
        <v>39</v>
      </c>
      <c r="D111" t="s">
        <v>21</v>
      </c>
      <c r="E111" s="4">
        <v>4858</v>
      </c>
      <c r="F111" s="5">
        <v>279</v>
      </c>
    </row>
    <row r="112" spans="2:6" x14ac:dyDescent="0.25">
      <c r="B112" t="s">
        <v>2</v>
      </c>
      <c r="C112" t="s">
        <v>39</v>
      </c>
      <c r="D112" t="s">
        <v>15</v>
      </c>
      <c r="E112" s="4">
        <v>4802</v>
      </c>
      <c r="F112" s="5">
        <v>36</v>
      </c>
    </row>
    <row r="113" spans="2:6" x14ac:dyDescent="0.25">
      <c r="B113" t="s">
        <v>6</v>
      </c>
      <c r="C113" t="s">
        <v>35</v>
      </c>
      <c r="D113" t="s">
        <v>30</v>
      </c>
      <c r="E113" s="4">
        <v>4781</v>
      </c>
      <c r="F113" s="5">
        <v>123</v>
      </c>
    </row>
    <row r="114" spans="2:6" x14ac:dyDescent="0.25">
      <c r="B114" t="s">
        <v>41</v>
      </c>
      <c r="C114" t="s">
        <v>35</v>
      </c>
      <c r="D114" t="s">
        <v>13</v>
      </c>
      <c r="E114" s="4">
        <v>4760</v>
      </c>
      <c r="F114" s="5">
        <v>69</v>
      </c>
    </row>
    <row r="115" spans="2:6" x14ac:dyDescent="0.25">
      <c r="B115" t="s">
        <v>8</v>
      </c>
      <c r="C115" t="s">
        <v>35</v>
      </c>
      <c r="D115" t="s">
        <v>27</v>
      </c>
      <c r="E115" s="4">
        <v>4753</v>
      </c>
      <c r="F115" s="5">
        <v>300</v>
      </c>
    </row>
    <row r="116" spans="2:6" x14ac:dyDescent="0.25">
      <c r="B116" t="s">
        <v>5</v>
      </c>
      <c r="C116" t="s">
        <v>35</v>
      </c>
      <c r="D116" t="s">
        <v>31</v>
      </c>
      <c r="E116" s="4">
        <v>4753</v>
      </c>
      <c r="F116" s="5">
        <v>246</v>
      </c>
    </row>
    <row r="117" spans="2:6" x14ac:dyDescent="0.25">
      <c r="B117" t="s">
        <v>40</v>
      </c>
      <c r="C117" t="s">
        <v>35</v>
      </c>
      <c r="D117" t="s">
        <v>16</v>
      </c>
      <c r="E117" s="4">
        <v>4725</v>
      </c>
      <c r="F117" s="5">
        <v>174</v>
      </c>
    </row>
    <row r="118" spans="2:6" x14ac:dyDescent="0.25">
      <c r="B118" t="s">
        <v>10</v>
      </c>
      <c r="C118" t="s">
        <v>37</v>
      </c>
      <c r="D118" t="s">
        <v>23</v>
      </c>
      <c r="E118" s="4">
        <v>4683</v>
      </c>
      <c r="F118" s="5">
        <v>30</v>
      </c>
    </row>
    <row r="119" spans="2:6" x14ac:dyDescent="0.25">
      <c r="B119" t="s">
        <v>7</v>
      </c>
      <c r="C119" t="s">
        <v>35</v>
      </c>
      <c r="D119" t="s">
        <v>14</v>
      </c>
      <c r="E119" s="4">
        <v>4606</v>
      </c>
      <c r="F119" s="5">
        <v>63</v>
      </c>
    </row>
    <row r="120" spans="2:6" x14ac:dyDescent="0.25">
      <c r="B120" t="s">
        <v>3</v>
      </c>
      <c r="C120" t="s">
        <v>37</v>
      </c>
      <c r="D120" t="s">
        <v>29</v>
      </c>
      <c r="E120" s="4">
        <v>4592</v>
      </c>
      <c r="F120" s="5">
        <v>324</v>
      </c>
    </row>
    <row r="121" spans="2:6" x14ac:dyDescent="0.25">
      <c r="B121" t="s">
        <v>7</v>
      </c>
      <c r="C121" t="s">
        <v>35</v>
      </c>
      <c r="D121" t="s">
        <v>19</v>
      </c>
      <c r="E121" s="4">
        <v>4585</v>
      </c>
      <c r="F121" s="5">
        <v>240</v>
      </c>
    </row>
    <row r="122" spans="2:6" x14ac:dyDescent="0.25">
      <c r="B122" t="s">
        <v>7</v>
      </c>
      <c r="C122" t="s">
        <v>37</v>
      </c>
      <c r="D122" t="s">
        <v>17</v>
      </c>
      <c r="E122" s="4">
        <v>4487</v>
      </c>
      <c r="F122" s="5">
        <v>111</v>
      </c>
    </row>
    <row r="123" spans="2:6" x14ac:dyDescent="0.25">
      <c r="B123" t="s">
        <v>7</v>
      </c>
      <c r="C123" t="s">
        <v>37</v>
      </c>
      <c r="D123" t="s">
        <v>16</v>
      </c>
      <c r="E123" s="4">
        <v>4487</v>
      </c>
      <c r="F123" s="5">
        <v>333</v>
      </c>
    </row>
    <row r="124" spans="2:6" x14ac:dyDescent="0.25">
      <c r="B124" t="s">
        <v>5</v>
      </c>
      <c r="C124" t="s">
        <v>35</v>
      </c>
      <c r="D124" t="s">
        <v>29</v>
      </c>
      <c r="E124" s="4">
        <v>4480</v>
      </c>
      <c r="F124" s="5">
        <v>357</v>
      </c>
    </row>
    <row r="125" spans="2:6" x14ac:dyDescent="0.25">
      <c r="B125" t="s">
        <v>7</v>
      </c>
      <c r="C125" t="s">
        <v>39</v>
      </c>
      <c r="D125" t="s">
        <v>17</v>
      </c>
      <c r="E125" s="4">
        <v>4438</v>
      </c>
      <c r="F125" s="5">
        <v>246</v>
      </c>
    </row>
    <row r="126" spans="2:6" x14ac:dyDescent="0.25">
      <c r="B126" t="s">
        <v>40</v>
      </c>
      <c r="C126" t="s">
        <v>36</v>
      </c>
      <c r="D126" t="s">
        <v>13</v>
      </c>
      <c r="E126" s="4">
        <v>4424</v>
      </c>
      <c r="F126" s="5">
        <v>201</v>
      </c>
    </row>
    <row r="127" spans="2:6" x14ac:dyDescent="0.25">
      <c r="B127" t="s">
        <v>2</v>
      </c>
      <c r="C127" t="s">
        <v>38</v>
      </c>
      <c r="D127" t="s">
        <v>23</v>
      </c>
      <c r="E127" s="4">
        <v>4417</v>
      </c>
      <c r="F127" s="5">
        <v>153</v>
      </c>
    </row>
    <row r="128" spans="2:6" x14ac:dyDescent="0.25">
      <c r="B128" t="s">
        <v>2</v>
      </c>
      <c r="C128" t="s">
        <v>38</v>
      </c>
      <c r="D128" t="s">
        <v>31</v>
      </c>
      <c r="E128" s="4">
        <v>4326</v>
      </c>
      <c r="F128" s="5">
        <v>348</v>
      </c>
    </row>
    <row r="129" spans="2:6" x14ac:dyDescent="0.25">
      <c r="B129" t="s">
        <v>6</v>
      </c>
      <c r="C129" t="s">
        <v>36</v>
      </c>
      <c r="D129" t="s">
        <v>13</v>
      </c>
      <c r="E129" s="4">
        <v>4319</v>
      </c>
      <c r="F129" s="5">
        <v>30</v>
      </c>
    </row>
    <row r="130" spans="2:6" x14ac:dyDescent="0.25">
      <c r="B130" t="s">
        <v>9</v>
      </c>
      <c r="C130" t="s">
        <v>37</v>
      </c>
      <c r="D130" t="s">
        <v>25</v>
      </c>
      <c r="E130" s="4">
        <v>4305</v>
      </c>
      <c r="F130" s="5">
        <v>156</v>
      </c>
    </row>
    <row r="131" spans="2:6" x14ac:dyDescent="0.25">
      <c r="B131" t="s">
        <v>6</v>
      </c>
      <c r="C131" t="s">
        <v>34</v>
      </c>
      <c r="D131" t="s">
        <v>27</v>
      </c>
      <c r="E131" s="4">
        <v>4242</v>
      </c>
      <c r="F131" s="5">
        <v>207</v>
      </c>
    </row>
    <row r="132" spans="2:6" x14ac:dyDescent="0.25">
      <c r="B132" t="s">
        <v>9</v>
      </c>
      <c r="C132" t="s">
        <v>38</v>
      </c>
      <c r="D132" t="s">
        <v>24</v>
      </c>
      <c r="E132" s="4">
        <v>4137</v>
      </c>
      <c r="F132" s="5">
        <v>60</v>
      </c>
    </row>
    <row r="133" spans="2:6" x14ac:dyDescent="0.25">
      <c r="B133" t="s">
        <v>10</v>
      </c>
      <c r="C133" t="s">
        <v>34</v>
      </c>
      <c r="D133" t="s">
        <v>22</v>
      </c>
      <c r="E133" s="4">
        <v>4053</v>
      </c>
      <c r="F133" s="5">
        <v>24</v>
      </c>
    </row>
    <row r="134" spans="2:6" x14ac:dyDescent="0.25">
      <c r="B134" t="s">
        <v>40</v>
      </c>
      <c r="C134" t="s">
        <v>34</v>
      </c>
      <c r="D134" t="s">
        <v>19</v>
      </c>
      <c r="E134" s="4">
        <v>4018</v>
      </c>
      <c r="F134" s="5">
        <v>162</v>
      </c>
    </row>
    <row r="135" spans="2:6" x14ac:dyDescent="0.25">
      <c r="B135" t="s">
        <v>5</v>
      </c>
      <c r="C135" t="s">
        <v>39</v>
      </c>
      <c r="D135" t="s">
        <v>24</v>
      </c>
      <c r="E135" s="4">
        <v>4018</v>
      </c>
      <c r="F135" s="5">
        <v>171</v>
      </c>
    </row>
    <row r="136" spans="2:6" x14ac:dyDescent="0.25">
      <c r="B136" t="s">
        <v>2</v>
      </c>
      <c r="C136" t="s">
        <v>39</v>
      </c>
      <c r="D136" t="s">
        <v>33</v>
      </c>
      <c r="E136" s="4">
        <v>4018</v>
      </c>
      <c r="F136" s="5">
        <v>126</v>
      </c>
    </row>
    <row r="137" spans="2:6" x14ac:dyDescent="0.25">
      <c r="B137" t="s">
        <v>3</v>
      </c>
      <c r="C137" t="s">
        <v>37</v>
      </c>
      <c r="D137" t="s">
        <v>17</v>
      </c>
      <c r="E137" s="4">
        <v>3983</v>
      </c>
      <c r="F137" s="5">
        <v>144</v>
      </c>
    </row>
    <row r="138" spans="2:6" x14ac:dyDescent="0.25">
      <c r="B138" t="s">
        <v>41</v>
      </c>
      <c r="C138" t="s">
        <v>39</v>
      </c>
      <c r="D138" t="s">
        <v>14</v>
      </c>
      <c r="E138" s="4">
        <v>3976</v>
      </c>
      <c r="F138" s="5">
        <v>72</v>
      </c>
    </row>
    <row r="139" spans="2:6" x14ac:dyDescent="0.25">
      <c r="B139" t="s">
        <v>9</v>
      </c>
      <c r="C139" t="s">
        <v>39</v>
      </c>
      <c r="D139" t="s">
        <v>24</v>
      </c>
      <c r="E139" s="4">
        <v>3920</v>
      </c>
      <c r="F139" s="5">
        <v>306</v>
      </c>
    </row>
    <row r="140" spans="2:6" x14ac:dyDescent="0.25">
      <c r="B140" t="s">
        <v>6</v>
      </c>
      <c r="C140" t="s">
        <v>35</v>
      </c>
      <c r="D140" t="s">
        <v>27</v>
      </c>
      <c r="E140" s="4">
        <v>3864</v>
      </c>
      <c r="F140" s="5">
        <v>177</v>
      </c>
    </row>
    <row r="141" spans="2:6" x14ac:dyDescent="0.25">
      <c r="B141" t="s">
        <v>9</v>
      </c>
      <c r="C141" t="s">
        <v>38</v>
      </c>
      <c r="D141" t="s">
        <v>25</v>
      </c>
      <c r="E141" s="4">
        <v>3850</v>
      </c>
      <c r="F141" s="5">
        <v>102</v>
      </c>
    </row>
    <row r="142" spans="2:6" x14ac:dyDescent="0.25">
      <c r="B142" t="s">
        <v>7</v>
      </c>
      <c r="C142" t="s">
        <v>34</v>
      </c>
      <c r="D142" t="s">
        <v>15</v>
      </c>
      <c r="E142" s="4">
        <v>3829</v>
      </c>
      <c r="F142" s="5">
        <v>24</v>
      </c>
    </row>
    <row r="143" spans="2:6" x14ac:dyDescent="0.25">
      <c r="B143" t="s">
        <v>10</v>
      </c>
      <c r="C143" t="s">
        <v>35</v>
      </c>
      <c r="D143" t="s">
        <v>18</v>
      </c>
      <c r="E143" s="4">
        <v>3808</v>
      </c>
      <c r="F143" s="5">
        <v>279</v>
      </c>
    </row>
    <row r="144" spans="2:6" x14ac:dyDescent="0.25">
      <c r="B144" t="s">
        <v>40</v>
      </c>
      <c r="C144" t="s">
        <v>34</v>
      </c>
      <c r="D144" t="s">
        <v>33</v>
      </c>
      <c r="E144" s="4">
        <v>3794</v>
      </c>
      <c r="F144" s="5">
        <v>159</v>
      </c>
    </row>
    <row r="145" spans="2:6" x14ac:dyDescent="0.25">
      <c r="B145" t="s">
        <v>3</v>
      </c>
      <c r="C145" t="s">
        <v>36</v>
      </c>
      <c r="D145" t="s">
        <v>23</v>
      </c>
      <c r="E145" s="4">
        <v>3773</v>
      </c>
      <c r="F145" s="5">
        <v>165</v>
      </c>
    </row>
    <row r="146" spans="2:6" x14ac:dyDescent="0.25">
      <c r="B146" t="s">
        <v>6</v>
      </c>
      <c r="C146" t="s">
        <v>34</v>
      </c>
      <c r="D146" t="s">
        <v>17</v>
      </c>
      <c r="E146" s="4">
        <v>3759</v>
      </c>
      <c r="F146" s="5">
        <v>150</v>
      </c>
    </row>
    <row r="147" spans="2:6" x14ac:dyDescent="0.25">
      <c r="B147" t="s">
        <v>8</v>
      </c>
      <c r="C147" t="s">
        <v>38</v>
      </c>
      <c r="D147" t="s">
        <v>32</v>
      </c>
      <c r="E147" s="4">
        <v>3752</v>
      </c>
      <c r="F147" s="5">
        <v>213</v>
      </c>
    </row>
    <row r="148" spans="2:6" x14ac:dyDescent="0.25">
      <c r="B148" t="s">
        <v>3</v>
      </c>
      <c r="C148" t="s">
        <v>34</v>
      </c>
      <c r="D148" t="s">
        <v>28</v>
      </c>
      <c r="E148" s="4">
        <v>3689</v>
      </c>
      <c r="F148" s="5">
        <v>312</v>
      </c>
    </row>
    <row r="149" spans="2:6" x14ac:dyDescent="0.25">
      <c r="B149" t="s">
        <v>3</v>
      </c>
      <c r="C149" t="s">
        <v>39</v>
      </c>
      <c r="D149" t="s">
        <v>29</v>
      </c>
      <c r="E149" s="4">
        <v>3640</v>
      </c>
      <c r="F149" s="5">
        <v>51</v>
      </c>
    </row>
    <row r="150" spans="2:6" x14ac:dyDescent="0.25">
      <c r="B150" t="s">
        <v>8</v>
      </c>
      <c r="C150" t="s">
        <v>35</v>
      </c>
      <c r="D150" t="s">
        <v>30</v>
      </c>
      <c r="E150" s="4">
        <v>3598</v>
      </c>
      <c r="F150" s="5">
        <v>81</v>
      </c>
    </row>
    <row r="151" spans="2:6" x14ac:dyDescent="0.25">
      <c r="B151" t="s">
        <v>6</v>
      </c>
      <c r="C151" t="s">
        <v>37</v>
      </c>
      <c r="D151" t="s">
        <v>28</v>
      </c>
      <c r="E151" s="4">
        <v>3556</v>
      </c>
      <c r="F151" s="5">
        <v>459</v>
      </c>
    </row>
    <row r="152" spans="2:6" x14ac:dyDescent="0.25">
      <c r="B152" t="s">
        <v>2</v>
      </c>
      <c r="C152" t="s">
        <v>38</v>
      </c>
      <c r="D152" t="s">
        <v>4</v>
      </c>
      <c r="E152" s="4">
        <v>3549</v>
      </c>
      <c r="F152" s="5">
        <v>3</v>
      </c>
    </row>
    <row r="153" spans="2:6" x14ac:dyDescent="0.25">
      <c r="B153" t="s">
        <v>8</v>
      </c>
      <c r="C153" t="s">
        <v>34</v>
      </c>
      <c r="D153" t="s">
        <v>31</v>
      </c>
      <c r="E153" s="4">
        <v>3507</v>
      </c>
      <c r="F153" s="5">
        <v>288</v>
      </c>
    </row>
    <row r="154" spans="2:6" x14ac:dyDescent="0.25">
      <c r="B154" t="s">
        <v>10</v>
      </c>
      <c r="C154" t="s">
        <v>35</v>
      </c>
      <c r="D154" t="s">
        <v>14</v>
      </c>
      <c r="E154" s="4">
        <v>3472</v>
      </c>
      <c r="F154" s="5">
        <v>96</v>
      </c>
    </row>
    <row r="155" spans="2:6" x14ac:dyDescent="0.25">
      <c r="B155" t="s">
        <v>6</v>
      </c>
      <c r="C155" t="s">
        <v>34</v>
      </c>
      <c r="D155" t="s">
        <v>30</v>
      </c>
      <c r="E155" s="4">
        <v>3402</v>
      </c>
      <c r="F155" s="5">
        <v>366</v>
      </c>
    </row>
    <row r="156" spans="2:6" x14ac:dyDescent="0.25">
      <c r="B156" t="s">
        <v>41</v>
      </c>
      <c r="C156" t="s">
        <v>37</v>
      </c>
      <c r="D156" t="s">
        <v>20</v>
      </c>
      <c r="E156" s="4">
        <v>3388</v>
      </c>
      <c r="F156" s="5">
        <v>123</v>
      </c>
    </row>
    <row r="157" spans="2:6" x14ac:dyDescent="0.25">
      <c r="B157" t="s">
        <v>6</v>
      </c>
      <c r="C157" t="s">
        <v>34</v>
      </c>
      <c r="D157" t="s">
        <v>29</v>
      </c>
      <c r="E157" s="4">
        <v>3339</v>
      </c>
      <c r="F157" s="5">
        <v>75</v>
      </c>
    </row>
    <row r="158" spans="2:6" x14ac:dyDescent="0.25">
      <c r="B158" t="s">
        <v>3</v>
      </c>
      <c r="C158" t="s">
        <v>36</v>
      </c>
      <c r="D158" t="s">
        <v>25</v>
      </c>
      <c r="E158" s="4">
        <v>3339</v>
      </c>
      <c r="F158" s="5">
        <v>39</v>
      </c>
    </row>
    <row r="159" spans="2:6" x14ac:dyDescent="0.25">
      <c r="B159" t="s">
        <v>5</v>
      </c>
      <c r="C159" t="s">
        <v>36</v>
      </c>
      <c r="D159" t="s">
        <v>17</v>
      </c>
      <c r="E159" s="4">
        <v>3339</v>
      </c>
      <c r="F159" s="5">
        <v>348</v>
      </c>
    </row>
    <row r="160" spans="2:6" x14ac:dyDescent="0.25">
      <c r="B160" t="s">
        <v>7</v>
      </c>
      <c r="C160" t="s">
        <v>34</v>
      </c>
      <c r="D160" t="s">
        <v>32</v>
      </c>
      <c r="E160" s="4">
        <v>3262</v>
      </c>
      <c r="F160" s="5">
        <v>75</v>
      </c>
    </row>
    <row r="161" spans="2:6" x14ac:dyDescent="0.25">
      <c r="B161" t="s">
        <v>9</v>
      </c>
      <c r="C161" t="s">
        <v>39</v>
      </c>
      <c r="D161" t="s">
        <v>25</v>
      </c>
      <c r="E161" s="4">
        <v>3192</v>
      </c>
      <c r="F161" s="5">
        <v>72</v>
      </c>
    </row>
    <row r="162" spans="2:6" x14ac:dyDescent="0.25">
      <c r="B162" t="s">
        <v>40</v>
      </c>
      <c r="C162" t="s">
        <v>36</v>
      </c>
      <c r="D162" t="s">
        <v>27</v>
      </c>
      <c r="E162" s="4">
        <v>3164</v>
      </c>
      <c r="F162" s="5">
        <v>306</v>
      </c>
    </row>
    <row r="163" spans="2:6" x14ac:dyDescent="0.25">
      <c r="B163" t="s">
        <v>3</v>
      </c>
      <c r="C163" t="s">
        <v>34</v>
      </c>
      <c r="D163" t="s">
        <v>26</v>
      </c>
      <c r="E163" s="4">
        <v>3108</v>
      </c>
      <c r="F163" s="5">
        <v>54</v>
      </c>
    </row>
    <row r="164" spans="2:6" x14ac:dyDescent="0.25">
      <c r="B164" t="s">
        <v>40</v>
      </c>
      <c r="C164" t="s">
        <v>39</v>
      </c>
      <c r="D164" t="s">
        <v>28</v>
      </c>
      <c r="E164" s="4">
        <v>3101</v>
      </c>
      <c r="F164" s="5">
        <v>225</v>
      </c>
    </row>
    <row r="165" spans="2:6" x14ac:dyDescent="0.25">
      <c r="B165" t="s">
        <v>2</v>
      </c>
      <c r="C165" t="s">
        <v>36</v>
      </c>
      <c r="D165" t="s">
        <v>31</v>
      </c>
      <c r="E165" s="4">
        <v>3094</v>
      </c>
      <c r="F165" s="5">
        <v>246</v>
      </c>
    </row>
    <row r="166" spans="2:6" x14ac:dyDescent="0.25">
      <c r="B166" t="s">
        <v>10</v>
      </c>
      <c r="C166" t="s">
        <v>37</v>
      </c>
      <c r="D166" t="s">
        <v>28</v>
      </c>
      <c r="E166" s="4">
        <v>3059</v>
      </c>
      <c r="F166" s="5">
        <v>27</v>
      </c>
    </row>
    <row r="167" spans="2:6" x14ac:dyDescent="0.25">
      <c r="B167" t="s">
        <v>6</v>
      </c>
      <c r="C167" t="s">
        <v>39</v>
      </c>
      <c r="D167" t="s">
        <v>29</v>
      </c>
      <c r="E167" s="4">
        <v>3052</v>
      </c>
      <c r="F167" s="5">
        <v>378</v>
      </c>
    </row>
    <row r="168" spans="2:6" x14ac:dyDescent="0.25">
      <c r="B168" t="s">
        <v>6</v>
      </c>
      <c r="C168" t="s">
        <v>39</v>
      </c>
      <c r="D168" t="s">
        <v>24</v>
      </c>
      <c r="E168" s="4">
        <v>2989</v>
      </c>
      <c r="F168" s="5">
        <v>3</v>
      </c>
    </row>
    <row r="169" spans="2:6" x14ac:dyDescent="0.25">
      <c r="B169" t="s">
        <v>9</v>
      </c>
      <c r="C169" t="s">
        <v>36</v>
      </c>
      <c r="D169" t="s">
        <v>32</v>
      </c>
      <c r="E169" s="4">
        <v>2954</v>
      </c>
      <c r="F169" s="5">
        <v>189</v>
      </c>
    </row>
    <row r="170" spans="2:6" x14ac:dyDescent="0.25">
      <c r="B170" t="s">
        <v>41</v>
      </c>
      <c r="C170" t="s">
        <v>37</v>
      </c>
      <c r="D170" t="s">
        <v>21</v>
      </c>
      <c r="E170" s="4">
        <v>2933</v>
      </c>
      <c r="F170" s="5">
        <v>9</v>
      </c>
    </row>
    <row r="171" spans="2:6" x14ac:dyDescent="0.25">
      <c r="B171" t="s">
        <v>9</v>
      </c>
      <c r="C171" t="s">
        <v>37</v>
      </c>
      <c r="D171" t="s">
        <v>28</v>
      </c>
      <c r="E171" s="4">
        <v>2919</v>
      </c>
      <c r="F171" s="5">
        <v>45</v>
      </c>
    </row>
    <row r="172" spans="2:6" x14ac:dyDescent="0.25">
      <c r="B172" t="s">
        <v>3</v>
      </c>
      <c r="C172" t="s">
        <v>34</v>
      </c>
      <c r="D172" t="s">
        <v>17</v>
      </c>
      <c r="E172" s="4">
        <v>2919</v>
      </c>
      <c r="F172" s="5">
        <v>93</v>
      </c>
    </row>
    <row r="173" spans="2:6" x14ac:dyDescent="0.25">
      <c r="B173" t="s">
        <v>5</v>
      </c>
      <c r="C173" t="s">
        <v>34</v>
      </c>
      <c r="D173" t="s">
        <v>29</v>
      </c>
      <c r="E173" s="4">
        <v>2891</v>
      </c>
      <c r="F173" s="5">
        <v>102</v>
      </c>
    </row>
    <row r="174" spans="2:6" x14ac:dyDescent="0.25">
      <c r="B174" t="s">
        <v>7</v>
      </c>
      <c r="C174" t="s">
        <v>36</v>
      </c>
      <c r="D174" t="s">
        <v>19</v>
      </c>
      <c r="E174" s="4">
        <v>2870</v>
      </c>
      <c r="F174" s="5">
        <v>300</v>
      </c>
    </row>
    <row r="175" spans="2:6" x14ac:dyDescent="0.25">
      <c r="B175" t="s">
        <v>2</v>
      </c>
      <c r="C175" t="s">
        <v>37</v>
      </c>
      <c r="D175" t="s">
        <v>15</v>
      </c>
      <c r="E175" s="4">
        <v>2863</v>
      </c>
      <c r="F175" s="5">
        <v>42</v>
      </c>
    </row>
    <row r="176" spans="2:6" x14ac:dyDescent="0.25">
      <c r="B176" t="s">
        <v>9</v>
      </c>
      <c r="C176" t="s">
        <v>37</v>
      </c>
      <c r="D176" t="s">
        <v>26</v>
      </c>
      <c r="E176" s="4">
        <v>2856</v>
      </c>
      <c r="F176" s="5">
        <v>246</v>
      </c>
    </row>
    <row r="177" spans="2:6" x14ac:dyDescent="0.25">
      <c r="B177" t="s">
        <v>7</v>
      </c>
      <c r="C177" t="s">
        <v>35</v>
      </c>
      <c r="D177" t="s">
        <v>24</v>
      </c>
      <c r="E177" s="4">
        <v>2793</v>
      </c>
      <c r="F177" s="5">
        <v>114</v>
      </c>
    </row>
    <row r="178" spans="2:6" x14ac:dyDescent="0.25">
      <c r="B178" t="s">
        <v>40</v>
      </c>
      <c r="C178" t="s">
        <v>34</v>
      </c>
      <c r="D178" t="s">
        <v>23</v>
      </c>
      <c r="E178" s="4">
        <v>2779</v>
      </c>
      <c r="F178" s="5">
        <v>75</v>
      </c>
    </row>
    <row r="179" spans="2:6" x14ac:dyDescent="0.25">
      <c r="B179" t="s">
        <v>5</v>
      </c>
      <c r="C179" t="s">
        <v>35</v>
      </c>
      <c r="D179" t="s">
        <v>4</v>
      </c>
      <c r="E179" s="4">
        <v>2744</v>
      </c>
      <c r="F179" s="5">
        <v>9</v>
      </c>
    </row>
    <row r="180" spans="2:6" x14ac:dyDescent="0.25">
      <c r="B180" t="s">
        <v>9</v>
      </c>
      <c r="C180" t="s">
        <v>37</v>
      </c>
      <c r="D180" t="s">
        <v>23</v>
      </c>
      <c r="E180" s="4">
        <v>2737</v>
      </c>
      <c r="F180" s="5">
        <v>93</v>
      </c>
    </row>
    <row r="181" spans="2:6" x14ac:dyDescent="0.25">
      <c r="B181" t="s">
        <v>8</v>
      </c>
      <c r="C181" t="s">
        <v>35</v>
      </c>
      <c r="D181" t="s">
        <v>20</v>
      </c>
      <c r="E181" s="4">
        <v>2702</v>
      </c>
      <c r="F181" s="5">
        <v>363</v>
      </c>
    </row>
    <row r="182" spans="2:6" x14ac:dyDescent="0.25">
      <c r="B182" t="s">
        <v>6</v>
      </c>
      <c r="C182" t="s">
        <v>38</v>
      </c>
      <c r="D182" t="s">
        <v>31</v>
      </c>
      <c r="E182" s="4">
        <v>2681</v>
      </c>
      <c r="F182" s="5">
        <v>54</v>
      </c>
    </row>
    <row r="183" spans="2:6" x14ac:dyDescent="0.25">
      <c r="B183" t="s">
        <v>9</v>
      </c>
      <c r="C183" t="s">
        <v>38</v>
      </c>
      <c r="D183" t="s">
        <v>16</v>
      </c>
      <c r="E183" s="4">
        <v>2646</v>
      </c>
      <c r="F183" s="5">
        <v>120</v>
      </c>
    </row>
    <row r="184" spans="2:6" x14ac:dyDescent="0.25">
      <c r="B184" t="s">
        <v>7</v>
      </c>
      <c r="C184" t="s">
        <v>36</v>
      </c>
      <c r="D184" t="s">
        <v>18</v>
      </c>
      <c r="E184" s="4">
        <v>2646</v>
      </c>
      <c r="F184" s="5">
        <v>177</v>
      </c>
    </row>
    <row r="185" spans="2:6" x14ac:dyDescent="0.25">
      <c r="B185" t="s">
        <v>9</v>
      </c>
      <c r="C185" t="s">
        <v>39</v>
      </c>
      <c r="D185" t="s">
        <v>18</v>
      </c>
      <c r="E185" s="4">
        <v>2639</v>
      </c>
      <c r="F185" s="5">
        <v>204</v>
      </c>
    </row>
    <row r="186" spans="2:6" x14ac:dyDescent="0.25">
      <c r="B186" t="s">
        <v>3</v>
      </c>
      <c r="C186" t="s">
        <v>34</v>
      </c>
      <c r="D186" t="s">
        <v>20</v>
      </c>
      <c r="E186" s="4">
        <v>2583</v>
      </c>
      <c r="F186" s="5">
        <v>18</v>
      </c>
    </row>
    <row r="187" spans="2:6" x14ac:dyDescent="0.25">
      <c r="B187" t="s">
        <v>10</v>
      </c>
      <c r="C187" t="s">
        <v>35</v>
      </c>
      <c r="D187" t="s">
        <v>15</v>
      </c>
      <c r="E187" s="4">
        <v>2562</v>
      </c>
      <c r="F187" s="5">
        <v>6</v>
      </c>
    </row>
    <row r="188" spans="2:6" x14ac:dyDescent="0.25">
      <c r="B188" t="s">
        <v>40</v>
      </c>
      <c r="C188" t="s">
        <v>38</v>
      </c>
      <c r="D188" t="s">
        <v>25</v>
      </c>
      <c r="E188" s="4">
        <v>2541</v>
      </c>
      <c r="F188" s="5">
        <v>90</v>
      </c>
    </row>
    <row r="189" spans="2:6" x14ac:dyDescent="0.25">
      <c r="B189" t="s">
        <v>40</v>
      </c>
      <c r="C189" t="s">
        <v>38</v>
      </c>
      <c r="D189" t="s">
        <v>29</v>
      </c>
      <c r="E189" s="4">
        <v>2541</v>
      </c>
      <c r="F189" s="5">
        <v>45</v>
      </c>
    </row>
    <row r="190" spans="2:6" x14ac:dyDescent="0.25">
      <c r="B190" t="s">
        <v>7</v>
      </c>
      <c r="C190" t="s">
        <v>35</v>
      </c>
      <c r="D190" t="s">
        <v>27</v>
      </c>
      <c r="E190" s="4">
        <v>2478</v>
      </c>
      <c r="F190" s="5">
        <v>21</v>
      </c>
    </row>
    <row r="191" spans="2:6" x14ac:dyDescent="0.25">
      <c r="B191" t="s">
        <v>10</v>
      </c>
      <c r="C191" t="s">
        <v>36</v>
      </c>
      <c r="D191" t="s">
        <v>29</v>
      </c>
      <c r="E191" s="4">
        <v>2471</v>
      </c>
      <c r="F191" s="5">
        <v>342</v>
      </c>
    </row>
    <row r="192" spans="2:6" x14ac:dyDescent="0.25">
      <c r="B192" t="s">
        <v>3</v>
      </c>
      <c r="C192" t="s">
        <v>35</v>
      </c>
      <c r="D192" t="s">
        <v>25</v>
      </c>
      <c r="E192" s="4">
        <v>2464</v>
      </c>
      <c r="F192" s="5">
        <v>234</v>
      </c>
    </row>
    <row r="193" spans="2:6" x14ac:dyDescent="0.25">
      <c r="B193" t="s">
        <v>9</v>
      </c>
      <c r="C193" t="s">
        <v>38</v>
      </c>
      <c r="D193" t="s">
        <v>26</v>
      </c>
      <c r="E193" s="4">
        <v>2436</v>
      </c>
      <c r="F193" s="5">
        <v>99</v>
      </c>
    </row>
    <row r="194" spans="2:6" x14ac:dyDescent="0.25">
      <c r="B194" t="s">
        <v>9</v>
      </c>
      <c r="C194" t="s">
        <v>35</v>
      </c>
      <c r="D194" t="s">
        <v>27</v>
      </c>
      <c r="E194" s="4">
        <v>2429</v>
      </c>
      <c r="F194" s="5">
        <v>144</v>
      </c>
    </row>
    <row r="195" spans="2:6" x14ac:dyDescent="0.25">
      <c r="B195" t="s">
        <v>3</v>
      </c>
      <c r="C195" t="s">
        <v>35</v>
      </c>
      <c r="D195" t="s">
        <v>14</v>
      </c>
      <c r="E195" s="4">
        <v>2415</v>
      </c>
      <c r="F195" s="5">
        <v>255</v>
      </c>
    </row>
    <row r="196" spans="2:6" x14ac:dyDescent="0.25">
      <c r="B196" t="s">
        <v>5</v>
      </c>
      <c r="C196" t="s">
        <v>35</v>
      </c>
      <c r="D196" t="s">
        <v>18</v>
      </c>
      <c r="E196" s="4">
        <v>2415</v>
      </c>
      <c r="F196" s="5">
        <v>15</v>
      </c>
    </row>
    <row r="197" spans="2:6" x14ac:dyDescent="0.25">
      <c r="B197" t="s">
        <v>9</v>
      </c>
      <c r="C197" t="s">
        <v>38</v>
      </c>
      <c r="D197" t="s">
        <v>17</v>
      </c>
      <c r="E197" s="4">
        <v>2408</v>
      </c>
      <c r="F197" s="5">
        <v>9</v>
      </c>
    </row>
    <row r="198" spans="2:6" x14ac:dyDescent="0.25">
      <c r="B198" t="s">
        <v>41</v>
      </c>
      <c r="C198" t="s">
        <v>37</v>
      </c>
      <c r="D198" t="s">
        <v>26</v>
      </c>
      <c r="E198" s="4">
        <v>2324</v>
      </c>
      <c r="F198" s="5">
        <v>177</v>
      </c>
    </row>
    <row r="199" spans="2:6" x14ac:dyDescent="0.25">
      <c r="B199" t="s">
        <v>10</v>
      </c>
      <c r="C199" t="s">
        <v>36</v>
      </c>
      <c r="D199" t="s">
        <v>23</v>
      </c>
      <c r="E199" s="4">
        <v>2317</v>
      </c>
      <c r="F199" s="5">
        <v>261</v>
      </c>
    </row>
    <row r="200" spans="2:6" x14ac:dyDescent="0.25">
      <c r="B200" t="s">
        <v>6</v>
      </c>
      <c r="C200" t="s">
        <v>38</v>
      </c>
      <c r="D200" t="s">
        <v>13</v>
      </c>
      <c r="E200" s="4">
        <v>2317</v>
      </c>
      <c r="F200" s="5">
        <v>123</v>
      </c>
    </row>
    <row r="201" spans="2:6" x14ac:dyDescent="0.25">
      <c r="B201" t="s">
        <v>40</v>
      </c>
      <c r="C201" t="s">
        <v>34</v>
      </c>
      <c r="D201" t="s">
        <v>27</v>
      </c>
      <c r="E201" s="4">
        <v>2289</v>
      </c>
      <c r="F201" s="5">
        <v>135</v>
      </c>
    </row>
    <row r="202" spans="2:6" x14ac:dyDescent="0.25">
      <c r="B202" t="s">
        <v>40</v>
      </c>
      <c r="C202" t="s">
        <v>35</v>
      </c>
      <c r="D202" t="s">
        <v>30</v>
      </c>
      <c r="E202" s="4">
        <v>2275</v>
      </c>
      <c r="F202" s="5">
        <v>447</v>
      </c>
    </row>
    <row r="203" spans="2:6" x14ac:dyDescent="0.25">
      <c r="B203" t="s">
        <v>8</v>
      </c>
      <c r="C203" t="s">
        <v>38</v>
      </c>
      <c r="D203" t="s">
        <v>27</v>
      </c>
      <c r="E203" s="4">
        <v>2268</v>
      </c>
      <c r="F203" s="5">
        <v>63</v>
      </c>
    </row>
    <row r="204" spans="2:6" x14ac:dyDescent="0.25">
      <c r="B204" t="s">
        <v>7</v>
      </c>
      <c r="C204" t="s">
        <v>34</v>
      </c>
      <c r="D204" t="s">
        <v>33</v>
      </c>
      <c r="E204" s="4">
        <v>2226</v>
      </c>
      <c r="F204" s="5">
        <v>48</v>
      </c>
    </row>
    <row r="205" spans="2:6" x14ac:dyDescent="0.25">
      <c r="B205" t="s">
        <v>6</v>
      </c>
      <c r="C205" t="s">
        <v>34</v>
      </c>
      <c r="D205" t="s">
        <v>16</v>
      </c>
      <c r="E205" s="4">
        <v>2219</v>
      </c>
      <c r="F205" s="5">
        <v>75</v>
      </c>
    </row>
    <row r="206" spans="2:6" x14ac:dyDescent="0.25">
      <c r="B206" t="s">
        <v>3</v>
      </c>
      <c r="C206" t="s">
        <v>34</v>
      </c>
      <c r="D206" t="s">
        <v>23</v>
      </c>
      <c r="E206" s="4">
        <v>2212</v>
      </c>
      <c r="F206" s="5">
        <v>117</v>
      </c>
    </row>
    <row r="207" spans="2:6" x14ac:dyDescent="0.25">
      <c r="B207" t="s">
        <v>10</v>
      </c>
      <c r="C207" t="s">
        <v>38</v>
      </c>
      <c r="D207" t="s">
        <v>22</v>
      </c>
      <c r="E207" s="4">
        <v>2205</v>
      </c>
      <c r="F207" s="5">
        <v>141</v>
      </c>
    </row>
    <row r="208" spans="2:6" x14ac:dyDescent="0.25">
      <c r="B208" t="s">
        <v>7</v>
      </c>
      <c r="C208" t="s">
        <v>34</v>
      </c>
      <c r="D208" t="s">
        <v>20</v>
      </c>
      <c r="E208" s="4">
        <v>2205</v>
      </c>
      <c r="F208" s="5">
        <v>138</v>
      </c>
    </row>
    <row r="209" spans="2:6" x14ac:dyDescent="0.25">
      <c r="B209" t="s">
        <v>7</v>
      </c>
      <c r="C209" t="s">
        <v>36</v>
      </c>
      <c r="D209" t="s">
        <v>31</v>
      </c>
      <c r="E209" s="4">
        <v>2149</v>
      </c>
      <c r="F209" s="5">
        <v>117</v>
      </c>
    </row>
    <row r="210" spans="2:6" x14ac:dyDescent="0.25">
      <c r="B210" t="s">
        <v>9</v>
      </c>
      <c r="C210" t="s">
        <v>36</v>
      </c>
      <c r="D210" t="s">
        <v>25</v>
      </c>
      <c r="E210" s="4">
        <v>2142</v>
      </c>
      <c r="F210" s="5">
        <v>114</v>
      </c>
    </row>
    <row r="211" spans="2:6" x14ac:dyDescent="0.25">
      <c r="B211" t="s">
        <v>7</v>
      </c>
      <c r="C211" t="s">
        <v>35</v>
      </c>
      <c r="D211" t="s">
        <v>16</v>
      </c>
      <c r="E211" s="4">
        <v>2135</v>
      </c>
      <c r="F211" s="5">
        <v>27</v>
      </c>
    </row>
    <row r="212" spans="2:6" x14ac:dyDescent="0.25">
      <c r="B212" t="s">
        <v>3</v>
      </c>
      <c r="C212" t="s">
        <v>35</v>
      </c>
      <c r="D212" t="s">
        <v>29</v>
      </c>
      <c r="E212" s="4">
        <v>2114</v>
      </c>
      <c r="F212" s="5">
        <v>66</v>
      </c>
    </row>
    <row r="213" spans="2:6" x14ac:dyDescent="0.25">
      <c r="B213" t="s">
        <v>41</v>
      </c>
      <c r="C213" t="s">
        <v>35</v>
      </c>
      <c r="D213" t="s">
        <v>15</v>
      </c>
      <c r="E213" s="4">
        <v>2114</v>
      </c>
      <c r="F213" s="5">
        <v>186</v>
      </c>
    </row>
    <row r="214" spans="2:6" x14ac:dyDescent="0.25">
      <c r="B214" t="s">
        <v>6</v>
      </c>
      <c r="C214" t="s">
        <v>39</v>
      </c>
      <c r="D214" t="s">
        <v>25</v>
      </c>
      <c r="E214" s="4">
        <v>2100</v>
      </c>
      <c r="F214" s="5">
        <v>414</v>
      </c>
    </row>
    <row r="215" spans="2:6" x14ac:dyDescent="0.25">
      <c r="B215" t="s">
        <v>8</v>
      </c>
      <c r="C215" t="s">
        <v>35</v>
      </c>
      <c r="D215" t="s">
        <v>29</v>
      </c>
      <c r="E215" s="4">
        <v>2023</v>
      </c>
      <c r="F215" s="5">
        <v>168</v>
      </c>
    </row>
    <row r="216" spans="2:6" x14ac:dyDescent="0.25">
      <c r="B216" t="s">
        <v>3</v>
      </c>
      <c r="C216" t="s">
        <v>35</v>
      </c>
      <c r="D216" t="s">
        <v>23</v>
      </c>
      <c r="E216" s="4">
        <v>2023</v>
      </c>
      <c r="F216" s="5">
        <v>78</v>
      </c>
    </row>
    <row r="217" spans="2:6" x14ac:dyDescent="0.25">
      <c r="B217" t="s">
        <v>2</v>
      </c>
      <c r="C217" t="s">
        <v>39</v>
      </c>
      <c r="D217" t="s">
        <v>16</v>
      </c>
      <c r="E217" s="4">
        <v>2016</v>
      </c>
      <c r="F217" s="5">
        <v>117</v>
      </c>
    </row>
    <row r="218" spans="2:6" x14ac:dyDescent="0.25">
      <c r="B218" t="s">
        <v>8</v>
      </c>
      <c r="C218" t="s">
        <v>34</v>
      </c>
      <c r="D218" t="s">
        <v>16</v>
      </c>
      <c r="E218" s="4">
        <v>2009</v>
      </c>
      <c r="F218" s="5">
        <v>219</v>
      </c>
    </row>
    <row r="219" spans="2:6" x14ac:dyDescent="0.25">
      <c r="B219" t="s">
        <v>40</v>
      </c>
      <c r="C219" t="s">
        <v>38</v>
      </c>
      <c r="D219" t="s">
        <v>31</v>
      </c>
      <c r="E219" s="4">
        <v>1988</v>
      </c>
      <c r="F219" s="5">
        <v>39</v>
      </c>
    </row>
    <row r="220" spans="2:6" x14ac:dyDescent="0.25">
      <c r="B220" t="s">
        <v>10</v>
      </c>
      <c r="C220" t="s">
        <v>35</v>
      </c>
      <c r="D220" t="s">
        <v>20</v>
      </c>
      <c r="E220" s="4">
        <v>1974</v>
      </c>
      <c r="F220" s="5">
        <v>195</v>
      </c>
    </row>
    <row r="221" spans="2:6" x14ac:dyDescent="0.25">
      <c r="B221" t="s">
        <v>7</v>
      </c>
      <c r="C221" t="s">
        <v>34</v>
      </c>
      <c r="D221" t="s">
        <v>14</v>
      </c>
      <c r="E221" s="4">
        <v>1932</v>
      </c>
      <c r="F221" s="5">
        <v>369</v>
      </c>
    </row>
    <row r="222" spans="2:6" x14ac:dyDescent="0.25">
      <c r="B222" t="s">
        <v>41</v>
      </c>
      <c r="C222" t="s">
        <v>36</v>
      </c>
      <c r="D222" t="s">
        <v>19</v>
      </c>
      <c r="E222" s="4">
        <v>1925</v>
      </c>
      <c r="F222" s="5">
        <v>192</v>
      </c>
    </row>
    <row r="223" spans="2:6" x14ac:dyDescent="0.25">
      <c r="B223" t="s">
        <v>6</v>
      </c>
      <c r="C223" t="s">
        <v>37</v>
      </c>
      <c r="D223" t="s">
        <v>16</v>
      </c>
      <c r="E223" s="4">
        <v>1904</v>
      </c>
      <c r="F223" s="5">
        <v>405</v>
      </c>
    </row>
    <row r="224" spans="2:6" x14ac:dyDescent="0.25">
      <c r="B224" t="s">
        <v>8</v>
      </c>
      <c r="C224" t="s">
        <v>37</v>
      </c>
      <c r="D224" t="s">
        <v>22</v>
      </c>
      <c r="E224" s="4">
        <v>1890</v>
      </c>
      <c r="F224" s="5">
        <v>195</v>
      </c>
    </row>
    <row r="225" spans="2:6" x14ac:dyDescent="0.25">
      <c r="B225" t="s">
        <v>2</v>
      </c>
      <c r="C225" t="s">
        <v>39</v>
      </c>
      <c r="D225" t="s">
        <v>25</v>
      </c>
      <c r="E225" s="4">
        <v>1785</v>
      </c>
      <c r="F225" s="5">
        <v>462</v>
      </c>
    </row>
    <row r="226" spans="2:6" x14ac:dyDescent="0.25">
      <c r="B226" t="s">
        <v>7</v>
      </c>
      <c r="C226" t="s">
        <v>38</v>
      </c>
      <c r="D226" t="s">
        <v>18</v>
      </c>
      <c r="E226" s="4">
        <v>1778</v>
      </c>
      <c r="F226" s="5">
        <v>270</v>
      </c>
    </row>
    <row r="227" spans="2:6" x14ac:dyDescent="0.25">
      <c r="B227" t="s">
        <v>8</v>
      </c>
      <c r="C227" t="s">
        <v>37</v>
      </c>
      <c r="D227" t="s">
        <v>19</v>
      </c>
      <c r="E227" s="4">
        <v>1771</v>
      </c>
      <c r="F227" s="5">
        <v>204</v>
      </c>
    </row>
    <row r="228" spans="2:6" x14ac:dyDescent="0.25">
      <c r="B228" t="s">
        <v>8</v>
      </c>
      <c r="C228" t="s">
        <v>38</v>
      </c>
      <c r="D228" t="s">
        <v>23</v>
      </c>
      <c r="E228" s="4">
        <v>1701</v>
      </c>
      <c r="F228" s="5">
        <v>234</v>
      </c>
    </row>
    <row r="229" spans="2:6" x14ac:dyDescent="0.25">
      <c r="B229" t="s">
        <v>5</v>
      </c>
      <c r="C229" t="s">
        <v>34</v>
      </c>
      <c r="D229" t="s">
        <v>33</v>
      </c>
      <c r="E229" s="4">
        <v>1652</v>
      </c>
      <c r="F229" s="5">
        <v>93</v>
      </c>
    </row>
    <row r="230" spans="2:6" x14ac:dyDescent="0.25">
      <c r="B230" t="s">
        <v>3</v>
      </c>
      <c r="C230" t="s">
        <v>39</v>
      </c>
      <c r="D230" t="s">
        <v>28</v>
      </c>
      <c r="E230" s="4">
        <v>1652</v>
      </c>
      <c r="F230" s="5">
        <v>102</v>
      </c>
    </row>
    <row r="231" spans="2:6" x14ac:dyDescent="0.25">
      <c r="B231" t="s">
        <v>6</v>
      </c>
      <c r="C231" t="s">
        <v>39</v>
      </c>
      <c r="D231" t="s">
        <v>30</v>
      </c>
      <c r="E231" s="4">
        <v>1638</v>
      </c>
      <c r="F231" s="5">
        <v>63</v>
      </c>
    </row>
    <row r="232" spans="2:6" x14ac:dyDescent="0.25">
      <c r="B232" t="s">
        <v>40</v>
      </c>
      <c r="C232" t="s">
        <v>35</v>
      </c>
      <c r="D232" t="s">
        <v>24</v>
      </c>
      <c r="E232" s="4">
        <v>1638</v>
      </c>
      <c r="F232" s="5">
        <v>48</v>
      </c>
    </row>
    <row r="233" spans="2:6" x14ac:dyDescent="0.25">
      <c r="B233" t="s">
        <v>40</v>
      </c>
      <c r="C233" t="s">
        <v>37</v>
      </c>
      <c r="D233" t="s">
        <v>30</v>
      </c>
      <c r="E233" s="4">
        <v>1624</v>
      </c>
      <c r="F233" s="5">
        <v>114</v>
      </c>
    </row>
    <row r="234" spans="2:6" x14ac:dyDescent="0.25">
      <c r="B234" t="s">
        <v>40</v>
      </c>
      <c r="C234" t="s">
        <v>35</v>
      </c>
      <c r="D234" t="s">
        <v>29</v>
      </c>
      <c r="E234" s="4">
        <v>1617</v>
      </c>
      <c r="F234" s="5">
        <v>126</v>
      </c>
    </row>
    <row r="235" spans="2:6" x14ac:dyDescent="0.25">
      <c r="B235" t="s">
        <v>2</v>
      </c>
      <c r="C235" t="s">
        <v>35</v>
      </c>
      <c r="D235" t="s">
        <v>17</v>
      </c>
      <c r="E235" s="4">
        <v>1589</v>
      </c>
      <c r="F235" s="5">
        <v>303</v>
      </c>
    </row>
    <row r="236" spans="2:6" x14ac:dyDescent="0.25">
      <c r="B236" t="s">
        <v>7</v>
      </c>
      <c r="C236" t="s">
        <v>34</v>
      </c>
      <c r="D236" t="s">
        <v>25</v>
      </c>
      <c r="E236" s="4">
        <v>1568</v>
      </c>
      <c r="F236" s="5">
        <v>96</v>
      </c>
    </row>
    <row r="237" spans="2:6" x14ac:dyDescent="0.25">
      <c r="B237" t="s">
        <v>2</v>
      </c>
      <c r="C237" t="s">
        <v>39</v>
      </c>
      <c r="D237" t="s">
        <v>22</v>
      </c>
      <c r="E237" s="4">
        <v>1568</v>
      </c>
      <c r="F237" s="5">
        <v>141</v>
      </c>
    </row>
    <row r="238" spans="2:6" x14ac:dyDescent="0.25">
      <c r="B238" t="s">
        <v>8</v>
      </c>
      <c r="C238" t="s">
        <v>39</v>
      </c>
      <c r="D238" t="s">
        <v>26</v>
      </c>
      <c r="E238" s="4">
        <v>1561</v>
      </c>
      <c r="F238" s="5">
        <v>27</v>
      </c>
    </row>
    <row r="239" spans="2:6" x14ac:dyDescent="0.25">
      <c r="B239" t="s">
        <v>41</v>
      </c>
      <c r="C239" t="s">
        <v>37</v>
      </c>
      <c r="D239" t="s">
        <v>30</v>
      </c>
      <c r="E239" s="4">
        <v>1526</v>
      </c>
      <c r="F239" s="5">
        <v>240</v>
      </c>
    </row>
    <row r="240" spans="2:6" x14ac:dyDescent="0.25">
      <c r="B240" t="s">
        <v>5</v>
      </c>
      <c r="C240" t="s">
        <v>36</v>
      </c>
      <c r="D240" t="s">
        <v>30</v>
      </c>
      <c r="E240" s="4">
        <v>1526</v>
      </c>
      <c r="F240" s="5">
        <v>105</v>
      </c>
    </row>
    <row r="241" spans="2:6" x14ac:dyDescent="0.25">
      <c r="B241" t="s">
        <v>6</v>
      </c>
      <c r="C241" t="s">
        <v>37</v>
      </c>
      <c r="D241" t="s">
        <v>18</v>
      </c>
      <c r="E241" s="4">
        <v>1505</v>
      </c>
      <c r="F241" s="5">
        <v>102</v>
      </c>
    </row>
    <row r="242" spans="2:6" x14ac:dyDescent="0.25">
      <c r="B242" t="s">
        <v>41</v>
      </c>
      <c r="C242" t="s">
        <v>34</v>
      </c>
      <c r="D242" t="s">
        <v>17</v>
      </c>
      <c r="E242" s="4">
        <v>1463</v>
      </c>
      <c r="F242" s="5">
        <v>39</v>
      </c>
    </row>
    <row r="243" spans="2:6" x14ac:dyDescent="0.25">
      <c r="B243" t="s">
        <v>6</v>
      </c>
      <c r="C243" t="s">
        <v>34</v>
      </c>
      <c r="D243" t="s">
        <v>15</v>
      </c>
      <c r="E243" s="4">
        <v>1442</v>
      </c>
      <c r="F243" s="5">
        <v>15</v>
      </c>
    </row>
    <row r="244" spans="2:6" x14ac:dyDescent="0.25">
      <c r="B244" t="s">
        <v>10</v>
      </c>
      <c r="C244" t="s">
        <v>34</v>
      </c>
      <c r="D244" t="s">
        <v>25</v>
      </c>
      <c r="E244" s="4">
        <v>1428</v>
      </c>
      <c r="F244" s="5">
        <v>93</v>
      </c>
    </row>
    <row r="245" spans="2:6" x14ac:dyDescent="0.25">
      <c r="B245" t="s">
        <v>10</v>
      </c>
      <c r="C245" t="s">
        <v>36</v>
      </c>
      <c r="D245" t="s">
        <v>27</v>
      </c>
      <c r="E245" s="4">
        <v>1407</v>
      </c>
      <c r="F245" s="5">
        <v>72</v>
      </c>
    </row>
    <row r="246" spans="2:6" x14ac:dyDescent="0.25">
      <c r="B246" t="s">
        <v>6</v>
      </c>
      <c r="C246" t="s">
        <v>36</v>
      </c>
      <c r="D246" t="s">
        <v>29</v>
      </c>
      <c r="E246" s="4">
        <v>1400</v>
      </c>
      <c r="F246" s="5">
        <v>135</v>
      </c>
    </row>
    <row r="247" spans="2:6" x14ac:dyDescent="0.25">
      <c r="B247" t="s">
        <v>6</v>
      </c>
      <c r="C247" t="s">
        <v>35</v>
      </c>
      <c r="D247" t="s">
        <v>4</v>
      </c>
      <c r="E247" s="4">
        <v>1302</v>
      </c>
      <c r="F247" s="5">
        <v>402</v>
      </c>
    </row>
    <row r="248" spans="2:6" x14ac:dyDescent="0.25">
      <c r="B248" t="s">
        <v>7</v>
      </c>
      <c r="C248" t="s">
        <v>38</v>
      </c>
      <c r="D248" t="s">
        <v>14</v>
      </c>
      <c r="E248" s="4">
        <v>1281</v>
      </c>
      <c r="F248" s="5">
        <v>75</v>
      </c>
    </row>
    <row r="249" spans="2:6" x14ac:dyDescent="0.25">
      <c r="B249" t="s">
        <v>3</v>
      </c>
      <c r="C249" t="s">
        <v>36</v>
      </c>
      <c r="D249" t="s">
        <v>19</v>
      </c>
      <c r="E249" s="4">
        <v>1281</v>
      </c>
      <c r="F249" s="5">
        <v>18</v>
      </c>
    </row>
    <row r="250" spans="2:6" x14ac:dyDescent="0.25">
      <c r="B250" t="s">
        <v>41</v>
      </c>
      <c r="C250" t="s">
        <v>34</v>
      </c>
      <c r="D250" t="s">
        <v>16</v>
      </c>
      <c r="E250" s="4">
        <v>1274</v>
      </c>
      <c r="F250" s="5">
        <v>225</v>
      </c>
    </row>
    <row r="251" spans="2:6" x14ac:dyDescent="0.25">
      <c r="B251" t="s">
        <v>6</v>
      </c>
      <c r="C251" t="s">
        <v>38</v>
      </c>
      <c r="D251" t="s">
        <v>27</v>
      </c>
      <c r="E251" s="4">
        <v>1134</v>
      </c>
      <c r="F251" s="5">
        <v>282</v>
      </c>
    </row>
    <row r="252" spans="2:6" x14ac:dyDescent="0.25">
      <c r="B252" t="s">
        <v>9</v>
      </c>
      <c r="C252" t="s">
        <v>37</v>
      </c>
      <c r="D252" t="s">
        <v>29</v>
      </c>
      <c r="E252" s="4">
        <v>1085</v>
      </c>
      <c r="F252" s="5">
        <v>273</v>
      </c>
    </row>
    <row r="253" spans="2:6" x14ac:dyDescent="0.25">
      <c r="B253" t="s">
        <v>6</v>
      </c>
      <c r="C253" t="s">
        <v>35</v>
      </c>
      <c r="D253" t="s">
        <v>20</v>
      </c>
      <c r="E253" s="4">
        <v>1071</v>
      </c>
      <c r="F253" s="5">
        <v>270</v>
      </c>
    </row>
    <row r="254" spans="2:6" x14ac:dyDescent="0.25">
      <c r="B254" t="s">
        <v>2</v>
      </c>
      <c r="C254" t="s">
        <v>37</v>
      </c>
      <c r="D254" t="s">
        <v>14</v>
      </c>
      <c r="E254" s="4">
        <v>1057</v>
      </c>
      <c r="F254" s="5">
        <v>54</v>
      </c>
    </row>
    <row r="255" spans="2:6" x14ac:dyDescent="0.25">
      <c r="B255" t="s">
        <v>3</v>
      </c>
      <c r="C255" t="s">
        <v>36</v>
      </c>
      <c r="D255" t="s">
        <v>28</v>
      </c>
      <c r="E255" s="4">
        <v>973</v>
      </c>
      <c r="F255" s="5">
        <v>162</v>
      </c>
    </row>
    <row r="256" spans="2:6" x14ac:dyDescent="0.25">
      <c r="B256" t="s">
        <v>7</v>
      </c>
      <c r="C256" t="s">
        <v>39</v>
      </c>
      <c r="D256" t="s">
        <v>27</v>
      </c>
      <c r="E256" s="4">
        <v>966</v>
      </c>
      <c r="F256" s="5">
        <v>198</v>
      </c>
    </row>
    <row r="257" spans="2:6" x14ac:dyDescent="0.25">
      <c r="B257" t="s">
        <v>9</v>
      </c>
      <c r="C257" t="s">
        <v>35</v>
      </c>
      <c r="D257" t="s">
        <v>4</v>
      </c>
      <c r="E257" s="4">
        <v>959</v>
      </c>
      <c r="F257" s="5">
        <v>147</v>
      </c>
    </row>
    <row r="258" spans="2:6" x14ac:dyDescent="0.25">
      <c r="B258" t="s">
        <v>6</v>
      </c>
      <c r="C258" t="s">
        <v>38</v>
      </c>
      <c r="D258" t="s">
        <v>33</v>
      </c>
      <c r="E258" s="4">
        <v>959</v>
      </c>
      <c r="F258" s="5">
        <v>135</v>
      </c>
    </row>
    <row r="259" spans="2:6" x14ac:dyDescent="0.25">
      <c r="B259" t="s">
        <v>10</v>
      </c>
      <c r="C259" t="s">
        <v>36</v>
      </c>
      <c r="D259" t="s">
        <v>13</v>
      </c>
      <c r="E259" s="4">
        <v>945</v>
      </c>
      <c r="F259" s="5">
        <v>75</v>
      </c>
    </row>
    <row r="260" spans="2:6" x14ac:dyDescent="0.25">
      <c r="B260" t="s">
        <v>6</v>
      </c>
      <c r="C260" t="s">
        <v>38</v>
      </c>
      <c r="D260" t="s">
        <v>16</v>
      </c>
      <c r="E260" s="4">
        <v>938</v>
      </c>
      <c r="F260" s="5">
        <v>6</v>
      </c>
    </row>
    <row r="261" spans="2:6" x14ac:dyDescent="0.25">
      <c r="B261" t="s">
        <v>9</v>
      </c>
      <c r="C261" t="s">
        <v>34</v>
      </c>
      <c r="D261" t="s">
        <v>16</v>
      </c>
      <c r="E261" s="4">
        <v>938</v>
      </c>
      <c r="F261" s="5">
        <v>189</v>
      </c>
    </row>
    <row r="262" spans="2:6" x14ac:dyDescent="0.25">
      <c r="B262" t="s">
        <v>3</v>
      </c>
      <c r="C262" t="s">
        <v>37</v>
      </c>
      <c r="D262" t="s">
        <v>4</v>
      </c>
      <c r="E262" s="4">
        <v>938</v>
      </c>
      <c r="F262" s="5">
        <v>366</v>
      </c>
    </row>
    <row r="263" spans="2:6" x14ac:dyDescent="0.25">
      <c r="B263" t="s">
        <v>5</v>
      </c>
      <c r="C263" t="s">
        <v>34</v>
      </c>
      <c r="D263" t="s">
        <v>19</v>
      </c>
      <c r="E263" s="4">
        <v>861</v>
      </c>
      <c r="F263" s="5">
        <v>195</v>
      </c>
    </row>
    <row r="264" spans="2:6" x14ac:dyDescent="0.25">
      <c r="B264" t="s">
        <v>41</v>
      </c>
      <c r="C264" t="s">
        <v>36</v>
      </c>
      <c r="D264" t="s">
        <v>28</v>
      </c>
      <c r="E264" s="4">
        <v>854</v>
      </c>
      <c r="F264" s="5">
        <v>309</v>
      </c>
    </row>
    <row r="265" spans="2:6" x14ac:dyDescent="0.25">
      <c r="B265" t="s">
        <v>41</v>
      </c>
      <c r="C265" t="s">
        <v>35</v>
      </c>
      <c r="D265" t="s">
        <v>27</v>
      </c>
      <c r="E265" s="4">
        <v>847</v>
      </c>
      <c r="F265" s="5">
        <v>129</v>
      </c>
    </row>
    <row r="266" spans="2:6" x14ac:dyDescent="0.25">
      <c r="B266" t="s">
        <v>8</v>
      </c>
      <c r="C266" t="s">
        <v>38</v>
      </c>
      <c r="D266" t="s">
        <v>13</v>
      </c>
      <c r="E266" s="4">
        <v>819</v>
      </c>
      <c r="F266" s="5">
        <v>510</v>
      </c>
    </row>
    <row r="267" spans="2:6" x14ac:dyDescent="0.25">
      <c r="B267" t="s">
        <v>3</v>
      </c>
      <c r="C267" t="s">
        <v>35</v>
      </c>
      <c r="D267" t="s">
        <v>33</v>
      </c>
      <c r="E267" s="4">
        <v>819</v>
      </c>
      <c r="F267" s="5">
        <v>306</v>
      </c>
    </row>
    <row r="268" spans="2:6" x14ac:dyDescent="0.25">
      <c r="B268" t="s">
        <v>2</v>
      </c>
      <c r="C268" t="s">
        <v>36</v>
      </c>
      <c r="D268" t="s">
        <v>27</v>
      </c>
      <c r="E268" s="4">
        <v>798</v>
      </c>
      <c r="F268" s="5">
        <v>519</v>
      </c>
    </row>
    <row r="269" spans="2:6" x14ac:dyDescent="0.25">
      <c r="B269" t="s">
        <v>41</v>
      </c>
      <c r="C269" t="s">
        <v>37</v>
      </c>
      <c r="D269" t="s">
        <v>15</v>
      </c>
      <c r="E269" s="4">
        <v>714</v>
      </c>
      <c r="F269" s="5">
        <v>231</v>
      </c>
    </row>
    <row r="270" spans="2:6" x14ac:dyDescent="0.25">
      <c r="B270" t="s">
        <v>9</v>
      </c>
      <c r="C270" t="s">
        <v>34</v>
      </c>
      <c r="D270" t="s">
        <v>17</v>
      </c>
      <c r="E270" s="4">
        <v>707</v>
      </c>
      <c r="F270" s="5">
        <v>174</v>
      </c>
    </row>
    <row r="271" spans="2:6" x14ac:dyDescent="0.25">
      <c r="B271" t="s">
        <v>10</v>
      </c>
      <c r="C271" t="s">
        <v>34</v>
      </c>
      <c r="D271" t="s">
        <v>17</v>
      </c>
      <c r="E271" s="4">
        <v>700</v>
      </c>
      <c r="F271" s="5">
        <v>87</v>
      </c>
    </row>
    <row r="272" spans="2:6" x14ac:dyDescent="0.25">
      <c r="B272" t="s">
        <v>2</v>
      </c>
      <c r="C272" t="s">
        <v>39</v>
      </c>
      <c r="D272" t="s">
        <v>23</v>
      </c>
      <c r="E272" s="4">
        <v>630</v>
      </c>
      <c r="F272" s="5">
        <v>36</v>
      </c>
    </row>
    <row r="273" spans="2:6" x14ac:dyDescent="0.25">
      <c r="B273" t="s">
        <v>40</v>
      </c>
      <c r="C273" t="s">
        <v>38</v>
      </c>
      <c r="D273" t="s">
        <v>24</v>
      </c>
      <c r="E273" s="4">
        <v>623</v>
      </c>
      <c r="F273" s="5">
        <v>51</v>
      </c>
    </row>
    <row r="274" spans="2:6" x14ac:dyDescent="0.25">
      <c r="B274" t="s">
        <v>40</v>
      </c>
      <c r="C274" t="s">
        <v>38</v>
      </c>
      <c r="D274" t="s">
        <v>26</v>
      </c>
      <c r="E274" s="4">
        <v>609</v>
      </c>
      <c r="F274" s="5">
        <v>87</v>
      </c>
    </row>
    <row r="275" spans="2:6" x14ac:dyDescent="0.25">
      <c r="B275" t="s">
        <v>41</v>
      </c>
      <c r="C275" t="s">
        <v>35</v>
      </c>
      <c r="D275" t="s">
        <v>19</v>
      </c>
      <c r="E275" s="4">
        <v>609</v>
      </c>
      <c r="F275" s="5">
        <v>99</v>
      </c>
    </row>
    <row r="276" spans="2:6" x14ac:dyDescent="0.25">
      <c r="B276" t="s">
        <v>10</v>
      </c>
      <c r="C276" t="s">
        <v>35</v>
      </c>
      <c r="D276" t="s">
        <v>21</v>
      </c>
      <c r="E276" s="4">
        <v>567</v>
      </c>
      <c r="F276" s="5">
        <v>228</v>
      </c>
    </row>
    <row r="277" spans="2:6" x14ac:dyDescent="0.25">
      <c r="B277" t="s">
        <v>6</v>
      </c>
      <c r="C277" t="s">
        <v>37</v>
      </c>
      <c r="D277" t="s">
        <v>30</v>
      </c>
      <c r="E277" s="4">
        <v>560</v>
      </c>
      <c r="F277" s="5">
        <v>81</v>
      </c>
    </row>
    <row r="278" spans="2:6" x14ac:dyDescent="0.25">
      <c r="B278" t="s">
        <v>2</v>
      </c>
      <c r="C278" t="s">
        <v>35</v>
      </c>
      <c r="D278" t="s">
        <v>19</v>
      </c>
      <c r="E278" s="4">
        <v>553</v>
      </c>
      <c r="F278" s="5">
        <v>15</v>
      </c>
    </row>
    <row r="279" spans="2:6" x14ac:dyDescent="0.25">
      <c r="B279" t="s">
        <v>6</v>
      </c>
      <c r="C279" t="s">
        <v>34</v>
      </c>
      <c r="D279" t="s">
        <v>4</v>
      </c>
      <c r="E279" s="4">
        <v>525</v>
      </c>
      <c r="F279" s="5">
        <v>48</v>
      </c>
    </row>
    <row r="280" spans="2:6" x14ac:dyDescent="0.25">
      <c r="B280" t="s">
        <v>5</v>
      </c>
      <c r="C280" t="s">
        <v>37</v>
      </c>
      <c r="D280" t="s">
        <v>22</v>
      </c>
      <c r="E280" s="4">
        <v>518</v>
      </c>
      <c r="F280" s="5">
        <v>75</v>
      </c>
    </row>
    <row r="281" spans="2:6" x14ac:dyDescent="0.25">
      <c r="B281" t="s">
        <v>6</v>
      </c>
      <c r="C281" t="s">
        <v>36</v>
      </c>
      <c r="D281" t="s">
        <v>21</v>
      </c>
      <c r="E281" s="4">
        <v>497</v>
      </c>
      <c r="F281" s="5">
        <v>63</v>
      </c>
    </row>
    <row r="282" spans="2:6" x14ac:dyDescent="0.25">
      <c r="B282" t="s">
        <v>5</v>
      </c>
      <c r="C282" t="s">
        <v>35</v>
      </c>
      <c r="D282" t="s">
        <v>22</v>
      </c>
      <c r="E282" s="4">
        <v>490</v>
      </c>
      <c r="F282" s="5">
        <v>84</v>
      </c>
    </row>
    <row r="283" spans="2:6" x14ac:dyDescent="0.25">
      <c r="B283" t="s">
        <v>6</v>
      </c>
      <c r="C283" t="s">
        <v>38</v>
      </c>
      <c r="D283" t="s">
        <v>25</v>
      </c>
      <c r="E283" s="4">
        <v>469</v>
      </c>
      <c r="F283" s="5">
        <v>75</v>
      </c>
    </row>
    <row r="284" spans="2:6" x14ac:dyDescent="0.25">
      <c r="B284" t="s">
        <v>8</v>
      </c>
      <c r="C284" t="s">
        <v>37</v>
      </c>
      <c r="D284" t="s">
        <v>21</v>
      </c>
      <c r="E284" s="4">
        <v>434</v>
      </c>
      <c r="F284" s="5">
        <v>87</v>
      </c>
    </row>
    <row r="285" spans="2:6" x14ac:dyDescent="0.25">
      <c r="B285" t="s">
        <v>5</v>
      </c>
      <c r="C285" t="s">
        <v>39</v>
      </c>
      <c r="D285" t="s">
        <v>18</v>
      </c>
      <c r="E285" s="4">
        <v>385</v>
      </c>
      <c r="F285" s="5">
        <v>249</v>
      </c>
    </row>
    <row r="286" spans="2:6" x14ac:dyDescent="0.25">
      <c r="B286" t="s">
        <v>8</v>
      </c>
      <c r="C286" t="s">
        <v>35</v>
      </c>
      <c r="D286" t="s">
        <v>33</v>
      </c>
      <c r="E286" s="4">
        <v>357</v>
      </c>
      <c r="F286" s="5">
        <v>126</v>
      </c>
    </row>
    <row r="287" spans="2:6" x14ac:dyDescent="0.25">
      <c r="B287" t="s">
        <v>41</v>
      </c>
      <c r="C287" t="s">
        <v>34</v>
      </c>
      <c r="D287" t="s">
        <v>22</v>
      </c>
      <c r="E287" s="4">
        <v>336</v>
      </c>
      <c r="F287" s="5">
        <v>144</v>
      </c>
    </row>
    <row r="288" spans="2:6" x14ac:dyDescent="0.25">
      <c r="B288" t="s">
        <v>7</v>
      </c>
      <c r="C288" t="s">
        <v>36</v>
      </c>
      <c r="D288" t="s">
        <v>32</v>
      </c>
      <c r="E288" s="4">
        <v>280</v>
      </c>
      <c r="F288" s="5">
        <v>87</v>
      </c>
    </row>
    <row r="289" spans="2:6" x14ac:dyDescent="0.25">
      <c r="B289" t="s">
        <v>9</v>
      </c>
      <c r="C289" t="s">
        <v>37</v>
      </c>
      <c r="D289" t="s">
        <v>4</v>
      </c>
      <c r="E289" s="4">
        <v>259</v>
      </c>
      <c r="F289" s="5">
        <v>207</v>
      </c>
    </row>
    <row r="290" spans="2:6" x14ac:dyDescent="0.25">
      <c r="B290" t="s">
        <v>2</v>
      </c>
      <c r="C290" t="s">
        <v>34</v>
      </c>
      <c r="D290" t="s">
        <v>13</v>
      </c>
      <c r="E290" s="4">
        <v>252</v>
      </c>
      <c r="F290" s="5">
        <v>54</v>
      </c>
    </row>
    <row r="291" spans="2:6" x14ac:dyDescent="0.25">
      <c r="B291" t="s">
        <v>10</v>
      </c>
      <c r="C291" t="s">
        <v>37</v>
      </c>
      <c r="D291" t="s">
        <v>21</v>
      </c>
      <c r="E291" s="4">
        <v>245</v>
      </c>
      <c r="F291" s="5">
        <v>288</v>
      </c>
    </row>
    <row r="292" spans="2:6" x14ac:dyDescent="0.25">
      <c r="B292" t="s">
        <v>2</v>
      </c>
      <c r="C292" t="s">
        <v>37</v>
      </c>
      <c r="D292" t="s">
        <v>19</v>
      </c>
      <c r="E292" s="4">
        <v>238</v>
      </c>
      <c r="F292" s="5">
        <v>18</v>
      </c>
    </row>
    <row r="293" spans="2:6" x14ac:dyDescent="0.25">
      <c r="B293" t="s">
        <v>40</v>
      </c>
      <c r="C293" t="s">
        <v>36</v>
      </c>
      <c r="D293" t="s">
        <v>4</v>
      </c>
      <c r="E293" s="4">
        <v>217</v>
      </c>
      <c r="F293" s="5">
        <v>36</v>
      </c>
    </row>
    <row r="294" spans="2:6" x14ac:dyDescent="0.25">
      <c r="B294" t="s">
        <v>2</v>
      </c>
      <c r="C294" t="s">
        <v>36</v>
      </c>
      <c r="D294" t="s">
        <v>17</v>
      </c>
      <c r="E294" s="4">
        <v>189</v>
      </c>
      <c r="F294" s="5">
        <v>48</v>
      </c>
    </row>
    <row r="295" spans="2:6" x14ac:dyDescent="0.25">
      <c r="B295" t="s">
        <v>5</v>
      </c>
      <c r="C295" t="s">
        <v>37</v>
      </c>
      <c r="D295" t="s">
        <v>31</v>
      </c>
      <c r="E295" s="4">
        <v>182</v>
      </c>
      <c r="F295" s="5">
        <v>48</v>
      </c>
    </row>
    <row r="296" spans="2:6" x14ac:dyDescent="0.25">
      <c r="B296" t="s">
        <v>8</v>
      </c>
      <c r="C296" t="s">
        <v>38</v>
      </c>
      <c r="D296" t="s">
        <v>22</v>
      </c>
      <c r="E296" s="4">
        <v>168</v>
      </c>
      <c r="F296" s="5">
        <v>84</v>
      </c>
    </row>
    <row r="297" spans="2:6" x14ac:dyDescent="0.25">
      <c r="B297" t="s">
        <v>41</v>
      </c>
      <c r="C297" t="s">
        <v>38</v>
      </c>
      <c r="D297" t="s">
        <v>25</v>
      </c>
      <c r="E297" s="4">
        <v>154</v>
      </c>
      <c r="F297" s="5">
        <v>21</v>
      </c>
    </row>
    <row r="298" spans="2:6" x14ac:dyDescent="0.25">
      <c r="B298" t="s">
        <v>9</v>
      </c>
      <c r="C298" t="s">
        <v>35</v>
      </c>
      <c r="D298" t="s">
        <v>26</v>
      </c>
      <c r="E298" s="4">
        <v>98</v>
      </c>
      <c r="F298" s="5">
        <v>159</v>
      </c>
    </row>
    <row r="299" spans="2:6" x14ac:dyDescent="0.25">
      <c r="B299" t="s">
        <v>41</v>
      </c>
      <c r="C299" t="s">
        <v>36</v>
      </c>
      <c r="D299" t="s">
        <v>26</v>
      </c>
      <c r="E299" s="4">
        <v>98</v>
      </c>
      <c r="F299" s="5">
        <v>204</v>
      </c>
    </row>
    <row r="300" spans="2:6" x14ac:dyDescent="0.25">
      <c r="B300" t="s">
        <v>10</v>
      </c>
      <c r="C300" t="s">
        <v>38</v>
      </c>
      <c r="D300" t="s">
        <v>13</v>
      </c>
      <c r="E300" s="4">
        <v>63</v>
      </c>
      <c r="F300" s="5">
        <v>123</v>
      </c>
    </row>
    <row r="301" spans="2:6" x14ac:dyDescent="0.25">
      <c r="B301" t="s">
        <v>2</v>
      </c>
      <c r="C301" t="s">
        <v>38</v>
      </c>
      <c r="D301" t="s">
        <v>13</v>
      </c>
      <c r="E301" s="4">
        <v>56</v>
      </c>
      <c r="F301" s="5">
        <v>51</v>
      </c>
    </row>
    <row r="302" spans="2:6" x14ac:dyDescent="0.25">
      <c r="B302" t="s">
        <v>8</v>
      </c>
      <c r="C302" t="s">
        <v>37</v>
      </c>
      <c r="D302" t="s">
        <v>30</v>
      </c>
      <c r="E302" s="4">
        <v>42</v>
      </c>
      <c r="F302" s="5">
        <v>150</v>
      </c>
    </row>
    <row r="303" spans="2:6" x14ac:dyDescent="0.25">
      <c r="B303" t="s">
        <v>3</v>
      </c>
      <c r="C303" t="s">
        <v>39</v>
      </c>
      <c r="D303" t="s">
        <v>16</v>
      </c>
      <c r="E303" s="4">
        <v>21</v>
      </c>
      <c r="F303" s="5">
        <v>168</v>
      </c>
    </row>
    <row r="304" spans="2:6" x14ac:dyDescent="0.25">
      <c r="B304" t="s">
        <v>40</v>
      </c>
      <c r="C304" t="s">
        <v>39</v>
      </c>
      <c r="D304" t="s">
        <v>29</v>
      </c>
      <c r="E304" s="4">
        <v>0</v>
      </c>
      <c r="F304" s="5">
        <v>135</v>
      </c>
    </row>
  </sheetData>
  <conditionalFormatting sqref="E4:E304">
    <cfRule type="colorScale" priority="5">
      <colorScale>
        <cfvo type="min"/>
        <cfvo type="percentile" val="50"/>
        <cfvo type="max"/>
        <color rgb="FFF8696B"/>
        <color rgb="FFFFEB84"/>
        <color rgb="FF63BE7B"/>
      </colorScale>
    </cfRule>
  </conditionalFormatting>
  <conditionalFormatting sqref="F4">
    <cfRule type="duplicateValues" dxfId="8" priority="1"/>
    <cfRule type="dataBar" priority="3">
      <dataBar>
        <cfvo type="min"/>
        <cfvo type="max"/>
        <color rgb="FF638EC6"/>
      </dataBar>
      <extLst>
        <ext xmlns:x14="http://schemas.microsoft.com/office/spreadsheetml/2009/9/main" uri="{B025F937-C7B1-47D3-B67F-A62EFF666E3E}">
          <x14:id>{457B2C6D-2070-406C-99E4-EFD083B0DC0F}</x14:id>
        </ext>
      </extLst>
    </cfRule>
  </conditionalFormatting>
  <conditionalFormatting sqref="F4:F304">
    <cfRule type="dataBar" priority="2">
      <dataBar>
        <cfvo type="min"/>
        <cfvo type="max"/>
        <color rgb="FF638EC6"/>
      </dataBar>
      <extLst>
        <ext xmlns:x14="http://schemas.microsoft.com/office/spreadsheetml/2009/9/main" uri="{B025F937-C7B1-47D3-B67F-A62EFF666E3E}">
          <x14:id>{28B99802-0E37-4FC2-B694-CEF8738F28B2}</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457B2C6D-2070-406C-99E4-EFD083B0DC0F}">
            <x14:dataBar minLength="0" maxLength="100" gradient="0">
              <x14:cfvo type="autoMin"/>
              <x14:cfvo type="autoMax"/>
              <x14:negativeFillColor rgb="FFFF0000"/>
              <x14:axisColor rgb="FF000000"/>
            </x14:dataBar>
          </x14:cfRule>
          <xm:sqref>F4</xm:sqref>
        </x14:conditionalFormatting>
        <x14:conditionalFormatting xmlns:xm="http://schemas.microsoft.com/office/excel/2006/main">
          <x14:cfRule type="dataBar" id="{28B99802-0E37-4FC2-B694-CEF8738F28B2}">
            <x14:dataBar minLength="0" maxLength="100" gradient="0">
              <x14:cfvo type="autoMin"/>
              <x14:cfvo type="autoMax"/>
              <x14:negativeFillColor rgb="FFFF0000"/>
              <x14:axisColor rgb="FF000000"/>
            </x14:dataBar>
          </x14:cfRule>
          <xm:sqref>F4:F304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AA9FF-D6F5-4EAE-993A-ACF432AA3A11}">
  <dimension ref="B3:M9"/>
  <sheetViews>
    <sheetView workbookViewId="0">
      <selection activeCell="H9" sqref="H9"/>
    </sheetView>
  </sheetViews>
  <sheetFormatPr defaultRowHeight="15" x14ac:dyDescent="0.25"/>
  <cols>
    <col min="2" max="2" width="19.7109375" customWidth="1"/>
    <col min="3" max="4" width="11" customWidth="1"/>
    <col min="5" max="5" width="10.5703125" bestFit="1" customWidth="1"/>
    <col min="12" max="12" width="12.42578125" customWidth="1"/>
  </cols>
  <sheetData>
    <row r="3" spans="2:13" x14ac:dyDescent="0.25">
      <c r="B3" s="14" t="s">
        <v>64</v>
      </c>
      <c r="C3" s="14" t="s">
        <v>1</v>
      </c>
      <c r="D3" s="14"/>
      <c r="E3" s="14" t="s">
        <v>50</v>
      </c>
      <c r="K3" s="6" t="s">
        <v>64</v>
      </c>
      <c r="L3" s="6" t="s">
        <v>1</v>
      </c>
      <c r="M3" s="6" t="s">
        <v>50</v>
      </c>
    </row>
    <row r="4" spans="2:13" x14ac:dyDescent="0.25">
      <c r="B4" t="s">
        <v>34</v>
      </c>
      <c r="C4" s="12">
        <f>SUMIFS(Table2[Amount],Table2[Geography],B4)</f>
        <v>252469</v>
      </c>
      <c r="D4" s="12">
        <f>C4</f>
        <v>252469</v>
      </c>
      <c r="E4" s="15">
        <f>SUMIFS(Table2[Units],Table2[Geography],B4)</f>
        <v>8760</v>
      </c>
      <c r="K4" t="s">
        <v>37</v>
      </c>
      <c r="L4" s="12">
        <f>SUMIFS(Table2[Amount],Table2[Geography],K4)</f>
        <v>218813</v>
      </c>
      <c r="M4" s="13">
        <f>SUMIFS(Table2[Units],Table2[Geography],K4)</f>
        <v>7431</v>
      </c>
    </row>
    <row r="5" spans="2:13" x14ac:dyDescent="0.25">
      <c r="B5" t="s">
        <v>36</v>
      </c>
      <c r="C5" s="12">
        <f>SUMIFS(Table2[Amount],Table2[Geography],B5)</f>
        <v>237944</v>
      </c>
      <c r="D5" s="12">
        <f t="shared" ref="D5:D9" si="0">C5</f>
        <v>237944</v>
      </c>
      <c r="E5" s="15">
        <f>SUMIFS(Table2[Units],Table2[Geography],B5)</f>
        <v>7302</v>
      </c>
      <c r="K5" t="s">
        <v>35</v>
      </c>
      <c r="L5" s="12">
        <f>SUMIFS(Table2[Amount],Table2[Geography],K5)</f>
        <v>189434</v>
      </c>
      <c r="M5" s="13">
        <f>SUMIFS(Table2[Units],Table2[Geography],K5)</f>
        <v>10158</v>
      </c>
    </row>
    <row r="6" spans="2:13" x14ac:dyDescent="0.25">
      <c r="B6" t="s">
        <v>37</v>
      </c>
      <c r="C6" s="12">
        <f>SUMIFS(Table2[Amount],Table2[Geography],B6)</f>
        <v>218813</v>
      </c>
      <c r="D6" s="12">
        <f t="shared" si="0"/>
        <v>218813</v>
      </c>
      <c r="E6" s="15">
        <f>SUMIFS(Table2[Units],Table2[Geography],B6)</f>
        <v>7431</v>
      </c>
      <c r="K6" t="s">
        <v>36</v>
      </c>
      <c r="L6" s="12">
        <f>SUMIFS(Table2[Amount],Table2[Geography],K6)</f>
        <v>237944</v>
      </c>
      <c r="M6" s="13">
        <f>SUMIFS(Table2[Units],Table2[Geography],K6)</f>
        <v>7302</v>
      </c>
    </row>
    <row r="7" spans="2:13" x14ac:dyDescent="0.25">
      <c r="B7" t="s">
        <v>35</v>
      </c>
      <c r="C7" s="12">
        <f>SUMIFS(Table2[Amount],Table2[Geography],B7)</f>
        <v>189434</v>
      </c>
      <c r="D7" s="12">
        <f t="shared" si="0"/>
        <v>189434</v>
      </c>
      <c r="E7" s="15">
        <f>SUMIFS(Table2[Units],Table2[Geography],B7)</f>
        <v>10158</v>
      </c>
      <c r="K7" t="s">
        <v>39</v>
      </c>
      <c r="L7" s="12">
        <f>SUMIFS(Table2[Amount],Table2[Geography],K7)</f>
        <v>173530</v>
      </c>
      <c r="M7" s="13">
        <f>SUMIFS(Table2[Units],Table2[Geography],K7)</f>
        <v>5745</v>
      </c>
    </row>
    <row r="8" spans="2:13" x14ac:dyDescent="0.25">
      <c r="B8" t="s">
        <v>39</v>
      </c>
      <c r="C8" s="12">
        <f>SUMIFS(Table2[Amount],Table2[Geography],B8)</f>
        <v>173530</v>
      </c>
      <c r="D8" s="12">
        <f t="shared" si="0"/>
        <v>173530</v>
      </c>
      <c r="E8" s="15">
        <f>SUMIFS(Table2[Units],Table2[Geography],B8)</f>
        <v>5745</v>
      </c>
      <c r="K8" t="s">
        <v>38</v>
      </c>
      <c r="L8" s="12">
        <f>SUMIFS(Table2[Amount],Table2[Geography],K8)</f>
        <v>168679</v>
      </c>
      <c r="M8" s="13">
        <f>SUMIFS(Table2[Units],Table2[Geography],K8)</f>
        <v>6264</v>
      </c>
    </row>
    <row r="9" spans="2:13" x14ac:dyDescent="0.25">
      <c r="B9" t="s">
        <v>38</v>
      </c>
      <c r="C9" s="12">
        <f>SUMIFS(Table2[Amount],Table2[Geography],B9)</f>
        <v>168679</v>
      </c>
      <c r="D9" s="12">
        <f t="shared" si="0"/>
        <v>168679</v>
      </c>
      <c r="E9" s="15">
        <f>SUMIFS(Table2[Units],Table2[Geography],B9)</f>
        <v>6264</v>
      </c>
      <c r="K9" t="s">
        <v>34</v>
      </c>
      <c r="L9" s="12">
        <f>SUMIFS(Table2[Amount],Table2[Geography],K9)</f>
        <v>252469</v>
      </c>
      <c r="M9" s="13">
        <f>SUMIFS(Table2[Units],Table2[Geography],K9)</f>
        <v>8760</v>
      </c>
    </row>
  </sheetData>
  <conditionalFormatting sqref="D4:D9">
    <cfRule type="dataBar" priority="1">
      <dataBar showValue="0">
        <cfvo type="min"/>
        <cfvo type="max"/>
        <color theme="4" tint="0.39997558519241921"/>
      </dataBar>
      <extLst>
        <ext xmlns:x14="http://schemas.microsoft.com/office/spreadsheetml/2009/9/main" uri="{B025F937-C7B1-47D3-B67F-A62EFF666E3E}">
          <x14:id>{603EB184-EB0A-44BD-B82C-0D2F2B4CD24B}</x14:id>
        </ext>
      </extLs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603EB184-EB0A-44BD-B82C-0D2F2B4CD24B}">
            <x14:dataBar minLength="0" maxLength="100" gradient="0">
              <x14:cfvo type="autoMin"/>
              <x14:cfvo type="autoMax"/>
              <x14:negativeFillColor rgb="FFFF0000"/>
              <x14:axisColor rgb="FF000000"/>
            </x14:dataBar>
          </x14:cfRule>
          <xm:sqref>D4:D9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4E30D-E8F1-4AE9-BEC4-D0833F409408}">
  <dimension ref="B3:E10"/>
  <sheetViews>
    <sheetView workbookViewId="0">
      <selection activeCell="M19" sqref="M19"/>
    </sheetView>
  </sheetViews>
  <sheetFormatPr defaultRowHeight="15" x14ac:dyDescent="0.25"/>
  <cols>
    <col min="2" max="2" width="13.140625" bestFit="1" customWidth="1"/>
    <col min="3" max="3" width="14.85546875" bestFit="1" customWidth="1"/>
    <col min="4" max="4" width="6" bestFit="1" customWidth="1"/>
    <col min="5" max="5" width="12.28515625" bestFit="1" customWidth="1"/>
  </cols>
  <sheetData>
    <row r="3" spans="2:5" x14ac:dyDescent="0.25">
      <c r="B3" s="16" t="s">
        <v>65</v>
      </c>
      <c r="C3" t="s">
        <v>67</v>
      </c>
      <c r="D3" t="s">
        <v>69</v>
      </c>
      <c r="E3" t="s">
        <v>68</v>
      </c>
    </row>
    <row r="4" spans="2:5" x14ac:dyDescent="0.25">
      <c r="B4" s="17" t="s">
        <v>38</v>
      </c>
      <c r="C4" s="24">
        <v>6069</v>
      </c>
      <c r="D4" s="24">
        <v>6069</v>
      </c>
      <c r="E4" s="24">
        <v>24</v>
      </c>
    </row>
    <row r="5" spans="2:5" x14ac:dyDescent="0.25">
      <c r="B5" s="17" t="s">
        <v>36</v>
      </c>
      <c r="C5" s="24">
        <v>39242</v>
      </c>
      <c r="D5" s="24">
        <v>39242</v>
      </c>
      <c r="E5" s="24">
        <v>1482</v>
      </c>
    </row>
    <row r="6" spans="2:5" x14ac:dyDescent="0.25">
      <c r="B6" s="17" t="s">
        <v>34</v>
      </c>
      <c r="C6" s="24">
        <v>15855</v>
      </c>
      <c r="D6" s="24">
        <v>15855</v>
      </c>
      <c r="E6" s="24">
        <v>708</v>
      </c>
    </row>
    <row r="7" spans="2:5" x14ac:dyDescent="0.25">
      <c r="B7" s="17" t="s">
        <v>37</v>
      </c>
      <c r="C7" s="24">
        <v>17283</v>
      </c>
      <c r="D7" s="24">
        <v>17283</v>
      </c>
      <c r="E7" s="24">
        <v>882</v>
      </c>
    </row>
    <row r="8" spans="2:5" x14ac:dyDescent="0.25">
      <c r="B8" s="17" t="s">
        <v>39</v>
      </c>
      <c r="C8" s="24">
        <v>3976</v>
      </c>
      <c r="D8" s="24">
        <v>3976</v>
      </c>
      <c r="E8" s="24">
        <v>72</v>
      </c>
    </row>
    <row r="9" spans="2:5" x14ac:dyDescent="0.25">
      <c r="B9" s="17" t="s">
        <v>35</v>
      </c>
      <c r="C9" s="24">
        <v>15785</v>
      </c>
      <c r="D9" s="24">
        <v>15785</v>
      </c>
      <c r="E9" s="24">
        <v>699</v>
      </c>
    </row>
    <row r="10" spans="2:5" x14ac:dyDescent="0.25">
      <c r="B10" s="17" t="s">
        <v>66</v>
      </c>
      <c r="C10" s="24">
        <v>98210</v>
      </c>
      <c r="D10" s="24">
        <v>98210</v>
      </c>
      <c r="E10" s="24">
        <v>3867</v>
      </c>
    </row>
  </sheetData>
  <conditionalFormatting sqref="D3">
    <cfRule type="dataBar" priority="2">
      <dataBar showValue="0">
        <cfvo type="min"/>
        <cfvo type="max"/>
        <color theme="7"/>
      </dataBar>
      <extLst>
        <ext xmlns:x14="http://schemas.microsoft.com/office/spreadsheetml/2009/9/main" uri="{B025F937-C7B1-47D3-B67F-A62EFF666E3E}">
          <x14:id>{90296E8F-6895-4792-9EC4-5FA4C95C38D0}</x14:id>
        </ext>
      </extLst>
    </cfRule>
  </conditionalFormatting>
  <conditionalFormatting pivot="1" sqref="D4:D9">
    <cfRule type="dataBar" priority="1">
      <dataBar showValue="0">
        <cfvo type="min"/>
        <cfvo type="max"/>
        <color rgb="FFFFB628"/>
      </dataBar>
      <extLst>
        <ext xmlns:x14="http://schemas.microsoft.com/office/spreadsheetml/2009/9/main" uri="{B025F937-C7B1-47D3-B67F-A62EFF666E3E}">
          <x14:id>{B5748B48-DB93-4FE2-8DEA-150E2FDFDD43}</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90296E8F-6895-4792-9EC4-5FA4C95C38D0}">
            <x14:dataBar minLength="0" maxLength="100" gradient="0">
              <x14:cfvo type="autoMin"/>
              <x14:cfvo type="autoMax"/>
              <x14:negativeFillColor rgb="FFFF0000"/>
              <x14:axisColor rgb="FF000000"/>
            </x14:dataBar>
          </x14:cfRule>
          <xm:sqref>D3</xm:sqref>
        </x14:conditionalFormatting>
        <x14:conditionalFormatting xmlns:xm="http://schemas.microsoft.com/office/excel/2006/main" pivot="1">
          <x14:cfRule type="dataBar" id="{B5748B48-DB93-4FE2-8DEA-150E2FDFDD43}">
            <x14:dataBar minLength="0" maxLength="100" border="1" negativeBarBorderColorSameAsPositive="0">
              <x14:cfvo type="autoMin"/>
              <x14:cfvo type="autoMax"/>
              <x14:borderColor rgb="FFFFB628"/>
              <x14:negativeFillColor rgb="FFFF0000"/>
              <x14:negativeBorderColor rgb="FFFF0000"/>
              <x14:axisColor rgb="FF000000"/>
            </x14:dataBar>
          </x14:cfRule>
          <xm:sqref>D4:D9</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2398-4FD4-4662-9E5C-E5C122C4833E}">
  <dimension ref="B4:C27"/>
  <sheetViews>
    <sheetView workbookViewId="0">
      <selection activeCell="E17" sqref="E17"/>
    </sheetView>
  </sheetViews>
  <sheetFormatPr defaultRowHeight="15" x14ac:dyDescent="0.25"/>
  <cols>
    <col min="2" max="2" width="21.85546875" bestFit="1" customWidth="1"/>
    <col min="3" max="3" width="13.140625" bestFit="1" customWidth="1"/>
    <col min="4" max="5" width="12.28515625" bestFit="1" customWidth="1"/>
  </cols>
  <sheetData>
    <row r="4" spans="2:3" x14ac:dyDescent="0.25">
      <c r="B4" s="16" t="s">
        <v>65</v>
      </c>
      <c r="C4" t="s">
        <v>70</v>
      </c>
    </row>
    <row r="5" spans="2:3" x14ac:dyDescent="0.25">
      <c r="B5" s="17" t="s">
        <v>15</v>
      </c>
      <c r="C5" s="18">
        <v>44.990867579908674</v>
      </c>
    </row>
    <row r="6" spans="2:3" x14ac:dyDescent="0.25">
      <c r="B6" s="17" t="s">
        <v>33</v>
      </c>
      <c r="C6" s="18">
        <v>37.303128371089535</v>
      </c>
    </row>
    <row r="7" spans="2:3" x14ac:dyDescent="0.25">
      <c r="B7" s="17" t="s">
        <v>24</v>
      </c>
      <c r="C7" s="18">
        <v>33.88697318007663</v>
      </c>
    </row>
    <row r="8" spans="2:3" x14ac:dyDescent="0.25">
      <c r="B8" s="17" t="s">
        <v>26</v>
      </c>
      <c r="C8" s="18">
        <v>32.807189542483663</v>
      </c>
    </row>
    <row r="9" spans="2:3" x14ac:dyDescent="0.25">
      <c r="B9" s="17" t="s">
        <v>22</v>
      </c>
      <c r="C9" s="18">
        <v>32.301656920077974</v>
      </c>
    </row>
    <row r="10" spans="2:3" x14ac:dyDescent="0.25">
      <c r="B10" s="17" t="s">
        <v>32</v>
      </c>
      <c r="C10" s="18">
        <v>31.276401564537156</v>
      </c>
    </row>
    <row r="11" spans="2:3" x14ac:dyDescent="0.25">
      <c r="B11" s="17" t="s">
        <v>23</v>
      </c>
      <c r="C11" s="18">
        <v>31.260485651214129</v>
      </c>
    </row>
    <row r="12" spans="2:3" x14ac:dyDescent="0.25">
      <c r="B12" s="17" t="s">
        <v>18</v>
      </c>
      <c r="C12" s="18">
        <v>29.765981735159816</v>
      </c>
    </row>
    <row r="13" spans="2:3" x14ac:dyDescent="0.25">
      <c r="B13" s="17" t="s">
        <v>21</v>
      </c>
      <c r="C13" s="18">
        <v>28.877675840978593</v>
      </c>
    </row>
    <row r="14" spans="2:3" x14ac:dyDescent="0.25">
      <c r="B14" s="17" t="s">
        <v>16</v>
      </c>
      <c r="C14" s="18">
        <v>28.835190343546891</v>
      </c>
    </row>
    <row r="15" spans="2:3" x14ac:dyDescent="0.25">
      <c r="B15" s="17" t="s">
        <v>17</v>
      </c>
      <c r="C15" s="18">
        <v>27.336336336336338</v>
      </c>
    </row>
    <row r="16" spans="2:3" x14ac:dyDescent="0.25">
      <c r="B16" s="17" t="s">
        <v>25</v>
      </c>
      <c r="C16" s="18">
        <v>27.242165242165242</v>
      </c>
    </row>
    <row r="17" spans="2:3" x14ac:dyDescent="0.25">
      <c r="B17" s="17" t="s">
        <v>13</v>
      </c>
      <c r="C17" s="18">
        <v>25.130781499202552</v>
      </c>
    </row>
    <row r="18" spans="2:3" x14ac:dyDescent="0.25">
      <c r="B18" s="17" t="s">
        <v>20</v>
      </c>
      <c r="C18" s="18">
        <v>24.9143897996357</v>
      </c>
    </row>
    <row r="19" spans="2:3" x14ac:dyDescent="0.25">
      <c r="B19" s="17" t="s">
        <v>30</v>
      </c>
      <c r="C19" s="18">
        <v>23.733047822983583</v>
      </c>
    </row>
    <row r="20" spans="2:3" x14ac:dyDescent="0.25">
      <c r="B20" s="17" t="s">
        <v>31</v>
      </c>
      <c r="C20" s="18">
        <v>23.329174093879978</v>
      </c>
    </row>
    <row r="21" spans="2:3" x14ac:dyDescent="0.25">
      <c r="B21" s="17" t="s">
        <v>27</v>
      </c>
      <c r="C21" s="18">
        <v>23.293427230046948</v>
      </c>
    </row>
    <row r="22" spans="2:3" x14ac:dyDescent="0.25">
      <c r="B22" s="17" t="s">
        <v>19</v>
      </c>
      <c r="C22" s="18">
        <v>22.87525562372188</v>
      </c>
    </row>
    <row r="23" spans="2:3" x14ac:dyDescent="0.25">
      <c r="B23" s="17" t="s">
        <v>28</v>
      </c>
      <c r="C23" s="18">
        <v>22.567196757093857</v>
      </c>
    </row>
    <row r="24" spans="2:3" x14ac:dyDescent="0.25">
      <c r="B24" s="17" t="s">
        <v>4</v>
      </c>
      <c r="C24" s="18">
        <v>21.424648786717754</v>
      </c>
    </row>
    <row r="25" spans="2:3" x14ac:dyDescent="0.25">
      <c r="B25" s="17" t="s">
        <v>14</v>
      </c>
      <c r="C25" s="18">
        <v>21.356577645895154</v>
      </c>
    </row>
    <row r="26" spans="2:3" x14ac:dyDescent="0.25">
      <c r="B26" s="17" t="s">
        <v>29</v>
      </c>
      <c r="C26" s="18">
        <v>19.492271505376344</v>
      </c>
    </row>
    <row r="27" spans="2:3" x14ac:dyDescent="0.25">
      <c r="B27" s="17" t="s">
        <v>66</v>
      </c>
      <c r="C27" s="18">
        <v>27.17628120893561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A01C8-06FA-4CDE-97D3-237D9687D695}">
  <dimension ref="C5:G305"/>
  <sheetViews>
    <sheetView topLeftCell="A3" workbookViewId="0">
      <selection activeCell="K28" sqref="K28"/>
    </sheetView>
  </sheetViews>
  <sheetFormatPr defaultRowHeight="15" x14ac:dyDescent="0.25"/>
  <cols>
    <col min="3" max="3" width="16" customWidth="1"/>
    <col min="4" max="4" width="22" customWidth="1"/>
    <col min="5" max="5" width="16.5703125" customWidth="1"/>
    <col min="6" max="6" width="17.140625" customWidth="1"/>
    <col min="7" max="7" width="34" customWidth="1"/>
  </cols>
  <sheetData>
    <row r="5" spans="3:7" x14ac:dyDescent="0.25">
      <c r="C5" s="6" t="s">
        <v>11</v>
      </c>
      <c r="D5" s="6" t="s">
        <v>12</v>
      </c>
      <c r="E5" s="11" t="s">
        <v>0</v>
      </c>
      <c r="F5" s="11" t="s">
        <v>1</v>
      </c>
      <c r="G5" s="11" t="s">
        <v>50</v>
      </c>
    </row>
    <row r="6" spans="3:7" x14ac:dyDescent="0.25">
      <c r="C6" t="s">
        <v>40</v>
      </c>
      <c r="D6" t="s">
        <v>37</v>
      </c>
      <c r="E6" t="s">
        <v>30</v>
      </c>
      <c r="F6" s="4">
        <v>1624</v>
      </c>
      <c r="G6" s="5">
        <v>114</v>
      </c>
    </row>
    <row r="7" spans="3:7" x14ac:dyDescent="0.25">
      <c r="C7" t="s">
        <v>8</v>
      </c>
      <c r="D7" t="s">
        <v>35</v>
      </c>
      <c r="E7" t="s">
        <v>32</v>
      </c>
      <c r="F7" s="4">
        <v>6706</v>
      </c>
      <c r="G7" s="5">
        <v>459</v>
      </c>
    </row>
    <row r="8" spans="3:7" x14ac:dyDescent="0.25">
      <c r="C8" t="s">
        <v>9</v>
      </c>
      <c r="D8" t="s">
        <v>35</v>
      </c>
      <c r="E8" t="s">
        <v>4</v>
      </c>
      <c r="F8" s="4">
        <v>959</v>
      </c>
      <c r="G8" s="5">
        <v>147</v>
      </c>
    </row>
    <row r="9" spans="3:7" x14ac:dyDescent="0.25">
      <c r="C9" t="s">
        <v>41</v>
      </c>
      <c r="D9" t="s">
        <v>36</v>
      </c>
      <c r="E9" t="s">
        <v>18</v>
      </c>
      <c r="F9" s="4">
        <v>9632</v>
      </c>
      <c r="G9" s="5">
        <v>288</v>
      </c>
    </row>
    <row r="10" spans="3:7" x14ac:dyDescent="0.25">
      <c r="C10" t="s">
        <v>6</v>
      </c>
      <c r="D10" t="s">
        <v>39</v>
      </c>
      <c r="E10" t="s">
        <v>25</v>
      </c>
      <c r="F10" s="4">
        <v>2100</v>
      </c>
      <c r="G10" s="5">
        <v>414</v>
      </c>
    </row>
    <row r="11" spans="3:7" x14ac:dyDescent="0.25">
      <c r="C11" t="s">
        <v>40</v>
      </c>
      <c r="D11" t="s">
        <v>35</v>
      </c>
      <c r="E11" t="s">
        <v>33</v>
      </c>
      <c r="F11" s="4">
        <v>8869</v>
      </c>
      <c r="G11" s="5">
        <v>432</v>
      </c>
    </row>
    <row r="12" spans="3:7" x14ac:dyDescent="0.25">
      <c r="C12" t="s">
        <v>6</v>
      </c>
      <c r="D12" t="s">
        <v>38</v>
      </c>
      <c r="E12" t="s">
        <v>31</v>
      </c>
      <c r="F12" s="4">
        <v>2681</v>
      </c>
      <c r="G12" s="5">
        <v>54</v>
      </c>
    </row>
    <row r="13" spans="3:7" x14ac:dyDescent="0.25">
      <c r="C13" t="s">
        <v>8</v>
      </c>
      <c r="D13" t="s">
        <v>35</v>
      </c>
      <c r="E13" t="s">
        <v>22</v>
      </c>
      <c r="F13" s="4">
        <v>5012</v>
      </c>
      <c r="G13" s="5">
        <v>210</v>
      </c>
    </row>
    <row r="14" spans="3:7" x14ac:dyDescent="0.25">
      <c r="C14" t="s">
        <v>7</v>
      </c>
      <c r="D14" t="s">
        <v>38</v>
      </c>
      <c r="E14" t="s">
        <v>14</v>
      </c>
      <c r="F14" s="4">
        <v>1281</v>
      </c>
      <c r="G14" s="5">
        <v>75</v>
      </c>
    </row>
    <row r="15" spans="3:7" x14ac:dyDescent="0.25">
      <c r="C15" t="s">
        <v>5</v>
      </c>
      <c r="D15" t="s">
        <v>37</v>
      </c>
      <c r="E15" t="s">
        <v>14</v>
      </c>
      <c r="F15" s="4">
        <v>4991</v>
      </c>
      <c r="G15" s="5">
        <v>12</v>
      </c>
    </row>
    <row r="16" spans="3:7" x14ac:dyDescent="0.25">
      <c r="C16" t="s">
        <v>2</v>
      </c>
      <c r="D16" t="s">
        <v>39</v>
      </c>
      <c r="E16" t="s">
        <v>25</v>
      </c>
      <c r="F16" s="4">
        <v>1785</v>
      </c>
      <c r="G16" s="5">
        <v>462</v>
      </c>
    </row>
    <row r="17" spans="3:7" x14ac:dyDescent="0.25">
      <c r="C17" t="s">
        <v>3</v>
      </c>
      <c r="D17" t="s">
        <v>37</v>
      </c>
      <c r="E17" t="s">
        <v>17</v>
      </c>
      <c r="F17" s="4">
        <v>3983</v>
      </c>
      <c r="G17" s="5">
        <v>144</v>
      </c>
    </row>
    <row r="18" spans="3:7" x14ac:dyDescent="0.25">
      <c r="C18" t="s">
        <v>9</v>
      </c>
      <c r="D18" t="s">
        <v>38</v>
      </c>
      <c r="E18" t="s">
        <v>16</v>
      </c>
      <c r="F18" s="4">
        <v>2646</v>
      </c>
      <c r="G18" s="5">
        <v>120</v>
      </c>
    </row>
    <row r="19" spans="3:7" x14ac:dyDescent="0.25">
      <c r="C19" t="s">
        <v>2</v>
      </c>
      <c r="D19" t="s">
        <v>34</v>
      </c>
      <c r="E19" t="s">
        <v>13</v>
      </c>
      <c r="F19" s="4">
        <v>252</v>
      </c>
      <c r="G19" s="5">
        <v>54</v>
      </c>
    </row>
    <row r="20" spans="3:7" x14ac:dyDescent="0.25">
      <c r="C20" t="s">
        <v>3</v>
      </c>
      <c r="D20" t="s">
        <v>35</v>
      </c>
      <c r="E20" t="s">
        <v>25</v>
      </c>
      <c r="F20" s="4">
        <v>2464</v>
      </c>
      <c r="G20" s="5">
        <v>234</v>
      </c>
    </row>
    <row r="21" spans="3:7" x14ac:dyDescent="0.25">
      <c r="C21" t="s">
        <v>3</v>
      </c>
      <c r="D21" t="s">
        <v>35</v>
      </c>
      <c r="E21" t="s">
        <v>29</v>
      </c>
      <c r="F21" s="4">
        <v>2114</v>
      </c>
      <c r="G21" s="5">
        <v>66</v>
      </c>
    </row>
    <row r="22" spans="3:7" x14ac:dyDescent="0.25">
      <c r="C22" t="s">
        <v>6</v>
      </c>
      <c r="D22" t="s">
        <v>37</v>
      </c>
      <c r="E22" t="s">
        <v>31</v>
      </c>
      <c r="F22" s="4">
        <v>7693</v>
      </c>
      <c r="G22" s="5">
        <v>87</v>
      </c>
    </row>
    <row r="23" spans="3:7" x14ac:dyDescent="0.25">
      <c r="C23" t="s">
        <v>5</v>
      </c>
      <c r="D23" t="s">
        <v>34</v>
      </c>
      <c r="E23" t="s">
        <v>20</v>
      </c>
      <c r="F23" s="4">
        <v>15610</v>
      </c>
      <c r="G23" s="5">
        <v>339</v>
      </c>
    </row>
    <row r="24" spans="3:7" x14ac:dyDescent="0.25">
      <c r="C24" t="s">
        <v>41</v>
      </c>
      <c r="D24" t="s">
        <v>34</v>
      </c>
      <c r="E24" t="s">
        <v>22</v>
      </c>
      <c r="F24" s="4">
        <v>336</v>
      </c>
      <c r="G24" s="5">
        <v>144</v>
      </c>
    </row>
    <row r="25" spans="3:7" x14ac:dyDescent="0.25">
      <c r="C25" t="s">
        <v>2</v>
      </c>
      <c r="D25" t="s">
        <v>39</v>
      </c>
      <c r="E25" t="s">
        <v>20</v>
      </c>
      <c r="F25" s="4">
        <v>9443</v>
      </c>
      <c r="G25" s="5">
        <v>162</v>
      </c>
    </row>
    <row r="26" spans="3:7" x14ac:dyDescent="0.25">
      <c r="C26" t="s">
        <v>9</v>
      </c>
      <c r="D26" t="s">
        <v>34</v>
      </c>
      <c r="E26" t="s">
        <v>23</v>
      </c>
      <c r="F26" s="4">
        <v>8155</v>
      </c>
      <c r="G26" s="5">
        <v>90</v>
      </c>
    </row>
    <row r="27" spans="3:7" x14ac:dyDescent="0.25">
      <c r="C27" t="s">
        <v>8</v>
      </c>
      <c r="D27" t="s">
        <v>38</v>
      </c>
      <c r="E27" t="s">
        <v>23</v>
      </c>
      <c r="F27" s="4">
        <v>1701</v>
      </c>
      <c r="G27" s="5">
        <v>234</v>
      </c>
    </row>
    <row r="28" spans="3:7" x14ac:dyDescent="0.25">
      <c r="C28" t="s">
        <v>10</v>
      </c>
      <c r="D28" t="s">
        <v>38</v>
      </c>
      <c r="E28" t="s">
        <v>22</v>
      </c>
      <c r="F28" s="4">
        <v>2205</v>
      </c>
      <c r="G28" s="5">
        <v>141</v>
      </c>
    </row>
    <row r="29" spans="3:7" x14ac:dyDescent="0.25">
      <c r="C29" t="s">
        <v>8</v>
      </c>
      <c r="D29" t="s">
        <v>37</v>
      </c>
      <c r="E29" t="s">
        <v>19</v>
      </c>
      <c r="F29" s="4">
        <v>1771</v>
      </c>
      <c r="G29" s="5">
        <v>204</v>
      </c>
    </row>
    <row r="30" spans="3:7" x14ac:dyDescent="0.25">
      <c r="C30" t="s">
        <v>41</v>
      </c>
      <c r="D30" t="s">
        <v>35</v>
      </c>
      <c r="E30" t="s">
        <v>15</v>
      </c>
      <c r="F30" s="4">
        <v>2114</v>
      </c>
      <c r="G30" s="5">
        <v>186</v>
      </c>
    </row>
    <row r="31" spans="3:7" x14ac:dyDescent="0.25">
      <c r="C31" t="s">
        <v>41</v>
      </c>
      <c r="D31" t="s">
        <v>36</v>
      </c>
      <c r="E31" t="s">
        <v>13</v>
      </c>
      <c r="F31" s="4">
        <v>10311</v>
      </c>
      <c r="G31" s="5">
        <v>231</v>
      </c>
    </row>
    <row r="32" spans="3:7" x14ac:dyDescent="0.25">
      <c r="C32" t="s">
        <v>3</v>
      </c>
      <c r="D32" t="s">
        <v>39</v>
      </c>
      <c r="E32" t="s">
        <v>16</v>
      </c>
      <c r="F32" s="4">
        <v>21</v>
      </c>
      <c r="G32" s="5">
        <v>168</v>
      </c>
    </row>
    <row r="33" spans="3:7" x14ac:dyDescent="0.25">
      <c r="C33" t="s">
        <v>10</v>
      </c>
      <c r="D33" t="s">
        <v>35</v>
      </c>
      <c r="E33" t="s">
        <v>20</v>
      </c>
      <c r="F33" s="4">
        <v>1974</v>
      </c>
      <c r="G33" s="5">
        <v>195</v>
      </c>
    </row>
    <row r="34" spans="3:7" x14ac:dyDescent="0.25">
      <c r="C34" t="s">
        <v>5</v>
      </c>
      <c r="D34" t="s">
        <v>36</v>
      </c>
      <c r="E34" t="s">
        <v>23</v>
      </c>
      <c r="F34" s="4">
        <v>6314</v>
      </c>
      <c r="G34" s="5">
        <v>15</v>
      </c>
    </row>
    <row r="35" spans="3:7" x14ac:dyDescent="0.25">
      <c r="C35" t="s">
        <v>10</v>
      </c>
      <c r="D35" t="s">
        <v>37</v>
      </c>
      <c r="E35" t="s">
        <v>23</v>
      </c>
      <c r="F35" s="4">
        <v>4683</v>
      </c>
      <c r="G35" s="5">
        <v>30</v>
      </c>
    </row>
    <row r="36" spans="3:7" x14ac:dyDescent="0.25">
      <c r="C36" t="s">
        <v>41</v>
      </c>
      <c r="D36" t="s">
        <v>37</v>
      </c>
      <c r="E36" t="s">
        <v>24</v>
      </c>
      <c r="F36" s="4">
        <v>6398</v>
      </c>
      <c r="G36" s="5">
        <v>102</v>
      </c>
    </row>
    <row r="37" spans="3:7" x14ac:dyDescent="0.25">
      <c r="C37" t="s">
        <v>2</v>
      </c>
      <c r="D37" t="s">
        <v>35</v>
      </c>
      <c r="E37" t="s">
        <v>19</v>
      </c>
      <c r="F37" s="4">
        <v>553</v>
      </c>
      <c r="G37" s="5">
        <v>15</v>
      </c>
    </row>
    <row r="38" spans="3:7" x14ac:dyDescent="0.25">
      <c r="C38" t="s">
        <v>8</v>
      </c>
      <c r="D38" t="s">
        <v>39</v>
      </c>
      <c r="E38" t="s">
        <v>30</v>
      </c>
      <c r="F38" s="4">
        <v>7021</v>
      </c>
      <c r="G38" s="5">
        <v>183</v>
      </c>
    </row>
    <row r="39" spans="3:7" x14ac:dyDescent="0.25">
      <c r="C39" t="s">
        <v>40</v>
      </c>
      <c r="D39" t="s">
        <v>39</v>
      </c>
      <c r="E39" t="s">
        <v>22</v>
      </c>
      <c r="F39" s="4">
        <v>5817</v>
      </c>
      <c r="G39" s="5">
        <v>12</v>
      </c>
    </row>
    <row r="40" spans="3:7" x14ac:dyDescent="0.25">
      <c r="C40" t="s">
        <v>41</v>
      </c>
      <c r="D40" t="s">
        <v>39</v>
      </c>
      <c r="E40" t="s">
        <v>14</v>
      </c>
      <c r="F40" s="4">
        <v>3976</v>
      </c>
      <c r="G40" s="5">
        <v>72</v>
      </c>
    </row>
    <row r="41" spans="3:7" x14ac:dyDescent="0.25">
      <c r="C41" t="s">
        <v>6</v>
      </c>
      <c r="D41" t="s">
        <v>38</v>
      </c>
      <c r="E41" t="s">
        <v>27</v>
      </c>
      <c r="F41" s="4">
        <v>1134</v>
      </c>
      <c r="G41" s="5">
        <v>282</v>
      </c>
    </row>
    <row r="42" spans="3:7" x14ac:dyDescent="0.25">
      <c r="C42" t="s">
        <v>2</v>
      </c>
      <c r="D42" t="s">
        <v>39</v>
      </c>
      <c r="E42" t="s">
        <v>28</v>
      </c>
      <c r="F42" s="4">
        <v>6027</v>
      </c>
      <c r="G42" s="5">
        <v>144</v>
      </c>
    </row>
    <row r="43" spans="3:7" x14ac:dyDescent="0.25">
      <c r="C43" t="s">
        <v>6</v>
      </c>
      <c r="D43" t="s">
        <v>37</v>
      </c>
      <c r="E43" t="s">
        <v>16</v>
      </c>
      <c r="F43" s="4">
        <v>1904</v>
      </c>
      <c r="G43" s="5">
        <v>405</v>
      </c>
    </row>
    <row r="44" spans="3:7" x14ac:dyDescent="0.25">
      <c r="C44" t="s">
        <v>7</v>
      </c>
      <c r="D44" t="s">
        <v>34</v>
      </c>
      <c r="E44" t="s">
        <v>32</v>
      </c>
      <c r="F44" s="4">
        <v>3262</v>
      </c>
      <c r="G44" s="5">
        <v>75</v>
      </c>
    </row>
    <row r="45" spans="3:7" x14ac:dyDescent="0.25">
      <c r="C45" t="s">
        <v>40</v>
      </c>
      <c r="D45" t="s">
        <v>34</v>
      </c>
      <c r="E45" t="s">
        <v>27</v>
      </c>
      <c r="F45" s="4">
        <v>2289</v>
      </c>
      <c r="G45" s="5">
        <v>135</v>
      </c>
    </row>
    <row r="46" spans="3:7" x14ac:dyDescent="0.25">
      <c r="C46" t="s">
        <v>5</v>
      </c>
      <c r="D46" t="s">
        <v>34</v>
      </c>
      <c r="E46" t="s">
        <v>27</v>
      </c>
      <c r="F46" s="4">
        <v>6986</v>
      </c>
      <c r="G46" s="5">
        <v>21</v>
      </c>
    </row>
    <row r="47" spans="3:7" x14ac:dyDescent="0.25">
      <c r="C47" t="s">
        <v>2</v>
      </c>
      <c r="D47" t="s">
        <v>38</v>
      </c>
      <c r="E47" t="s">
        <v>23</v>
      </c>
      <c r="F47" s="4">
        <v>4417</v>
      </c>
      <c r="G47" s="5">
        <v>153</v>
      </c>
    </row>
    <row r="48" spans="3:7" x14ac:dyDescent="0.25">
      <c r="C48" t="s">
        <v>6</v>
      </c>
      <c r="D48" t="s">
        <v>34</v>
      </c>
      <c r="E48" t="s">
        <v>15</v>
      </c>
      <c r="F48" s="4">
        <v>1442</v>
      </c>
      <c r="G48" s="5">
        <v>15</v>
      </c>
    </row>
    <row r="49" spans="3:7" x14ac:dyDescent="0.25">
      <c r="C49" t="s">
        <v>3</v>
      </c>
      <c r="D49" t="s">
        <v>35</v>
      </c>
      <c r="E49" t="s">
        <v>14</v>
      </c>
      <c r="F49" s="4">
        <v>2415</v>
      </c>
      <c r="G49" s="5">
        <v>255</v>
      </c>
    </row>
    <row r="50" spans="3:7" x14ac:dyDescent="0.25">
      <c r="C50" t="s">
        <v>2</v>
      </c>
      <c r="D50" t="s">
        <v>37</v>
      </c>
      <c r="E50" t="s">
        <v>19</v>
      </c>
      <c r="F50" s="4">
        <v>238</v>
      </c>
      <c r="G50" s="5">
        <v>18</v>
      </c>
    </row>
    <row r="51" spans="3:7" x14ac:dyDescent="0.25">
      <c r="C51" t="s">
        <v>6</v>
      </c>
      <c r="D51" t="s">
        <v>37</v>
      </c>
      <c r="E51" t="s">
        <v>23</v>
      </c>
      <c r="F51" s="4">
        <v>4949</v>
      </c>
      <c r="G51" s="5">
        <v>189</v>
      </c>
    </row>
    <row r="52" spans="3:7" x14ac:dyDescent="0.25">
      <c r="C52" t="s">
        <v>5</v>
      </c>
      <c r="D52" t="s">
        <v>38</v>
      </c>
      <c r="E52" t="s">
        <v>32</v>
      </c>
      <c r="F52" s="4">
        <v>5075</v>
      </c>
      <c r="G52" s="5">
        <v>21</v>
      </c>
    </row>
    <row r="53" spans="3:7" x14ac:dyDescent="0.25">
      <c r="C53" t="s">
        <v>3</v>
      </c>
      <c r="D53" t="s">
        <v>36</v>
      </c>
      <c r="E53" t="s">
        <v>16</v>
      </c>
      <c r="F53" s="4">
        <v>9198</v>
      </c>
      <c r="G53" s="5">
        <v>36</v>
      </c>
    </row>
    <row r="54" spans="3:7" x14ac:dyDescent="0.25">
      <c r="C54" t="s">
        <v>6</v>
      </c>
      <c r="D54" t="s">
        <v>34</v>
      </c>
      <c r="E54" t="s">
        <v>29</v>
      </c>
      <c r="F54" s="4">
        <v>3339</v>
      </c>
      <c r="G54" s="5">
        <v>75</v>
      </c>
    </row>
    <row r="55" spans="3:7" x14ac:dyDescent="0.25">
      <c r="C55" t="s">
        <v>40</v>
      </c>
      <c r="D55" t="s">
        <v>34</v>
      </c>
      <c r="E55" t="s">
        <v>17</v>
      </c>
      <c r="F55" s="4">
        <v>5019</v>
      </c>
      <c r="G55" s="5">
        <v>156</v>
      </c>
    </row>
    <row r="56" spans="3:7" x14ac:dyDescent="0.25">
      <c r="C56" t="s">
        <v>5</v>
      </c>
      <c r="D56" t="s">
        <v>36</v>
      </c>
      <c r="E56" t="s">
        <v>16</v>
      </c>
      <c r="F56" s="4">
        <v>16184</v>
      </c>
      <c r="G56" s="5">
        <v>39</v>
      </c>
    </row>
    <row r="57" spans="3:7" x14ac:dyDescent="0.25">
      <c r="C57" t="s">
        <v>6</v>
      </c>
      <c r="D57" t="s">
        <v>36</v>
      </c>
      <c r="E57" t="s">
        <v>21</v>
      </c>
      <c r="F57" s="4">
        <v>497</v>
      </c>
      <c r="G57" s="5">
        <v>63</v>
      </c>
    </row>
    <row r="58" spans="3:7" x14ac:dyDescent="0.25">
      <c r="C58" t="s">
        <v>2</v>
      </c>
      <c r="D58" t="s">
        <v>36</v>
      </c>
      <c r="E58" t="s">
        <v>29</v>
      </c>
      <c r="F58" s="4">
        <v>8211</v>
      </c>
      <c r="G58" s="5">
        <v>75</v>
      </c>
    </row>
    <row r="59" spans="3:7" x14ac:dyDescent="0.25">
      <c r="C59" t="s">
        <v>2</v>
      </c>
      <c r="D59" t="s">
        <v>38</v>
      </c>
      <c r="E59" t="s">
        <v>28</v>
      </c>
      <c r="F59" s="4">
        <v>6580</v>
      </c>
      <c r="G59" s="5">
        <v>183</v>
      </c>
    </row>
    <row r="60" spans="3:7" x14ac:dyDescent="0.25">
      <c r="C60" t="s">
        <v>41</v>
      </c>
      <c r="D60" t="s">
        <v>35</v>
      </c>
      <c r="E60" t="s">
        <v>13</v>
      </c>
      <c r="F60" s="4">
        <v>4760</v>
      </c>
      <c r="G60" s="5">
        <v>69</v>
      </c>
    </row>
    <row r="61" spans="3:7" x14ac:dyDescent="0.25">
      <c r="C61" t="s">
        <v>40</v>
      </c>
      <c r="D61" t="s">
        <v>36</v>
      </c>
      <c r="E61" t="s">
        <v>25</v>
      </c>
      <c r="F61" s="4">
        <v>5439</v>
      </c>
      <c r="G61" s="5">
        <v>30</v>
      </c>
    </row>
    <row r="62" spans="3:7" x14ac:dyDescent="0.25">
      <c r="C62" t="s">
        <v>41</v>
      </c>
      <c r="D62" t="s">
        <v>34</v>
      </c>
      <c r="E62" t="s">
        <v>17</v>
      </c>
      <c r="F62" s="4">
        <v>1463</v>
      </c>
      <c r="G62" s="5">
        <v>39</v>
      </c>
    </row>
    <row r="63" spans="3:7" x14ac:dyDescent="0.25">
      <c r="C63" t="s">
        <v>3</v>
      </c>
      <c r="D63" t="s">
        <v>34</v>
      </c>
      <c r="E63" t="s">
        <v>32</v>
      </c>
      <c r="F63" s="4">
        <v>7777</v>
      </c>
      <c r="G63" s="5">
        <v>504</v>
      </c>
    </row>
    <row r="64" spans="3:7" x14ac:dyDescent="0.25">
      <c r="C64" t="s">
        <v>9</v>
      </c>
      <c r="D64" t="s">
        <v>37</v>
      </c>
      <c r="E64" t="s">
        <v>29</v>
      </c>
      <c r="F64" s="4">
        <v>1085</v>
      </c>
      <c r="G64" s="5">
        <v>273</v>
      </c>
    </row>
    <row r="65" spans="3:7" x14ac:dyDescent="0.25">
      <c r="C65" t="s">
        <v>5</v>
      </c>
      <c r="D65" t="s">
        <v>37</v>
      </c>
      <c r="E65" t="s">
        <v>31</v>
      </c>
      <c r="F65" s="4">
        <v>182</v>
      </c>
      <c r="G65" s="5">
        <v>48</v>
      </c>
    </row>
    <row r="66" spans="3:7" x14ac:dyDescent="0.25">
      <c r="C66" t="s">
        <v>6</v>
      </c>
      <c r="D66" t="s">
        <v>34</v>
      </c>
      <c r="E66" t="s">
        <v>27</v>
      </c>
      <c r="F66" s="4">
        <v>4242</v>
      </c>
      <c r="G66" s="5">
        <v>207</v>
      </c>
    </row>
    <row r="67" spans="3:7" x14ac:dyDescent="0.25">
      <c r="C67" t="s">
        <v>6</v>
      </c>
      <c r="D67" t="s">
        <v>36</v>
      </c>
      <c r="E67" t="s">
        <v>32</v>
      </c>
      <c r="F67" s="4">
        <v>6118</v>
      </c>
      <c r="G67" s="5">
        <v>9</v>
      </c>
    </row>
    <row r="68" spans="3:7" x14ac:dyDescent="0.25">
      <c r="C68" t="s">
        <v>10</v>
      </c>
      <c r="D68" t="s">
        <v>36</v>
      </c>
      <c r="E68" t="s">
        <v>23</v>
      </c>
      <c r="F68" s="4">
        <v>2317</v>
      </c>
      <c r="G68" s="5">
        <v>261</v>
      </c>
    </row>
    <row r="69" spans="3:7" x14ac:dyDescent="0.25">
      <c r="C69" t="s">
        <v>6</v>
      </c>
      <c r="D69" t="s">
        <v>38</v>
      </c>
      <c r="E69" t="s">
        <v>16</v>
      </c>
      <c r="F69" s="4">
        <v>938</v>
      </c>
      <c r="G69" s="5">
        <v>6</v>
      </c>
    </row>
    <row r="70" spans="3:7" x14ac:dyDescent="0.25">
      <c r="C70" t="s">
        <v>8</v>
      </c>
      <c r="D70" t="s">
        <v>37</v>
      </c>
      <c r="E70" t="s">
        <v>15</v>
      </c>
      <c r="F70" s="4">
        <v>9709</v>
      </c>
      <c r="G70" s="5">
        <v>30</v>
      </c>
    </row>
    <row r="71" spans="3:7" x14ac:dyDescent="0.25">
      <c r="C71" t="s">
        <v>7</v>
      </c>
      <c r="D71" t="s">
        <v>34</v>
      </c>
      <c r="E71" t="s">
        <v>20</v>
      </c>
      <c r="F71" s="4">
        <v>2205</v>
      </c>
      <c r="G71" s="5">
        <v>138</v>
      </c>
    </row>
    <row r="72" spans="3:7" x14ac:dyDescent="0.25">
      <c r="C72" t="s">
        <v>7</v>
      </c>
      <c r="D72" t="s">
        <v>37</v>
      </c>
      <c r="E72" t="s">
        <v>17</v>
      </c>
      <c r="F72" s="4">
        <v>4487</v>
      </c>
      <c r="G72" s="5">
        <v>111</v>
      </c>
    </row>
    <row r="73" spans="3:7" x14ac:dyDescent="0.25">
      <c r="C73" t="s">
        <v>5</v>
      </c>
      <c r="D73" t="s">
        <v>35</v>
      </c>
      <c r="E73" t="s">
        <v>18</v>
      </c>
      <c r="F73" s="4">
        <v>2415</v>
      </c>
      <c r="G73" s="5">
        <v>15</v>
      </c>
    </row>
    <row r="74" spans="3:7" x14ac:dyDescent="0.25">
      <c r="C74" t="s">
        <v>40</v>
      </c>
      <c r="D74" t="s">
        <v>34</v>
      </c>
      <c r="E74" t="s">
        <v>19</v>
      </c>
      <c r="F74" s="4">
        <v>4018</v>
      </c>
      <c r="G74" s="5">
        <v>162</v>
      </c>
    </row>
    <row r="75" spans="3:7" x14ac:dyDescent="0.25">
      <c r="C75" t="s">
        <v>5</v>
      </c>
      <c r="D75" t="s">
        <v>34</v>
      </c>
      <c r="E75" t="s">
        <v>19</v>
      </c>
      <c r="F75" s="4">
        <v>861</v>
      </c>
      <c r="G75" s="5">
        <v>195</v>
      </c>
    </row>
    <row r="76" spans="3:7" x14ac:dyDescent="0.25">
      <c r="C76" t="s">
        <v>10</v>
      </c>
      <c r="D76" t="s">
        <v>38</v>
      </c>
      <c r="E76" t="s">
        <v>14</v>
      </c>
      <c r="F76" s="4">
        <v>5586</v>
      </c>
      <c r="G76" s="5">
        <v>525</v>
      </c>
    </row>
    <row r="77" spans="3:7" x14ac:dyDescent="0.25">
      <c r="C77" t="s">
        <v>7</v>
      </c>
      <c r="D77" t="s">
        <v>34</v>
      </c>
      <c r="E77" t="s">
        <v>33</v>
      </c>
      <c r="F77" s="4">
        <v>2226</v>
      </c>
      <c r="G77" s="5">
        <v>48</v>
      </c>
    </row>
    <row r="78" spans="3:7" x14ac:dyDescent="0.25">
      <c r="C78" t="s">
        <v>9</v>
      </c>
      <c r="D78" t="s">
        <v>34</v>
      </c>
      <c r="E78" t="s">
        <v>28</v>
      </c>
      <c r="F78" s="4">
        <v>14329</v>
      </c>
      <c r="G78" s="5">
        <v>150</v>
      </c>
    </row>
    <row r="79" spans="3:7" x14ac:dyDescent="0.25">
      <c r="C79" t="s">
        <v>9</v>
      </c>
      <c r="D79" t="s">
        <v>34</v>
      </c>
      <c r="E79" t="s">
        <v>20</v>
      </c>
      <c r="F79" s="4">
        <v>8463</v>
      </c>
      <c r="G79" s="5">
        <v>492</v>
      </c>
    </row>
    <row r="80" spans="3:7" x14ac:dyDescent="0.25">
      <c r="C80" t="s">
        <v>5</v>
      </c>
      <c r="D80" t="s">
        <v>34</v>
      </c>
      <c r="E80" t="s">
        <v>29</v>
      </c>
      <c r="F80" s="4">
        <v>2891</v>
      </c>
      <c r="G80" s="5">
        <v>102</v>
      </c>
    </row>
    <row r="81" spans="3:7" x14ac:dyDescent="0.25">
      <c r="C81" t="s">
        <v>3</v>
      </c>
      <c r="D81" t="s">
        <v>36</v>
      </c>
      <c r="E81" t="s">
        <v>23</v>
      </c>
      <c r="F81" s="4">
        <v>3773</v>
      </c>
      <c r="G81" s="5">
        <v>165</v>
      </c>
    </row>
    <row r="82" spans="3:7" x14ac:dyDescent="0.25">
      <c r="C82" t="s">
        <v>41</v>
      </c>
      <c r="D82" t="s">
        <v>36</v>
      </c>
      <c r="E82" t="s">
        <v>28</v>
      </c>
      <c r="F82" s="4">
        <v>854</v>
      </c>
      <c r="G82" s="5">
        <v>309</v>
      </c>
    </row>
    <row r="83" spans="3:7" x14ac:dyDescent="0.25">
      <c r="C83" t="s">
        <v>6</v>
      </c>
      <c r="D83" t="s">
        <v>36</v>
      </c>
      <c r="E83" t="s">
        <v>17</v>
      </c>
      <c r="F83" s="4">
        <v>4970</v>
      </c>
      <c r="G83" s="5">
        <v>156</v>
      </c>
    </row>
    <row r="84" spans="3:7" x14ac:dyDescent="0.25">
      <c r="C84" t="s">
        <v>9</v>
      </c>
      <c r="D84" t="s">
        <v>35</v>
      </c>
      <c r="E84" t="s">
        <v>26</v>
      </c>
      <c r="F84" s="4">
        <v>98</v>
      </c>
      <c r="G84" s="5">
        <v>159</v>
      </c>
    </row>
    <row r="85" spans="3:7" x14ac:dyDescent="0.25">
      <c r="C85" t="s">
        <v>5</v>
      </c>
      <c r="D85" t="s">
        <v>35</v>
      </c>
      <c r="E85" t="s">
        <v>15</v>
      </c>
      <c r="F85" s="4">
        <v>13391</v>
      </c>
      <c r="G85" s="5">
        <v>201</v>
      </c>
    </row>
    <row r="86" spans="3:7" x14ac:dyDescent="0.25">
      <c r="C86" t="s">
        <v>8</v>
      </c>
      <c r="D86" t="s">
        <v>39</v>
      </c>
      <c r="E86" t="s">
        <v>31</v>
      </c>
      <c r="F86" s="4">
        <v>8890</v>
      </c>
      <c r="G86" s="5">
        <v>210</v>
      </c>
    </row>
    <row r="87" spans="3:7" x14ac:dyDescent="0.25">
      <c r="C87" t="s">
        <v>2</v>
      </c>
      <c r="D87" t="s">
        <v>38</v>
      </c>
      <c r="E87" t="s">
        <v>13</v>
      </c>
      <c r="F87" s="4">
        <v>56</v>
      </c>
      <c r="G87" s="5">
        <v>51</v>
      </c>
    </row>
    <row r="88" spans="3:7" x14ac:dyDescent="0.25">
      <c r="C88" t="s">
        <v>3</v>
      </c>
      <c r="D88" t="s">
        <v>36</v>
      </c>
      <c r="E88" t="s">
        <v>25</v>
      </c>
      <c r="F88" s="4">
        <v>3339</v>
      </c>
      <c r="G88" s="5">
        <v>39</v>
      </c>
    </row>
    <row r="89" spans="3:7" x14ac:dyDescent="0.25">
      <c r="C89" t="s">
        <v>10</v>
      </c>
      <c r="D89" t="s">
        <v>35</v>
      </c>
      <c r="E89" t="s">
        <v>18</v>
      </c>
      <c r="F89" s="4">
        <v>3808</v>
      </c>
      <c r="G89" s="5">
        <v>279</v>
      </c>
    </row>
    <row r="90" spans="3:7" x14ac:dyDescent="0.25">
      <c r="C90" t="s">
        <v>10</v>
      </c>
      <c r="D90" t="s">
        <v>38</v>
      </c>
      <c r="E90" t="s">
        <v>13</v>
      </c>
      <c r="F90" s="4">
        <v>63</v>
      </c>
      <c r="G90" s="5">
        <v>123</v>
      </c>
    </row>
    <row r="91" spans="3:7" x14ac:dyDescent="0.25">
      <c r="C91" t="s">
        <v>2</v>
      </c>
      <c r="D91" t="s">
        <v>39</v>
      </c>
      <c r="E91" t="s">
        <v>27</v>
      </c>
      <c r="F91" s="4">
        <v>7812</v>
      </c>
      <c r="G91" s="5">
        <v>81</v>
      </c>
    </row>
    <row r="92" spans="3:7" x14ac:dyDescent="0.25">
      <c r="C92" t="s">
        <v>40</v>
      </c>
      <c r="D92" t="s">
        <v>37</v>
      </c>
      <c r="E92" t="s">
        <v>19</v>
      </c>
      <c r="F92" s="4">
        <v>7693</v>
      </c>
      <c r="G92" s="5">
        <v>21</v>
      </c>
    </row>
    <row r="93" spans="3:7" x14ac:dyDescent="0.25">
      <c r="C93" t="s">
        <v>3</v>
      </c>
      <c r="D93" t="s">
        <v>36</v>
      </c>
      <c r="E93" t="s">
        <v>28</v>
      </c>
      <c r="F93" s="4">
        <v>973</v>
      </c>
      <c r="G93" s="5">
        <v>162</v>
      </c>
    </row>
    <row r="94" spans="3:7" x14ac:dyDescent="0.25">
      <c r="C94" t="s">
        <v>10</v>
      </c>
      <c r="D94" t="s">
        <v>35</v>
      </c>
      <c r="E94" t="s">
        <v>21</v>
      </c>
      <c r="F94" s="4">
        <v>567</v>
      </c>
      <c r="G94" s="5">
        <v>228</v>
      </c>
    </row>
    <row r="95" spans="3:7" x14ac:dyDescent="0.25">
      <c r="C95" t="s">
        <v>10</v>
      </c>
      <c r="D95" t="s">
        <v>36</v>
      </c>
      <c r="E95" t="s">
        <v>29</v>
      </c>
      <c r="F95" s="4">
        <v>2471</v>
      </c>
      <c r="G95" s="5">
        <v>342</v>
      </c>
    </row>
    <row r="96" spans="3:7" x14ac:dyDescent="0.25">
      <c r="C96" t="s">
        <v>5</v>
      </c>
      <c r="D96" t="s">
        <v>38</v>
      </c>
      <c r="E96" t="s">
        <v>13</v>
      </c>
      <c r="F96" s="4">
        <v>7189</v>
      </c>
      <c r="G96" s="5">
        <v>54</v>
      </c>
    </row>
    <row r="97" spans="3:7" x14ac:dyDescent="0.25">
      <c r="C97" t="s">
        <v>41</v>
      </c>
      <c r="D97" t="s">
        <v>35</v>
      </c>
      <c r="E97" t="s">
        <v>28</v>
      </c>
      <c r="F97" s="4">
        <v>7455</v>
      </c>
      <c r="G97" s="5">
        <v>216</v>
      </c>
    </row>
    <row r="98" spans="3:7" x14ac:dyDescent="0.25">
      <c r="C98" t="s">
        <v>3</v>
      </c>
      <c r="D98" t="s">
        <v>34</v>
      </c>
      <c r="E98" t="s">
        <v>26</v>
      </c>
      <c r="F98" s="4">
        <v>3108</v>
      </c>
      <c r="G98" s="5">
        <v>54</v>
      </c>
    </row>
    <row r="99" spans="3:7" x14ac:dyDescent="0.25">
      <c r="C99" t="s">
        <v>6</v>
      </c>
      <c r="D99" t="s">
        <v>38</v>
      </c>
      <c r="E99" t="s">
        <v>25</v>
      </c>
      <c r="F99" s="4">
        <v>469</v>
      </c>
      <c r="G99" s="5">
        <v>75</v>
      </c>
    </row>
    <row r="100" spans="3:7" x14ac:dyDescent="0.25">
      <c r="C100" t="s">
        <v>9</v>
      </c>
      <c r="D100" t="s">
        <v>37</v>
      </c>
      <c r="E100" t="s">
        <v>23</v>
      </c>
      <c r="F100" s="4">
        <v>2737</v>
      </c>
      <c r="G100" s="5">
        <v>93</v>
      </c>
    </row>
    <row r="101" spans="3:7" x14ac:dyDescent="0.25">
      <c r="C101" t="s">
        <v>9</v>
      </c>
      <c r="D101" t="s">
        <v>37</v>
      </c>
      <c r="E101" t="s">
        <v>25</v>
      </c>
      <c r="F101" s="4">
        <v>4305</v>
      </c>
      <c r="G101" s="5">
        <v>156</v>
      </c>
    </row>
    <row r="102" spans="3:7" x14ac:dyDescent="0.25">
      <c r="C102" t="s">
        <v>9</v>
      </c>
      <c r="D102" t="s">
        <v>38</v>
      </c>
      <c r="E102" t="s">
        <v>17</v>
      </c>
      <c r="F102" s="4">
        <v>2408</v>
      </c>
      <c r="G102" s="5">
        <v>9</v>
      </c>
    </row>
    <row r="103" spans="3:7" x14ac:dyDescent="0.25">
      <c r="C103" t="s">
        <v>3</v>
      </c>
      <c r="D103" t="s">
        <v>36</v>
      </c>
      <c r="E103" t="s">
        <v>19</v>
      </c>
      <c r="F103" s="4">
        <v>1281</v>
      </c>
      <c r="G103" s="5">
        <v>18</v>
      </c>
    </row>
    <row r="104" spans="3:7" x14ac:dyDescent="0.25">
      <c r="C104" t="s">
        <v>40</v>
      </c>
      <c r="D104" t="s">
        <v>35</v>
      </c>
      <c r="E104" t="s">
        <v>32</v>
      </c>
      <c r="F104" s="4">
        <v>12348</v>
      </c>
      <c r="G104" s="5">
        <v>234</v>
      </c>
    </row>
    <row r="105" spans="3:7" x14ac:dyDescent="0.25">
      <c r="C105" t="s">
        <v>3</v>
      </c>
      <c r="D105" t="s">
        <v>34</v>
      </c>
      <c r="E105" t="s">
        <v>28</v>
      </c>
      <c r="F105" s="4">
        <v>3689</v>
      </c>
      <c r="G105" s="5">
        <v>312</v>
      </c>
    </row>
    <row r="106" spans="3:7" x14ac:dyDescent="0.25">
      <c r="C106" t="s">
        <v>7</v>
      </c>
      <c r="D106" t="s">
        <v>36</v>
      </c>
      <c r="E106" t="s">
        <v>19</v>
      </c>
      <c r="F106" s="4">
        <v>2870</v>
      </c>
      <c r="G106" s="5">
        <v>300</v>
      </c>
    </row>
    <row r="107" spans="3:7" x14ac:dyDescent="0.25">
      <c r="C107" t="s">
        <v>2</v>
      </c>
      <c r="D107" t="s">
        <v>36</v>
      </c>
      <c r="E107" t="s">
        <v>27</v>
      </c>
      <c r="F107" s="4">
        <v>798</v>
      </c>
      <c r="G107" s="5">
        <v>519</v>
      </c>
    </row>
    <row r="108" spans="3:7" x14ac:dyDescent="0.25">
      <c r="C108" t="s">
        <v>41</v>
      </c>
      <c r="D108" t="s">
        <v>37</v>
      </c>
      <c r="E108" t="s">
        <v>21</v>
      </c>
      <c r="F108" s="4">
        <v>2933</v>
      </c>
      <c r="G108" s="5">
        <v>9</v>
      </c>
    </row>
    <row r="109" spans="3:7" x14ac:dyDescent="0.25">
      <c r="C109" t="s">
        <v>5</v>
      </c>
      <c r="D109" t="s">
        <v>35</v>
      </c>
      <c r="E109" t="s">
        <v>4</v>
      </c>
      <c r="F109" s="4">
        <v>2744</v>
      </c>
      <c r="G109" s="5">
        <v>9</v>
      </c>
    </row>
    <row r="110" spans="3:7" x14ac:dyDescent="0.25">
      <c r="C110" t="s">
        <v>40</v>
      </c>
      <c r="D110" t="s">
        <v>36</v>
      </c>
      <c r="E110" t="s">
        <v>33</v>
      </c>
      <c r="F110" s="4">
        <v>9772</v>
      </c>
      <c r="G110" s="5">
        <v>90</v>
      </c>
    </row>
    <row r="111" spans="3:7" x14ac:dyDescent="0.25">
      <c r="C111" t="s">
        <v>7</v>
      </c>
      <c r="D111" t="s">
        <v>34</v>
      </c>
      <c r="E111" t="s">
        <v>25</v>
      </c>
      <c r="F111" s="4">
        <v>1568</v>
      </c>
      <c r="G111" s="5">
        <v>96</v>
      </c>
    </row>
    <row r="112" spans="3:7" x14ac:dyDescent="0.25">
      <c r="C112" t="s">
        <v>2</v>
      </c>
      <c r="D112" t="s">
        <v>36</v>
      </c>
      <c r="E112" t="s">
        <v>16</v>
      </c>
      <c r="F112" s="4">
        <v>11417</v>
      </c>
      <c r="G112" s="5">
        <v>21</v>
      </c>
    </row>
    <row r="113" spans="3:7" x14ac:dyDescent="0.25">
      <c r="C113" t="s">
        <v>40</v>
      </c>
      <c r="D113" t="s">
        <v>34</v>
      </c>
      <c r="E113" t="s">
        <v>26</v>
      </c>
      <c r="F113" s="4">
        <v>6748</v>
      </c>
      <c r="G113" s="5">
        <v>48</v>
      </c>
    </row>
    <row r="114" spans="3:7" x14ac:dyDescent="0.25">
      <c r="C114" t="s">
        <v>10</v>
      </c>
      <c r="D114" t="s">
        <v>36</v>
      </c>
      <c r="E114" t="s">
        <v>27</v>
      </c>
      <c r="F114" s="4">
        <v>1407</v>
      </c>
      <c r="G114" s="5">
        <v>72</v>
      </c>
    </row>
    <row r="115" spans="3:7" x14ac:dyDescent="0.25">
      <c r="C115" t="s">
        <v>8</v>
      </c>
      <c r="D115" t="s">
        <v>35</v>
      </c>
      <c r="E115" t="s">
        <v>29</v>
      </c>
      <c r="F115" s="4">
        <v>2023</v>
      </c>
      <c r="G115" s="5">
        <v>168</v>
      </c>
    </row>
    <row r="116" spans="3:7" x14ac:dyDescent="0.25">
      <c r="C116" t="s">
        <v>5</v>
      </c>
      <c r="D116" t="s">
        <v>39</v>
      </c>
      <c r="E116" t="s">
        <v>26</v>
      </c>
      <c r="F116" s="4">
        <v>5236</v>
      </c>
      <c r="G116" s="5">
        <v>51</v>
      </c>
    </row>
    <row r="117" spans="3:7" x14ac:dyDescent="0.25">
      <c r="C117" t="s">
        <v>41</v>
      </c>
      <c r="D117" t="s">
        <v>36</v>
      </c>
      <c r="E117" t="s">
        <v>19</v>
      </c>
      <c r="F117" s="4">
        <v>1925</v>
      </c>
      <c r="G117" s="5">
        <v>192</v>
      </c>
    </row>
    <row r="118" spans="3:7" x14ac:dyDescent="0.25">
      <c r="C118" t="s">
        <v>7</v>
      </c>
      <c r="D118" t="s">
        <v>37</v>
      </c>
      <c r="E118" t="s">
        <v>14</v>
      </c>
      <c r="F118" s="4">
        <v>6608</v>
      </c>
      <c r="G118" s="5">
        <v>225</v>
      </c>
    </row>
    <row r="119" spans="3:7" x14ac:dyDescent="0.25">
      <c r="C119" t="s">
        <v>6</v>
      </c>
      <c r="D119" t="s">
        <v>34</v>
      </c>
      <c r="E119" t="s">
        <v>26</v>
      </c>
      <c r="F119" s="4">
        <v>8008</v>
      </c>
      <c r="G119" s="5">
        <v>456</v>
      </c>
    </row>
    <row r="120" spans="3:7" x14ac:dyDescent="0.25">
      <c r="C120" t="s">
        <v>10</v>
      </c>
      <c r="D120" t="s">
        <v>34</v>
      </c>
      <c r="E120" t="s">
        <v>25</v>
      </c>
      <c r="F120" s="4">
        <v>1428</v>
      </c>
      <c r="G120" s="5">
        <v>93</v>
      </c>
    </row>
    <row r="121" spans="3:7" x14ac:dyDescent="0.25">
      <c r="C121" t="s">
        <v>6</v>
      </c>
      <c r="D121" t="s">
        <v>34</v>
      </c>
      <c r="E121" t="s">
        <v>4</v>
      </c>
      <c r="F121" s="4">
        <v>525</v>
      </c>
      <c r="G121" s="5">
        <v>48</v>
      </c>
    </row>
    <row r="122" spans="3:7" x14ac:dyDescent="0.25">
      <c r="C122" t="s">
        <v>6</v>
      </c>
      <c r="D122" t="s">
        <v>37</v>
      </c>
      <c r="E122" t="s">
        <v>18</v>
      </c>
      <c r="F122" s="4">
        <v>1505</v>
      </c>
      <c r="G122" s="5">
        <v>102</v>
      </c>
    </row>
    <row r="123" spans="3:7" x14ac:dyDescent="0.25">
      <c r="C123" t="s">
        <v>7</v>
      </c>
      <c r="D123" t="s">
        <v>35</v>
      </c>
      <c r="E123" t="s">
        <v>30</v>
      </c>
      <c r="F123" s="4">
        <v>6755</v>
      </c>
      <c r="G123" s="5">
        <v>252</v>
      </c>
    </row>
    <row r="124" spans="3:7" x14ac:dyDescent="0.25">
      <c r="C124" t="s">
        <v>2</v>
      </c>
      <c r="D124" t="s">
        <v>37</v>
      </c>
      <c r="E124" t="s">
        <v>18</v>
      </c>
      <c r="F124" s="4">
        <v>11571</v>
      </c>
      <c r="G124" s="5">
        <v>138</v>
      </c>
    </row>
    <row r="125" spans="3:7" x14ac:dyDescent="0.25">
      <c r="C125" t="s">
        <v>40</v>
      </c>
      <c r="D125" t="s">
        <v>38</v>
      </c>
      <c r="E125" t="s">
        <v>25</v>
      </c>
      <c r="F125" s="4">
        <v>2541</v>
      </c>
      <c r="G125" s="5">
        <v>90</v>
      </c>
    </row>
    <row r="126" spans="3:7" x14ac:dyDescent="0.25">
      <c r="C126" t="s">
        <v>41</v>
      </c>
      <c r="D126" t="s">
        <v>37</v>
      </c>
      <c r="E126" t="s">
        <v>30</v>
      </c>
      <c r="F126" s="4">
        <v>1526</v>
      </c>
      <c r="G126" s="5">
        <v>240</v>
      </c>
    </row>
    <row r="127" spans="3:7" x14ac:dyDescent="0.25">
      <c r="C127" t="s">
        <v>40</v>
      </c>
      <c r="D127" t="s">
        <v>38</v>
      </c>
      <c r="E127" t="s">
        <v>4</v>
      </c>
      <c r="F127" s="4">
        <v>6125</v>
      </c>
      <c r="G127" s="5">
        <v>102</v>
      </c>
    </row>
    <row r="128" spans="3:7" x14ac:dyDescent="0.25">
      <c r="C128" t="s">
        <v>41</v>
      </c>
      <c r="D128" t="s">
        <v>35</v>
      </c>
      <c r="E128" t="s">
        <v>27</v>
      </c>
      <c r="F128" s="4">
        <v>847</v>
      </c>
      <c r="G128" s="5">
        <v>129</v>
      </c>
    </row>
    <row r="129" spans="3:7" x14ac:dyDescent="0.25">
      <c r="C129" t="s">
        <v>8</v>
      </c>
      <c r="D129" t="s">
        <v>35</v>
      </c>
      <c r="E129" t="s">
        <v>27</v>
      </c>
      <c r="F129" s="4">
        <v>4753</v>
      </c>
      <c r="G129" s="5">
        <v>300</v>
      </c>
    </row>
    <row r="130" spans="3:7" x14ac:dyDescent="0.25">
      <c r="C130" t="s">
        <v>6</v>
      </c>
      <c r="D130" t="s">
        <v>38</v>
      </c>
      <c r="E130" t="s">
        <v>33</v>
      </c>
      <c r="F130" s="4">
        <v>959</v>
      </c>
      <c r="G130" s="5">
        <v>135</v>
      </c>
    </row>
    <row r="131" spans="3:7" x14ac:dyDescent="0.25">
      <c r="C131" t="s">
        <v>7</v>
      </c>
      <c r="D131" t="s">
        <v>35</v>
      </c>
      <c r="E131" t="s">
        <v>24</v>
      </c>
      <c r="F131" s="4">
        <v>2793</v>
      </c>
      <c r="G131" s="5">
        <v>114</v>
      </c>
    </row>
    <row r="132" spans="3:7" x14ac:dyDescent="0.25">
      <c r="C132" t="s">
        <v>7</v>
      </c>
      <c r="D132" t="s">
        <v>35</v>
      </c>
      <c r="E132" t="s">
        <v>14</v>
      </c>
      <c r="F132" s="4">
        <v>4606</v>
      </c>
      <c r="G132" s="5">
        <v>63</v>
      </c>
    </row>
    <row r="133" spans="3:7" x14ac:dyDescent="0.25">
      <c r="C133" t="s">
        <v>7</v>
      </c>
      <c r="D133" t="s">
        <v>36</v>
      </c>
      <c r="E133" t="s">
        <v>29</v>
      </c>
      <c r="F133" s="4">
        <v>5551</v>
      </c>
      <c r="G133" s="5">
        <v>252</v>
      </c>
    </row>
    <row r="134" spans="3:7" x14ac:dyDescent="0.25">
      <c r="C134" t="s">
        <v>10</v>
      </c>
      <c r="D134" t="s">
        <v>36</v>
      </c>
      <c r="E134" t="s">
        <v>32</v>
      </c>
      <c r="F134" s="4">
        <v>6657</v>
      </c>
      <c r="G134" s="5">
        <v>303</v>
      </c>
    </row>
    <row r="135" spans="3:7" x14ac:dyDescent="0.25">
      <c r="C135" t="s">
        <v>7</v>
      </c>
      <c r="D135" t="s">
        <v>39</v>
      </c>
      <c r="E135" t="s">
        <v>17</v>
      </c>
      <c r="F135" s="4">
        <v>4438</v>
      </c>
      <c r="G135" s="5">
        <v>246</v>
      </c>
    </row>
    <row r="136" spans="3:7" x14ac:dyDescent="0.25">
      <c r="C136" t="s">
        <v>8</v>
      </c>
      <c r="D136" t="s">
        <v>38</v>
      </c>
      <c r="E136" t="s">
        <v>22</v>
      </c>
      <c r="F136" s="4">
        <v>168</v>
      </c>
      <c r="G136" s="5">
        <v>84</v>
      </c>
    </row>
    <row r="137" spans="3:7" x14ac:dyDescent="0.25">
      <c r="C137" t="s">
        <v>7</v>
      </c>
      <c r="D137" t="s">
        <v>34</v>
      </c>
      <c r="E137" t="s">
        <v>17</v>
      </c>
      <c r="F137" s="4">
        <v>7777</v>
      </c>
      <c r="G137" s="5">
        <v>39</v>
      </c>
    </row>
    <row r="138" spans="3:7" x14ac:dyDescent="0.25">
      <c r="C138" t="s">
        <v>5</v>
      </c>
      <c r="D138" t="s">
        <v>36</v>
      </c>
      <c r="E138" t="s">
        <v>17</v>
      </c>
      <c r="F138" s="4">
        <v>3339</v>
      </c>
      <c r="G138" s="5">
        <v>348</v>
      </c>
    </row>
    <row r="139" spans="3:7" x14ac:dyDescent="0.25">
      <c r="C139" t="s">
        <v>7</v>
      </c>
      <c r="D139" t="s">
        <v>37</v>
      </c>
      <c r="E139" t="s">
        <v>33</v>
      </c>
      <c r="F139" s="4">
        <v>6391</v>
      </c>
      <c r="G139" s="5">
        <v>48</v>
      </c>
    </row>
    <row r="140" spans="3:7" x14ac:dyDescent="0.25">
      <c r="C140" t="s">
        <v>5</v>
      </c>
      <c r="D140" t="s">
        <v>37</v>
      </c>
      <c r="E140" t="s">
        <v>22</v>
      </c>
      <c r="F140" s="4">
        <v>518</v>
      </c>
      <c r="G140" s="5">
        <v>75</v>
      </c>
    </row>
    <row r="141" spans="3:7" x14ac:dyDescent="0.25">
      <c r="C141" t="s">
        <v>7</v>
      </c>
      <c r="D141" t="s">
        <v>38</v>
      </c>
      <c r="E141" t="s">
        <v>28</v>
      </c>
      <c r="F141" s="4">
        <v>5677</v>
      </c>
      <c r="G141" s="5">
        <v>258</v>
      </c>
    </row>
    <row r="142" spans="3:7" x14ac:dyDescent="0.25">
      <c r="C142" t="s">
        <v>6</v>
      </c>
      <c r="D142" t="s">
        <v>39</v>
      </c>
      <c r="E142" t="s">
        <v>17</v>
      </c>
      <c r="F142" s="4">
        <v>6048</v>
      </c>
      <c r="G142" s="5">
        <v>27</v>
      </c>
    </row>
    <row r="143" spans="3:7" x14ac:dyDescent="0.25">
      <c r="C143" t="s">
        <v>8</v>
      </c>
      <c r="D143" t="s">
        <v>38</v>
      </c>
      <c r="E143" t="s">
        <v>32</v>
      </c>
      <c r="F143" s="4">
        <v>3752</v>
      </c>
      <c r="G143" s="5">
        <v>213</v>
      </c>
    </row>
    <row r="144" spans="3:7" x14ac:dyDescent="0.25">
      <c r="C144" t="s">
        <v>5</v>
      </c>
      <c r="D144" t="s">
        <v>35</v>
      </c>
      <c r="E144" t="s">
        <v>29</v>
      </c>
      <c r="F144" s="4">
        <v>4480</v>
      </c>
      <c r="G144" s="5">
        <v>357</v>
      </c>
    </row>
    <row r="145" spans="3:7" x14ac:dyDescent="0.25">
      <c r="C145" t="s">
        <v>9</v>
      </c>
      <c r="D145" t="s">
        <v>37</v>
      </c>
      <c r="E145" t="s">
        <v>4</v>
      </c>
      <c r="F145" s="4">
        <v>259</v>
      </c>
      <c r="G145" s="5">
        <v>207</v>
      </c>
    </row>
    <row r="146" spans="3:7" x14ac:dyDescent="0.25">
      <c r="C146" t="s">
        <v>8</v>
      </c>
      <c r="D146" t="s">
        <v>37</v>
      </c>
      <c r="E146" t="s">
        <v>30</v>
      </c>
      <c r="F146" s="4">
        <v>42</v>
      </c>
      <c r="G146" s="5">
        <v>150</v>
      </c>
    </row>
    <row r="147" spans="3:7" x14ac:dyDescent="0.25">
      <c r="C147" t="s">
        <v>41</v>
      </c>
      <c r="D147" t="s">
        <v>36</v>
      </c>
      <c r="E147" t="s">
        <v>26</v>
      </c>
      <c r="F147" s="4">
        <v>98</v>
      </c>
      <c r="G147" s="5">
        <v>204</v>
      </c>
    </row>
    <row r="148" spans="3:7" x14ac:dyDescent="0.25">
      <c r="C148" t="s">
        <v>7</v>
      </c>
      <c r="D148" t="s">
        <v>35</v>
      </c>
      <c r="E148" t="s">
        <v>27</v>
      </c>
      <c r="F148" s="4">
        <v>2478</v>
      </c>
      <c r="G148" s="5">
        <v>21</v>
      </c>
    </row>
    <row r="149" spans="3:7" x14ac:dyDescent="0.25">
      <c r="C149" t="s">
        <v>41</v>
      </c>
      <c r="D149" t="s">
        <v>34</v>
      </c>
      <c r="E149" t="s">
        <v>33</v>
      </c>
      <c r="F149" s="4">
        <v>7847</v>
      </c>
      <c r="G149" s="5">
        <v>174</v>
      </c>
    </row>
    <row r="150" spans="3:7" x14ac:dyDescent="0.25">
      <c r="C150" t="s">
        <v>2</v>
      </c>
      <c r="D150" t="s">
        <v>37</v>
      </c>
      <c r="E150" t="s">
        <v>17</v>
      </c>
      <c r="F150" s="4">
        <v>9926</v>
      </c>
      <c r="G150" s="5">
        <v>201</v>
      </c>
    </row>
    <row r="151" spans="3:7" x14ac:dyDescent="0.25">
      <c r="C151" t="s">
        <v>8</v>
      </c>
      <c r="D151" t="s">
        <v>38</v>
      </c>
      <c r="E151" t="s">
        <v>13</v>
      </c>
      <c r="F151" s="4">
        <v>819</v>
      </c>
      <c r="G151" s="5">
        <v>510</v>
      </c>
    </row>
    <row r="152" spans="3:7" x14ac:dyDescent="0.25">
      <c r="C152" t="s">
        <v>6</v>
      </c>
      <c r="D152" t="s">
        <v>39</v>
      </c>
      <c r="E152" t="s">
        <v>29</v>
      </c>
      <c r="F152" s="4">
        <v>3052</v>
      </c>
      <c r="G152" s="5">
        <v>378</v>
      </c>
    </row>
    <row r="153" spans="3:7" x14ac:dyDescent="0.25">
      <c r="C153" t="s">
        <v>9</v>
      </c>
      <c r="D153" t="s">
        <v>34</v>
      </c>
      <c r="E153" t="s">
        <v>21</v>
      </c>
      <c r="F153" s="4">
        <v>6832</v>
      </c>
      <c r="G153" s="5">
        <v>27</v>
      </c>
    </row>
    <row r="154" spans="3:7" x14ac:dyDescent="0.25">
      <c r="C154" t="s">
        <v>2</v>
      </c>
      <c r="D154" t="s">
        <v>39</v>
      </c>
      <c r="E154" t="s">
        <v>16</v>
      </c>
      <c r="F154" s="4">
        <v>2016</v>
      </c>
      <c r="G154" s="5">
        <v>117</v>
      </c>
    </row>
    <row r="155" spans="3:7" x14ac:dyDescent="0.25">
      <c r="C155" t="s">
        <v>6</v>
      </c>
      <c r="D155" t="s">
        <v>38</v>
      </c>
      <c r="E155" t="s">
        <v>21</v>
      </c>
      <c r="F155" s="4">
        <v>7322</v>
      </c>
      <c r="G155" s="5">
        <v>36</v>
      </c>
    </row>
    <row r="156" spans="3:7" x14ac:dyDescent="0.25">
      <c r="C156" t="s">
        <v>8</v>
      </c>
      <c r="D156" t="s">
        <v>35</v>
      </c>
      <c r="E156" t="s">
        <v>33</v>
      </c>
      <c r="F156" s="4">
        <v>357</v>
      </c>
      <c r="G156" s="5">
        <v>126</v>
      </c>
    </row>
    <row r="157" spans="3:7" x14ac:dyDescent="0.25">
      <c r="C157" t="s">
        <v>9</v>
      </c>
      <c r="D157" t="s">
        <v>39</v>
      </c>
      <c r="E157" t="s">
        <v>25</v>
      </c>
      <c r="F157" s="4">
        <v>3192</v>
      </c>
      <c r="G157" s="5">
        <v>72</v>
      </c>
    </row>
    <row r="158" spans="3:7" x14ac:dyDescent="0.25">
      <c r="C158" t="s">
        <v>7</v>
      </c>
      <c r="D158" t="s">
        <v>36</v>
      </c>
      <c r="E158" t="s">
        <v>22</v>
      </c>
      <c r="F158" s="4">
        <v>8435</v>
      </c>
      <c r="G158" s="5">
        <v>42</v>
      </c>
    </row>
    <row r="159" spans="3:7" x14ac:dyDescent="0.25">
      <c r="C159" t="s">
        <v>40</v>
      </c>
      <c r="D159" t="s">
        <v>39</v>
      </c>
      <c r="E159" t="s">
        <v>29</v>
      </c>
      <c r="F159" s="4">
        <v>0</v>
      </c>
      <c r="G159" s="5">
        <v>135</v>
      </c>
    </row>
    <row r="160" spans="3:7" x14ac:dyDescent="0.25">
      <c r="C160" t="s">
        <v>7</v>
      </c>
      <c r="D160" t="s">
        <v>34</v>
      </c>
      <c r="E160" t="s">
        <v>24</v>
      </c>
      <c r="F160" s="4">
        <v>8862</v>
      </c>
      <c r="G160" s="5">
        <v>189</v>
      </c>
    </row>
    <row r="161" spans="3:7" x14ac:dyDescent="0.25">
      <c r="C161" t="s">
        <v>6</v>
      </c>
      <c r="D161" t="s">
        <v>37</v>
      </c>
      <c r="E161" t="s">
        <v>28</v>
      </c>
      <c r="F161" s="4">
        <v>3556</v>
      </c>
      <c r="G161" s="5">
        <v>459</v>
      </c>
    </row>
    <row r="162" spans="3:7" x14ac:dyDescent="0.25">
      <c r="C162" t="s">
        <v>5</v>
      </c>
      <c r="D162" t="s">
        <v>34</v>
      </c>
      <c r="E162" t="s">
        <v>15</v>
      </c>
      <c r="F162" s="4">
        <v>7280</v>
      </c>
      <c r="G162" s="5">
        <v>201</v>
      </c>
    </row>
    <row r="163" spans="3:7" x14ac:dyDescent="0.25">
      <c r="C163" t="s">
        <v>6</v>
      </c>
      <c r="D163" t="s">
        <v>34</v>
      </c>
      <c r="E163" t="s">
        <v>30</v>
      </c>
      <c r="F163" s="4">
        <v>3402</v>
      </c>
      <c r="G163" s="5">
        <v>366</v>
      </c>
    </row>
    <row r="164" spans="3:7" x14ac:dyDescent="0.25">
      <c r="C164" t="s">
        <v>3</v>
      </c>
      <c r="D164" t="s">
        <v>37</v>
      </c>
      <c r="E164" t="s">
        <v>29</v>
      </c>
      <c r="F164" s="4">
        <v>4592</v>
      </c>
      <c r="G164" s="5">
        <v>324</v>
      </c>
    </row>
    <row r="165" spans="3:7" x14ac:dyDescent="0.25">
      <c r="C165" t="s">
        <v>9</v>
      </c>
      <c r="D165" t="s">
        <v>35</v>
      </c>
      <c r="E165" t="s">
        <v>15</v>
      </c>
      <c r="F165" s="4">
        <v>7833</v>
      </c>
      <c r="G165" s="5">
        <v>243</v>
      </c>
    </row>
    <row r="166" spans="3:7" x14ac:dyDescent="0.25">
      <c r="C166" t="s">
        <v>2</v>
      </c>
      <c r="D166" t="s">
        <v>39</v>
      </c>
      <c r="E166" t="s">
        <v>21</v>
      </c>
      <c r="F166" s="4">
        <v>7651</v>
      </c>
      <c r="G166" s="5">
        <v>213</v>
      </c>
    </row>
    <row r="167" spans="3:7" x14ac:dyDescent="0.25">
      <c r="C167" t="s">
        <v>40</v>
      </c>
      <c r="D167" t="s">
        <v>35</v>
      </c>
      <c r="E167" t="s">
        <v>30</v>
      </c>
      <c r="F167" s="4">
        <v>2275</v>
      </c>
      <c r="G167" s="5">
        <v>447</v>
      </c>
    </row>
    <row r="168" spans="3:7" x14ac:dyDescent="0.25">
      <c r="C168" t="s">
        <v>40</v>
      </c>
      <c r="D168" t="s">
        <v>38</v>
      </c>
      <c r="E168" t="s">
        <v>13</v>
      </c>
      <c r="F168" s="4">
        <v>5670</v>
      </c>
      <c r="G168" s="5">
        <v>297</v>
      </c>
    </row>
    <row r="169" spans="3:7" x14ac:dyDescent="0.25">
      <c r="C169" t="s">
        <v>7</v>
      </c>
      <c r="D169" t="s">
        <v>35</v>
      </c>
      <c r="E169" t="s">
        <v>16</v>
      </c>
      <c r="F169" s="4">
        <v>2135</v>
      </c>
      <c r="G169" s="5">
        <v>27</v>
      </c>
    </row>
    <row r="170" spans="3:7" x14ac:dyDescent="0.25">
      <c r="C170" t="s">
        <v>40</v>
      </c>
      <c r="D170" t="s">
        <v>34</v>
      </c>
      <c r="E170" t="s">
        <v>23</v>
      </c>
      <c r="F170" s="4">
        <v>2779</v>
      </c>
      <c r="G170" s="5">
        <v>75</v>
      </c>
    </row>
    <row r="171" spans="3:7" x14ac:dyDescent="0.25">
      <c r="C171" t="s">
        <v>10</v>
      </c>
      <c r="D171" t="s">
        <v>39</v>
      </c>
      <c r="E171" t="s">
        <v>33</v>
      </c>
      <c r="F171" s="4">
        <v>12950</v>
      </c>
      <c r="G171" s="5">
        <v>30</v>
      </c>
    </row>
    <row r="172" spans="3:7" x14ac:dyDescent="0.25">
      <c r="C172" t="s">
        <v>7</v>
      </c>
      <c r="D172" t="s">
        <v>36</v>
      </c>
      <c r="E172" t="s">
        <v>18</v>
      </c>
      <c r="F172" s="4">
        <v>2646</v>
      </c>
      <c r="G172" s="5">
        <v>177</v>
      </c>
    </row>
    <row r="173" spans="3:7" x14ac:dyDescent="0.25">
      <c r="C173" t="s">
        <v>40</v>
      </c>
      <c r="D173" t="s">
        <v>34</v>
      </c>
      <c r="E173" t="s">
        <v>33</v>
      </c>
      <c r="F173" s="4">
        <v>3794</v>
      </c>
      <c r="G173" s="5">
        <v>159</v>
      </c>
    </row>
    <row r="174" spans="3:7" x14ac:dyDescent="0.25">
      <c r="C174" t="s">
        <v>3</v>
      </c>
      <c r="D174" t="s">
        <v>35</v>
      </c>
      <c r="E174" t="s">
        <v>33</v>
      </c>
      <c r="F174" s="4">
        <v>819</v>
      </c>
      <c r="G174" s="5">
        <v>306</v>
      </c>
    </row>
    <row r="175" spans="3:7" x14ac:dyDescent="0.25">
      <c r="C175" t="s">
        <v>3</v>
      </c>
      <c r="D175" t="s">
        <v>34</v>
      </c>
      <c r="E175" t="s">
        <v>20</v>
      </c>
      <c r="F175" s="4">
        <v>2583</v>
      </c>
      <c r="G175" s="5">
        <v>18</v>
      </c>
    </row>
    <row r="176" spans="3:7" x14ac:dyDescent="0.25">
      <c r="C176" t="s">
        <v>7</v>
      </c>
      <c r="D176" t="s">
        <v>35</v>
      </c>
      <c r="E176" t="s">
        <v>19</v>
      </c>
      <c r="F176" s="4">
        <v>4585</v>
      </c>
      <c r="G176" s="5">
        <v>240</v>
      </c>
    </row>
    <row r="177" spans="3:7" x14ac:dyDescent="0.25">
      <c r="C177" t="s">
        <v>5</v>
      </c>
      <c r="D177" t="s">
        <v>34</v>
      </c>
      <c r="E177" t="s">
        <v>33</v>
      </c>
      <c r="F177" s="4">
        <v>1652</v>
      </c>
      <c r="G177" s="5">
        <v>93</v>
      </c>
    </row>
    <row r="178" spans="3:7" x14ac:dyDescent="0.25">
      <c r="C178" t="s">
        <v>10</v>
      </c>
      <c r="D178" t="s">
        <v>34</v>
      </c>
      <c r="E178" t="s">
        <v>26</v>
      </c>
      <c r="F178" s="4">
        <v>4991</v>
      </c>
      <c r="G178" s="5">
        <v>9</v>
      </c>
    </row>
    <row r="179" spans="3:7" x14ac:dyDescent="0.25">
      <c r="C179" t="s">
        <v>8</v>
      </c>
      <c r="D179" t="s">
        <v>34</v>
      </c>
      <c r="E179" t="s">
        <v>16</v>
      </c>
      <c r="F179" s="4">
        <v>2009</v>
      </c>
      <c r="G179" s="5">
        <v>219</v>
      </c>
    </row>
    <row r="180" spans="3:7" x14ac:dyDescent="0.25">
      <c r="C180" t="s">
        <v>2</v>
      </c>
      <c r="D180" t="s">
        <v>39</v>
      </c>
      <c r="E180" t="s">
        <v>22</v>
      </c>
      <c r="F180" s="4">
        <v>1568</v>
      </c>
      <c r="G180" s="5">
        <v>141</v>
      </c>
    </row>
    <row r="181" spans="3:7" x14ac:dyDescent="0.25">
      <c r="C181" t="s">
        <v>41</v>
      </c>
      <c r="D181" t="s">
        <v>37</v>
      </c>
      <c r="E181" t="s">
        <v>20</v>
      </c>
      <c r="F181" s="4">
        <v>3388</v>
      </c>
      <c r="G181" s="5">
        <v>123</v>
      </c>
    </row>
    <row r="182" spans="3:7" x14ac:dyDescent="0.25">
      <c r="C182" t="s">
        <v>40</v>
      </c>
      <c r="D182" t="s">
        <v>38</v>
      </c>
      <c r="E182" t="s">
        <v>24</v>
      </c>
      <c r="F182" s="4">
        <v>623</v>
      </c>
      <c r="G182" s="5">
        <v>51</v>
      </c>
    </row>
    <row r="183" spans="3:7" x14ac:dyDescent="0.25">
      <c r="C183" t="s">
        <v>6</v>
      </c>
      <c r="D183" t="s">
        <v>36</v>
      </c>
      <c r="E183" t="s">
        <v>4</v>
      </c>
      <c r="F183" s="4">
        <v>10073</v>
      </c>
      <c r="G183" s="5">
        <v>120</v>
      </c>
    </row>
    <row r="184" spans="3:7" x14ac:dyDescent="0.25">
      <c r="C184" t="s">
        <v>8</v>
      </c>
      <c r="D184" t="s">
        <v>39</v>
      </c>
      <c r="E184" t="s">
        <v>26</v>
      </c>
      <c r="F184" s="4">
        <v>1561</v>
      </c>
      <c r="G184" s="5">
        <v>27</v>
      </c>
    </row>
    <row r="185" spans="3:7" x14ac:dyDescent="0.25">
      <c r="C185" t="s">
        <v>9</v>
      </c>
      <c r="D185" t="s">
        <v>36</v>
      </c>
      <c r="E185" t="s">
        <v>27</v>
      </c>
      <c r="F185" s="4">
        <v>11522</v>
      </c>
      <c r="G185" s="5">
        <v>204</v>
      </c>
    </row>
    <row r="186" spans="3:7" x14ac:dyDescent="0.25">
      <c r="C186" t="s">
        <v>6</v>
      </c>
      <c r="D186" t="s">
        <v>38</v>
      </c>
      <c r="E186" t="s">
        <v>13</v>
      </c>
      <c r="F186" s="4">
        <v>2317</v>
      </c>
      <c r="G186" s="5">
        <v>123</v>
      </c>
    </row>
    <row r="187" spans="3:7" x14ac:dyDescent="0.25">
      <c r="C187" t="s">
        <v>10</v>
      </c>
      <c r="D187" t="s">
        <v>37</v>
      </c>
      <c r="E187" t="s">
        <v>28</v>
      </c>
      <c r="F187" s="4">
        <v>3059</v>
      </c>
      <c r="G187" s="5">
        <v>27</v>
      </c>
    </row>
    <row r="188" spans="3:7" x14ac:dyDescent="0.25">
      <c r="C188" t="s">
        <v>41</v>
      </c>
      <c r="D188" t="s">
        <v>37</v>
      </c>
      <c r="E188" t="s">
        <v>26</v>
      </c>
      <c r="F188" s="4">
        <v>2324</v>
      </c>
      <c r="G188" s="5">
        <v>177</v>
      </c>
    </row>
    <row r="189" spans="3:7" x14ac:dyDescent="0.25">
      <c r="C189" t="s">
        <v>3</v>
      </c>
      <c r="D189" t="s">
        <v>39</v>
      </c>
      <c r="E189" t="s">
        <v>26</v>
      </c>
      <c r="F189" s="4">
        <v>4956</v>
      </c>
      <c r="G189" s="5">
        <v>171</v>
      </c>
    </row>
    <row r="190" spans="3:7" x14ac:dyDescent="0.25">
      <c r="C190" t="s">
        <v>10</v>
      </c>
      <c r="D190" t="s">
        <v>34</v>
      </c>
      <c r="E190" t="s">
        <v>19</v>
      </c>
      <c r="F190" s="4">
        <v>5355</v>
      </c>
      <c r="G190" s="5">
        <v>204</v>
      </c>
    </row>
    <row r="191" spans="3:7" x14ac:dyDescent="0.25">
      <c r="C191" t="s">
        <v>3</v>
      </c>
      <c r="D191" t="s">
        <v>34</v>
      </c>
      <c r="E191" t="s">
        <v>14</v>
      </c>
      <c r="F191" s="4">
        <v>7259</v>
      </c>
      <c r="G191" s="5">
        <v>276</v>
      </c>
    </row>
    <row r="192" spans="3:7" x14ac:dyDescent="0.25">
      <c r="C192" t="s">
        <v>8</v>
      </c>
      <c r="D192" t="s">
        <v>37</v>
      </c>
      <c r="E192" t="s">
        <v>26</v>
      </c>
      <c r="F192" s="4">
        <v>6279</v>
      </c>
      <c r="G192" s="5">
        <v>45</v>
      </c>
    </row>
    <row r="193" spans="3:7" x14ac:dyDescent="0.25">
      <c r="C193" t="s">
        <v>40</v>
      </c>
      <c r="D193" t="s">
        <v>38</v>
      </c>
      <c r="E193" t="s">
        <v>29</v>
      </c>
      <c r="F193" s="4">
        <v>2541</v>
      </c>
      <c r="G193" s="5">
        <v>45</v>
      </c>
    </row>
    <row r="194" spans="3:7" x14ac:dyDescent="0.25">
      <c r="C194" t="s">
        <v>6</v>
      </c>
      <c r="D194" t="s">
        <v>35</v>
      </c>
      <c r="E194" t="s">
        <v>27</v>
      </c>
      <c r="F194" s="4">
        <v>3864</v>
      </c>
      <c r="G194" s="5">
        <v>177</v>
      </c>
    </row>
    <row r="195" spans="3:7" x14ac:dyDescent="0.25">
      <c r="C195" t="s">
        <v>5</v>
      </c>
      <c r="D195" t="s">
        <v>36</v>
      </c>
      <c r="E195" t="s">
        <v>13</v>
      </c>
      <c r="F195" s="4">
        <v>6146</v>
      </c>
      <c r="G195" s="5">
        <v>63</v>
      </c>
    </row>
    <row r="196" spans="3:7" x14ac:dyDescent="0.25">
      <c r="C196" t="s">
        <v>9</v>
      </c>
      <c r="D196" t="s">
        <v>39</v>
      </c>
      <c r="E196" t="s">
        <v>18</v>
      </c>
      <c r="F196" s="4">
        <v>2639</v>
      </c>
      <c r="G196" s="5">
        <v>204</v>
      </c>
    </row>
    <row r="197" spans="3:7" x14ac:dyDescent="0.25">
      <c r="C197" t="s">
        <v>8</v>
      </c>
      <c r="D197" t="s">
        <v>37</v>
      </c>
      <c r="E197" t="s">
        <v>22</v>
      </c>
      <c r="F197" s="4">
        <v>1890</v>
      </c>
      <c r="G197" s="5">
        <v>195</v>
      </c>
    </row>
    <row r="198" spans="3:7" x14ac:dyDescent="0.25">
      <c r="C198" t="s">
        <v>7</v>
      </c>
      <c r="D198" t="s">
        <v>34</v>
      </c>
      <c r="E198" t="s">
        <v>14</v>
      </c>
      <c r="F198" s="4">
        <v>1932</v>
      </c>
      <c r="G198" s="5">
        <v>369</v>
      </c>
    </row>
    <row r="199" spans="3:7" x14ac:dyDescent="0.25">
      <c r="C199" t="s">
        <v>3</v>
      </c>
      <c r="D199" t="s">
        <v>34</v>
      </c>
      <c r="E199" t="s">
        <v>25</v>
      </c>
      <c r="F199" s="4">
        <v>6300</v>
      </c>
      <c r="G199" s="5">
        <v>42</v>
      </c>
    </row>
    <row r="200" spans="3:7" x14ac:dyDescent="0.25">
      <c r="C200" t="s">
        <v>6</v>
      </c>
      <c r="D200" t="s">
        <v>37</v>
      </c>
      <c r="E200" t="s">
        <v>30</v>
      </c>
      <c r="F200" s="4">
        <v>560</v>
      </c>
      <c r="G200" s="5">
        <v>81</v>
      </c>
    </row>
    <row r="201" spans="3:7" x14ac:dyDescent="0.25">
      <c r="C201" t="s">
        <v>9</v>
      </c>
      <c r="D201" t="s">
        <v>37</v>
      </c>
      <c r="E201" t="s">
        <v>26</v>
      </c>
      <c r="F201" s="4">
        <v>2856</v>
      </c>
      <c r="G201" s="5">
        <v>246</v>
      </c>
    </row>
    <row r="202" spans="3:7" x14ac:dyDescent="0.25">
      <c r="C202" t="s">
        <v>9</v>
      </c>
      <c r="D202" t="s">
        <v>34</v>
      </c>
      <c r="E202" t="s">
        <v>17</v>
      </c>
      <c r="F202" s="4">
        <v>707</v>
      </c>
      <c r="G202" s="5">
        <v>174</v>
      </c>
    </row>
    <row r="203" spans="3:7" x14ac:dyDescent="0.25">
      <c r="C203" t="s">
        <v>8</v>
      </c>
      <c r="D203" t="s">
        <v>35</v>
      </c>
      <c r="E203" t="s">
        <v>30</v>
      </c>
      <c r="F203" s="4">
        <v>3598</v>
      </c>
      <c r="G203" s="5">
        <v>81</v>
      </c>
    </row>
    <row r="204" spans="3:7" x14ac:dyDescent="0.25">
      <c r="C204" t="s">
        <v>40</v>
      </c>
      <c r="D204" t="s">
        <v>35</v>
      </c>
      <c r="E204" t="s">
        <v>22</v>
      </c>
      <c r="F204" s="4">
        <v>6853</v>
      </c>
      <c r="G204" s="5">
        <v>372</v>
      </c>
    </row>
    <row r="205" spans="3:7" x14ac:dyDescent="0.25">
      <c r="C205" t="s">
        <v>40</v>
      </c>
      <c r="D205" t="s">
        <v>35</v>
      </c>
      <c r="E205" t="s">
        <v>16</v>
      </c>
      <c r="F205" s="4">
        <v>4725</v>
      </c>
      <c r="G205" s="5">
        <v>174</v>
      </c>
    </row>
    <row r="206" spans="3:7" x14ac:dyDescent="0.25">
      <c r="C206" t="s">
        <v>41</v>
      </c>
      <c r="D206" t="s">
        <v>36</v>
      </c>
      <c r="E206" t="s">
        <v>32</v>
      </c>
      <c r="F206" s="4">
        <v>10304</v>
      </c>
      <c r="G206" s="5">
        <v>84</v>
      </c>
    </row>
    <row r="207" spans="3:7" x14ac:dyDescent="0.25">
      <c r="C207" t="s">
        <v>41</v>
      </c>
      <c r="D207" t="s">
        <v>34</v>
      </c>
      <c r="E207" t="s">
        <v>16</v>
      </c>
      <c r="F207" s="4">
        <v>1274</v>
      </c>
      <c r="G207" s="5">
        <v>225</v>
      </c>
    </row>
    <row r="208" spans="3:7" x14ac:dyDescent="0.25">
      <c r="C208" t="s">
        <v>5</v>
      </c>
      <c r="D208" t="s">
        <v>36</v>
      </c>
      <c r="E208" t="s">
        <v>30</v>
      </c>
      <c r="F208" s="4">
        <v>1526</v>
      </c>
      <c r="G208" s="5">
        <v>105</v>
      </c>
    </row>
    <row r="209" spans="3:7" x14ac:dyDescent="0.25">
      <c r="C209" t="s">
        <v>40</v>
      </c>
      <c r="D209" t="s">
        <v>39</v>
      </c>
      <c r="E209" t="s">
        <v>28</v>
      </c>
      <c r="F209" s="4">
        <v>3101</v>
      </c>
      <c r="G209" s="5">
        <v>225</v>
      </c>
    </row>
    <row r="210" spans="3:7" x14ac:dyDescent="0.25">
      <c r="C210" t="s">
        <v>2</v>
      </c>
      <c r="D210" t="s">
        <v>37</v>
      </c>
      <c r="E210" t="s">
        <v>14</v>
      </c>
      <c r="F210" s="4">
        <v>1057</v>
      </c>
      <c r="G210" s="5">
        <v>54</v>
      </c>
    </row>
    <row r="211" spans="3:7" x14ac:dyDescent="0.25">
      <c r="C211" t="s">
        <v>7</v>
      </c>
      <c r="D211" t="s">
        <v>37</v>
      </c>
      <c r="E211" t="s">
        <v>26</v>
      </c>
      <c r="F211" s="4">
        <v>5306</v>
      </c>
      <c r="G211" s="5">
        <v>0</v>
      </c>
    </row>
    <row r="212" spans="3:7" x14ac:dyDescent="0.25">
      <c r="C212" t="s">
        <v>5</v>
      </c>
      <c r="D212" t="s">
        <v>39</v>
      </c>
      <c r="E212" t="s">
        <v>24</v>
      </c>
      <c r="F212" s="4">
        <v>4018</v>
      </c>
      <c r="G212" s="5">
        <v>171</v>
      </c>
    </row>
    <row r="213" spans="3:7" x14ac:dyDescent="0.25">
      <c r="C213" t="s">
        <v>9</v>
      </c>
      <c r="D213" t="s">
        <v>34</v>
      </c>
      <c r="E213" t="s">
        <v>16</v>
      </c>
      <c r="F213" s="4">
        <v>938</v>
      </c>
      <c r="G213" s="5">
        <v>189</v>
      </c>
    </row>
    <row r="214" spans="3:7" x14ac:dyDescent="0.25">
      <c r="C214" t="s">
        <v>7</v>
      </c>
      <c r="D214" t="s">
        <v>38</v>
      </c>
      <c r="E214" t="s">
        <v>18</v>
      </c>
      <c r="F214" s="4">
        <v>1778</v>
      </c>
      <c r="G214" s="5">
        <v>270</v>
      </c>
    </row>
    <row r="215" spans="3:7" x14ac:dyDescent="0.25">
      <c r="C215" t="s">
        <v>6</v>
      </c>
      <c r="D215" t="s">
        <v>39</v>
      </c>
      <c r="E215" t="s">
        <v>30</v>
      </c>
      <c r="F215" s="4">
        <v>1638</v>
      </c>
      <c r="G215" s="5">
        <v>63</v>
      </c>
    </row>
    <row r="216" spans="3:7" x14ac:dyDescent="0.25">
      <c r="C216" t="s">
        <v>41</v>
      </c>
      <c r="D216" t="s">
        <v>38</v>
      </c>
      <c r="E216" t="s">
        <v>25</v>
      </c>
      <c r="F216" s="4">
        <v>154</v>
      </c>
      <c r="G216" s="5">
        <v>21</v>
      </c>
    </row>
    <row r="217" spans="3:7" x14ac:dyDescent="0.25">
      <c r="C217" t="s">
        <v>7</v>
      </c>
      <c r="D217" t="s">
        <v>37</v>
      </c>
      <c r="E217" t="s">
        <v>22</v>
      </c>
      <c r="F217" s="4">
        <v>9835</v>
      </c>
      <c r="G217" s="5">
        <v>207</v>
      </c>
    </row>
    <row r="218" spans="3:7" x14ac:dyDescent="0.25">
      <c r="C218" t="s">
        <v>9</v>
      </c>
      <c r="D218" t="s">
        <v>37</v>
      </c>
      <c r="E218" t="s">
        <v>20</v>
      </c>
      <c r="F218" s="4">
        <v>7273</v>
      </c>
      <c r="G218" s="5">
        <v>96</v>
      </c>
    </row>
    <row r="219" spans="3:7" x14ac:dyDescent="0.25">
      <c r="C219" t="s">
        <v>5</v>
      </c>
      <c r="D219" t="s">
        <v>39</v>
      </c>
      <c r="E219" t="s">
        <v>22</v>
      </c>
      <c r="F219" s="4">
        <v>6909</v>
      </c>
      <c r="G219" s="5">
        <v>81</v>
      </c>
    </row>
    <row r="220" spans="3:7" x14ac:dyDescent="0.25">
      <c r="C220" t="s">
        <v>9</v>
      </c>
      <c r="D220" t="s">
        <v>39</v>
      </c>
      <c r="E220" t="s">
        <v>24</v>
      </c>
      <c r="F220" s="4">
        <v>3920</v>
      </c>
      <c r="G220" s="5">
        <v>306</v>
      </c>
    </row>
    <row r="221" spans="3:7" x14ac:dyDescent="0.25">
      <c r="C221" t="s">
        <v>10</v>
      </c>
      <c r="D221" t="s">
        <v>39</v>
      </c>
      <c r="E221" t="s">
        <v>21</v>
      </c>
      <c r="F221" s="4">
        <v>4858</v>
      </c>
      <c r="G221" s="5">
        <v>279</v>
      </c>
    </row>
    <row r="222" spans="3:7" x14ac:dyDescent="0.25">
      <c r="C222" t="s">
        <v>2</v>
      </c>
      <c r="D222" t="s">
        <v>38</v>
      </c>
      <c r="E222" t="s">
        <v>4</v>
      </c>
      <c r="F222" s="4">
        <v>3549</v>
      </c>
      <c r="G222" s="5">
        <v>3</v>
      </c>
    </row>
    <row r="223" spans="3:7" x14ac:dyDescent="0.25">
      <c r="C223" t="s">
        <v>7</v>
      </c>
      <c r="D223" t="s">
        <v>39</v>
      </c>
      <c r="E223" t="s">
        <v>27</v>
      </c>
      <c r="F223" s="4">
        <v>966</v>
      </c>
      <c r="G223" s="5">
        <v>198</v>
      </c>
    </row>
    <row r="224" spans="3:7" x14ac:dyDescent="0.25">
      <c r="C224" t="s">
        <v>5</v>
      </c>
      <c r="D224" t="s">
        <v>39</v>
      </c>
      <c r="E224" t="s">
        <v>18</v>
      </c>
      <c r="F224" s="4">
        <v>385</v>
      </c>
      <c r="G224" s="5">
        <v>249</v>
      </c>
    </row>
    <row r="225" spans="3:7" x14ac:dyDescent="0.25">
      <c r="C225" t="s">
        <v>6</v>
      </c>
      <c r="D225" t="s">
        <v>34</v>
      </c>
      <c r="E225" t="s">
        <v>16</v>
      </c>
      <c r="F225" s="4">
        <v>2219</v>
      </c>
      <c r="G225" s="5">
        <v>75</v>
      </c>
    </row>
    <row r="226" spans="3:7" x14ac:dyDescent="0.25">
      <c r="C226" t="s">
        <v>9</v>
      </c>
      <c r="D226" t="s">
        <v>36</v>
      </c>
      <c r="E226" t="s">
        <v>32</v>
      </c>
      <c r="F226" s="4">
        <v>2954</v>
      </c>
      <c r="G226" s="5">
        <v>189</v>
      </c>
    </row>
    <row r="227" spans="3:7" x14ac:dyDescent="0.25">
      <c r="C227" t="s">
        <v>7</v>
      </c>
      <c r="D227" t="s">
        <v>36</v>
      </c>
      <c r="E227" t="s">
        <v>32</v>
      </c>
      <c r="F227" s="4">
        <v>280</v>
      </c>
      <c r="G227" s="5">
        <v>87</v>
      </c>
    </row>
    <row r="228" spans="3:7" x14ac:dyDescent="0.25">
      <c r="C228" t="s">
        <v>41</v>
      </c>
      <c r="D228" t="s">
        <v>36</v>
      </c>
      <c r="E228" t="s">
        <v>30</v>
      </c>
      <c r="F228" s="4">
        <v>6118</v>
      </c>
      <c r="G228" s="5">
        <v>174</v>
      </c>
    </row>
    <row r="229" spans="3:7" x14ac:dyDescent="0.25">
      <c r="C229" t="s">
        <v>2</v>
      </c>
      <c r="D229" t="s">
        <v>39</v>
      </c>
      <c r="E229" t="s">
        <v>15</v>
      </c>
      <c r="F229" s="4">
        <v>4802</v>
      </c>
      <c r="G229" s="5">
        <v>36</v>
      </c>
    </row>
    <row r="230" spans="3:7" x14ac:dyDescent="0.25">
      <c r="C230" t="s">
        <v>9</v>
      </c>
      <c r="D230" t="s">
        <v>38</v>
      </c>
      <c r="E230" t="s">
        <v>24</v>
      </c>
      <c r="F230" s="4">
        <v>4137</v>
      </c>
      <c r="G230" s="5">
        <v>60</v>
      </c>
    </row>
    <row r="231" spans="3:7" x14ac:dyDescent="0.25">
      <c r="C231" t="s">
        <v>3</v>
      </c>
      <c r="D231" t="s">
        <v>35</v>
      </c>
      <c r="E231" t="s">
        <v>23</v>
      </c>
      <c r="F231" s="4">
        <v>2023</v>
      </c>
      <c r="G231" s="5">
        <v>78</v>
      </c>
    </row>
    <row r="232" spans="3:7" x14ac:dyDescent="0.25">
      <c r="C232" t="s">
        <v>9</v>
      </c>
      <c r="D232" t="s">
        <v>36</v>
      </c>
      <c r="E232" t="s">
        <v>30</v>
      </c>
      <c r="F232" s="4">
        <v>9051</v>
      </c>
      <c r="G232" s="5">
        <v>57</v>
      </c>
    </row>
    <row r="233" spans="3:7" x14ac:dyDescent="0.25">
      <c r="C233" t="s">
        <v>9</v>
      </c>
      <c r="D233" t="s">
        <v>37</v>
      </c>
      <c r="E233" t="s">
        <v>28</v>
      </c>
      <c r="F233" s="4">
        <v>2919</v>
      </c>
      <c r="G233" s="5">
        <v>45</v>
      </c>
    </row>
    <row r="234" spans="3:7" x14ac:dyDescent="0.25">
      <c r="C234" t="s">
        <v>41</v>
      </c>
      <c r="D234" t="s">
        <v>38</v>
      </c>
      <c r="E234" t="s">
        <v>22</v>
      </c>
      <c r="F234" s="4">
        <v>5915</v>
      </c>
      <c r="G234" s="5">
        <v>3</v>
      </c>
    </row>
    <row r="235" spans="3:7" x14ac:dyDescent="0.25">
      <c r="C235" t="s">
        <v>10</v>
      </c>
      <c r="D235" t="s">
        <v>35</v>
      </c>
      <c r="E235" t="s">
        <v>15</v>
      </c>
      <c r="F235" s="4">
        <v>2562</v>
      </c>
      <c r="G235" s="5">
        <v>6</v>
      </c>
    </row>
    <row r="236" spans="3:7" x14ac:dyDescent="0.25">
      <c r="C236" t="s">
        <v>5</v>
      </c>
      <c r="D236" t="s">
        <v>37</v>
      </c>
      <c r="E236" t="s">
        <v>25</v>
      </c>
      <c r="F236" s="4">
        <v>8813</v>
      </c>
      <c r="G236" s="5">
        <v>21</v>
      </c>
    </row>
    <row r="237" spans="3:7" x14ac:dyDescent="0.25">
      <c r="C237" t="s">
        <v>5</v>
      </c>
      <c r="D237" t="s">
        <v>36</v>
      </c>
      <c r="E237" t="s">
        <v>18</v>
      </c>
      <c r="F237" s="4">
        <v>6111</v>
      </c>
      <c r="G237" s="5">
        <v>3</v>
      </c>
    </row>
    <row r="238" spans="3:7" x14ac:dyDescent="0.25">
      <c r="C238" t="s">
        <v>8</v>
      </c>
      <c r="D238" t="s">
        <v>34</v>
      </c>
      <c r="E238" t="s">
        <v>31</v>
      </c>
      <c r="F238" s="4">
        <v>3507</v>
      </c>
      <c r="G238" s="5">
        <v>288</v>
      </c>
    </row>
    <row r="239" spans="3:7" x14ac:dyDescent="0.25">
      <c r="C239" t="s">
        <v>6</v>
      </c>
      <c r="D239" t="s">
        <v>36</v>
      </c>
      <c r="E239" t="s">
        <v>13</v>
      </c>
      <c r="F239" s="4">
        <v>4319</v>
      </c>
      <c r="G239" s="5">
        <v>30</v>
      </c>
    </row>
    <row r="240" spans="3:7" x14ac:dyDescent="0.25">
      <c r="C240" t="s">
        <v>40</v>
      </c>
      <c r="D240" t="s">
        <v>38</v>
      </c>
      <c r="E240" t="s">
        <v>26</v>
      </c>
      <c r="F240" s="4">
        <v>609</v>
      </c>
      <c r="G240" s="5">
        <v>87</v>
      </c>
    </row>
    <row r="241" spans="3:7" x14ac:dyDescent="0.25">
      <c r="C241" t="s">
        <v>40</v>
      </c>
      <c r="D241" t="s">
        <v>39</v>
      </c>
      <c r="E241" t="s">
        <v>27</v>
      </c>
      <c r="F241" s="4">
        <v>6370</v>
      </c>
      <c r="G241" s="5">
        <v>30</v>
      </c>
    </row>
    <row r="242" spans="3:7" x14ac:dyDescent="0.25">
      <c r="C242" t="s">
        <v>5</v>
      </c>
      <c r="D242" t="s">
        <v>38</v>
      </c>
      <c r="E242" t="s">
        <v>19</v>
      </c>
      <c r="F242" s="4">
        <v>5474</v>
      </c>
      <c r="G242" s="5">
        <v>168</v>
      </c>
    </row>
    <row r="243" spans="3:7" x14ac:dyDescent="0.25">
      <c r="C243" t="s">
        <v>40</v>
      </c>
      <c r="D243" t="s">
        <v>36</v>
      </c>
      <c r="E243" t="s">
        <v>27</v>
      </c>
      <c r="F243" s="4">
        <v>3164</v>
      </c>
      <c r="G243" s="5">
        <v>306</v>
      </c>
    </row>
    <row r="244" spans="3:7" x14ac:dyDescent="0.25">
      <c r="C244" t="s">
        <v>6</v>
      </c>
      <c r="D244" t="s">
        <v>35</v>
      </c>
      <c r="E244" t="s">
        <v>4</v>
      </c>
      <c r="F244" s="4">
        <v>1302</v>
      </c>
      <c r="G244" s="5">
        <v>402</v>
      </c>
    </row>
    <row r="245" spans="3:7" x14ac:dyDescent="0.25">
      <c r="C245" t="s">
        <v>3</v>
      </c>
      <c r="D245" t="s">
        <v>37</v>
      </c>
      <c r="E245" t="s">
        <v>28</v>
      </c>
      <c r="F245" s="4">
        <v>7308</v>
      </c>
      <c r="G245" s="5">
        <v>327</v>
      </c>
    </row>
    <row r="246" spans="3:7" x14ac:dyDescent="0.25">
      <c r="C246" t="s">
        <v>40</v>
      </c>
      <c r="D246" t="s">
        <v>37</v>
      </c>
      <c r="E246" t="s">
        <v>27</v>
      </c>
      <c r="F246" s="4">
        <v>6132</v>
      </c>
      <c r="G246" s="5">
        <v>93</v>
      </c>
    </row>
    <row r="247" spans="3:7" x14ac:dyDescent="0.25">
      <c r="C247" t="s">
        <v>10</v>
      </c>
      <c r="D247" t="s">
        <v>35</v>
      </c>
      <c r="E247" t="s">
        <v>14</v>
      </c>
      <c r="F247" s="4">
        <v>3472</v>
      </c>
      <c r="G247" s="5">
        <v>96</v>
      </c>
    </row>
    <row r="248" spans="3:7" x14ac:dyDescent="0.25">
      <c r="C248" t="s">
        <v>8</v>
      </c>
      <c r="D248" t="s">
        <v>39</v>
      </c>
      <c r="E248" t="s">
        <v>18</v>
      </c>
      <c r="F248" s="4">
        <v>9660</v>
      </c>
      <c r="G248" s="5">
        <v>27</v>
      </c>
    </row>
    <row r="249" spans="3:7" x14ac:dyDescent="0.25">
      <c r="C249" t="s">
        <v>9</v>
      </c>
      <c r="D249" t="s">
        <v>38</v>
      </c>
      <c r="E249" t="s">
        <v>26</v>
      </c>
      <c r="F249" s="4">
        <v>2436</v>
      </c>
      <c r="G249" s="5">
        <v>99</v>
      </c>
    </row>
    <row r="250" spans="3:7" x14ac:dyDescent="0.25">
      <c r="C250" t="s">
        <v>9</v>
      </c>
      <c r="D250" t="s">
        <v>38</v>
      </c>
      <c r="E250" t="s">
        <v>33</v>
      </c>
      <c r="F250" s="4">
        <v>9506</v>
      </c>
      <c r="G250" s="5">
        <v>87</v>
      </c>
    </row>
    <row r="251" spans="3:7" x14ac:dyDescent="0.25">
      <c r="C251" t="s">
        <v>10</v>
      </c>
      <c r="D251" t="s">
        <v>37</v>
      </c>
      <c r="E251" t="s">
        <v>21</v>
      </c>
      <c r="F251" s="4">
        <v>245</v>
      </c>
      <c r="G251" s="5">
        <v>288</v>
      </c>
    </row>
    <row r="252" spans="3:7" x14ac:dyDescent="0.25">
      <c r="C252" t="s">
        <v>8</v>
      </c>
      <c r="D252" t="s">
        <v>35</v>
      </c>
      <c r="E252" t="s">
        <v>20</v>
      </c>
      <c r="F252" s="4">
        <v>2702</v>
      </c>
      <c r="G252" s="5">
        <v>363</v>
      </c>
    </row>
    <row r="253" spans="3:7" x14ac:dyDescent="0.25">
      <c r="C253" t="s">
        <v>10</v>
      </c>
      <c r="D253" t="s">
        <v>34</v>
      </c>
      <c r="E253" t="s">
        <v>17</v>
      </c>
      <c r="F253" s="4">
        <v>700</v>
      </c>
      <c r="G253" s="5">
        <v>87</v>
      </c>
    </row>
    <row r="254" spans="3:7" x14ac:dyDescent="0.25">
      <c r="C254" t="s">
        <v>6</v>
      </c>
      <c r="D254" t="s">
        <v>34</v>
      </c>
      <c r="E254" t="s">
        <v>17</v>
      </c>
      <c r="F254" s="4">
        <v>3759</v>
      </c>
      <c r="G254" s="5">
        <v>150</v>
      </c>
    </row>
    <row r="255" spans="3:7" x14ac:dyDescent="0.25">
      <c r="C255" t="s">
        <v>2</v>
      </c>
      <c r="D255" t="s">
        <v>35</v>
      </c>
      <c r="E255" t="s">
        <v>17</v>
      </c>
      <c r="F255" s="4">
        <v>1589</v>
      </c>
      <c r="G255" s="5">
        <v>303</v>
      </c>
    </row>
    <row r="256" spans="3:7" x14ac:dyDescent="0.25">
      <c r="C256" t="s">
        <v>7</v>
      </c>
      <c r="D256" t="s">
        <v>35</v>
      </c>
      <c r="E256" t="s">
        <v>28</v>
      </c>
      <c r="F256" s="4">
        <v>5194</v>
      </c>
      <c r="G256" s="5">
        <v>288</v>
      </c>
    </row>
    <row r="257" spans="3:7" x14ac:dyDescent="0.25">
      <c r="C257" t="s">
        <v>10</v>
      </c>
      <c r="D257" t="s">
        <v>36</v>
      </c>
      <c r="E257" t="s">
        <v>13</v>
      </c>
      <c r="F257" s="4">
        <v>945</v>
      </c>
      <c r="G257" s="5">
        <v>75</v>
      </c>
    </row>
    <row r="258" spans="3:7" x14ac:dyDescent="0.25">
      <c r="C258" t="s">
        <v>40</v>
      </c>
      <c r="D258" t="s">
        <v>38</v>
      </c>
      <c r="E258" t="s">
        <v>31</v>
      </c>
      <c r="F258" s="4">
        <v>1988</v>
      </c>
      <c r="G258" s="5">
        <v>39</v>
      </c>
    </row>
    <row r="259" spans="3:7" x14ac:dyDescent="0.25">
      <c r="C259" t="s">
        <v>6</v>
      </c>
      <c r="D259" t="s">
        <v>34</v>
      </c>
      <c r="E259" t="s">
        <v>32</v>
      </c>
      <c r="F259" s="4">
        <v>6734</v>
      </c>
      <c r="G259" s="5">
        <v>123</v>
      </c>
    </row>
    <row r="260" spans="3:7" x14ac:dyDescent="0.25">
      <c r="C260" t="s">
        <v>40</v>
      </c>
      <c r="D260" t="s">
        <v>36</v>
      </c>
      <c r="E260" t="s">
        <v>4</v>
      </c>
      <c r="F260" s="4">
        <v>217</v>
      </c>
      <c r="G260" s="5">
        <v>36</v>
      </c>
    </row>
    <row r="261" spans="3:7" x14ac:dyDescent="0.25">
      <c r="C261" t="s">
        <v>5</v>
      </c>
      <c r="D261" t="s">
        <v>34</v>
      </c>
      <c r="E261" t="s">
        <v>22</v>
      </c>
      <c r="F261" s="4">
        <v>6279</v>
      </c>
      <c r="G261" s="5">
        <v>237</v>
      </c>
    </row>
    <row r="262" spans="3:7" x14ac:dyDescent="0.25">
      <c r="C262" t="s">
        <v>40</v>
      </c>
      <c r="D262" t="s">
        <v>36</v>
      </c>
      <c r="E262" t="s">
        <v>13</v>
      </c>
      <c r="F262" s="4">
        <v>4424</v>
      </c>
      <c r="G262" s="5">
        <v>201</v>
      </c>
    </row>
    <row r="263" spans="3:7" x14ac:dyDescent="0.25">
      <c r="C263" t="s">
        <v>2</v>
      </c>
      <c r="D263" t="s">
        <v>36</v>
      </c>
      <c r="E263" t="s">
        <v>17</v>
      </c>
      <c r="F263" s="4">
        <v>189</v>
      </c>
      <c r="G263" s="5">
        <v>48</v>
      </c>
    </row>
    <row r="264" spans="3:7" x14ac:dyDescent="0.25">
      <c r="C264" t="s">
        <v>5</v>
      </c>
      <c r="D264" t="s">
        <v>35</v>
      </c>
      <c r="E264" t="s">
        <v>22</v>
      </c>
      <c r="F264" s="4">
        <v>490</v>
      </c>
      <c r="G264" s="5">
        <v>84</v>
      </c>
    </row>
    <row r="265" spans="3:7" x14ac:dyDescent="0.25">
      <c r="C265" t="s">
        <v>8</v>
      </c>
      <c r="D265" t="s">
        <v>37</v>
      </c>
      <c r="E265" t="s">
        <v>21</v>
      </c>
      <c r="F265" s="4">
        <v>434</v>
      </c>
      <c r="G265" s="5">
        <v>87</v>
      </c>
    </row>
    <row r="266" spans="3:7" x14ac:dyDescent="0.25">
      <c r="C266" t="s">
        <v>7</v>
      </c>
      <c r="D266" t="s">
        <v>38</v>
      </c>
      <c r="E266" t="s">
        <v>30</v>
      </c>
      <c r="F266" s="4">
        <v>10129</v>
      </c>
      <c r="G266" s="5">
        <v>312</v>
      </c>
    </row>
    <row r="267" spans="3:7" x14ac:dyDescent="0.25">
      <c r="C267" t="s">
        <v>3</v>
      </c>
      <c r="D267" t="s">
        <v>39</v>
      </c>
      <c r="E267" t="s">
        <v>28</v>
      </c>
      <c r="F267" s="4">
        <v>1652</v>
      </c>
      <c r="G267" s="5">
        <v>102</v>
      </c>
    </row>
    <row r="268" spans="3:7" x14ac:dyDescent="0.25">
      <c r="C268" t="s">
        <v>8</v>
      </c>
      <c r="D268" t="s">
        <v>38</v>
      </c>
      <c r="E268" t="s">
        <v>21</v>
      </c>
      <c r="F268" s="4">
        <v>6433</v>
      </c>
      <c r="G268" s="5">
        <v>78</v>
      </c>
    </row>
    <row r="269" spans="3:7" x14ac:dyDescent="0.25">
      <c r="C269" t="s">
        <v>3</v>
      </c>
      <c r="D269" t="s">
        <v>34</v>
      </c>
      <c r="E269" t="s">
        <v>23</v>
      </c>
      <c r="F269" s="4">
        <v>2212</v>
      </c>
      <c r="G269" s="5">
        <v>117</v>
      </c>
    </row>
    <row r="270" spans="3:7" x14ac:dyDescent="0.25">
      <c r="C270" t="s">
        <v>41</v>
      </c>
      <c r="D270" t="s">
        <v>35</v>
      </c>
      <c r="E270" t="s">
        <v>19</v>
      </c>
      <c r="F270" s="4">
        <v>609</v>
      </c>
      <c r="G270" s="5">
        <v>99</v>
      </c>
    </row>
    <row r="271" spans="3:7" x14ac:dyDescent="0.25">
      <c r="C271" t="s">
        <v>40</v>
      </c>
      <c r="D271" t="s">
        <v>35</v>
      </c>
      <c r="E271" t="s">
        <v>24</v>
      </c>
      <c r="F271" s="4">
        <v>1638</v>
      </c>
      <c r="G271" s="5">
        <v>48</v>
      </c>
    </row>
    <row r="272" spans="3:7" x14ac:dyDescent="0.25">
      <c r="C272" t="s">
        <v>7</v>
      </c>
      <c r="D272" t="s">
        <v>34</v>
      </c>
      <c r="E272" t="s">
        <v>15</v>
      </c>
      <c r="F272" s="4">
        <v>3829</v>
      </c>
      <c r="G272" s="5">
        <v>24</v>
      </c>
    </row>
    <row r="273" spans="3:7" x14ac:dyDescent="0.25">
      <c r="C273" t="s">
        <v>40</v>
      </c>
      <c r="D273" t="s">
        <v>39</v>
      </c>
      <c r="E273" t="s">
        <v>15</v>
      </c>
      <c r="F273" s="4">
        <v>5775</v>
      </c>
      <c r="G273" s="5">
        <v>42</v>
      </c>
    </row>
    <row r="274" spans="3:7" x14ac:dyDescent="0.25">
      <c r="C274" t="s">
        <v>6</v>
      </c>
      <c r="D274" t="s">
        <v>35</v>
      </c>
      <c r="E274" t="s">
        <v>20</v>
      </c>
      <c r="F274" s="4">
        <v>1071</v>
      </c>
      <c r="G274" s="5">
        <v>270</v>
      </c>
    </row>
    <row r="275" spans="3:7" x14ac:dyDescent="0.25">
      <c r="C275" t="s">
        <v>8</v>
      </c>
      <c r="D275" t="s">
        <v>36</v>
      </c>
      <c r="E275" t="s">
        <v>23</v>
      </c>
      <c r="F275" s="4">
        <v>5019</v>
      </c>
      <c r="G275" s="5">
        <v>150</v>
      </c>
    </row>
    <row r="276" spans="3:7" x14ac:dyDescent="0.25">
      <c r="C276" t="s">
        <v>2</v>
      </c>
      <c r="D276" t="s">
        <v>37</v>
      </c>
      <c r="E276" t="s">
        <v>15</v>
      </c>
      <c r="F276" s="4">
        <v>2863</v>
      </c>
      <c r="G276" s="5">
        <v>42</v>
      </c>
    </row>
    <row r="277" spans="3:7" x14ac:dyDescent="0.25">
      <c r="C277" t="s">
        <v>40</v>
      </c>
      <c r="D277" t="s">
        <v>35</v>
      </c>
      <c r="E277" t="s">
        <v>29</v>
      </c>
      <c r="F277" s="4">
        <v>1617</v>
      </c>
      <c r="G277" s="5">
        <v>126</v>
      </c>
    </row>
    <row r="278" spans="3:7" x14ac:dyDescent="0.25">
      <c r="C278" t="s">
        <v>6</v>
      </c>
      <c r="D278" t="s">
        <v>37</v>
      </c>
      <c r="E278" t="s">
        <v>26</v>
      </c>
      <c r="F278" s="4">
        <v>6818</v>
      </c>
      <c r="G278" s="5">
        <v>6</v>
      </c>
    </row>
    <row r="279" spans="3:7" x14ac:dyDescent="0.25">
      <c r="C279" t="s">
        <v>3</v>
      </c>
      <c r="D279" t="s">
        <v>35</v>
      </c>
      <c r="E279" t="s">
        <v>15</v>
      </c>
      <c r="F279" s="4">
        <v>6657</v>
      </c>
      <c r="G279" s="5">
        <v>276</v>
      </c>
    </row>
    <row r="280" spans="3:7" x14ac:dyDescent="0.25">
      <c r="C280" t="s">
        <v>3</v>
      </c>
      <c r="D280" t="s">
        <v>34</v>
      </c>
      <c r="E280" t="s">
        <v>17</v>
      </c>
      <c r="F280" s="4">
        <v>2919</v>
      </c>
      <c r="G280" s="5">
        <v>93</v>
      </c>
    </row>
    <row r="281" spans="3:7" x14ac:dyDescent="0.25">
      <c r="C281" t="s">
        <v>2</v>
      </c>
      <c r="D281" t="s">
        <v>36</v>
      </c>
      <c r="E281" t="s">
        <v>31</v>
      </c>
      <c r="F281" s="4">
        <v>3094</v>
      </c>
      <c r="G281" s="5">
        <v>246</v>
      </c>
    </row>
    <row r="282" spans="3:7" x14ac:dyDescent="0.25">
      <c r="C282" t="s">
        <v>6</v>
      </c>
      <c r="D282" t="s">
        <v>39</v>
      </c>
      <c r="E282" t="s">
        <v>24</v>
      </c>
      <c r="F282" s="4">
        <v>2989</v>
      </c>
      <c r="G282" s="5">
        <v>3</v>
      </c>
    </row>
    <row r="283" spans="3:7" x14ac:dyDescent="0.25">
      <c r="C283" t="s">
        <v>8</v>
      </c>
      <c r="D283" t="s">
        <v>38</v>
      </c>
      <c r="E283" t="s">
        <v>27</v>
      </c>
      <c r="F283" s="4">
        <v>2268</v>
      </c>
      <c r="G283" s="5">
        <v>63</v>
      </c>
    </row>
    <row r="284" spans="3:7" x14ac:dyDescent="0.25">
      <c r="C284" t="s">
        <v>5</v>
      </c>
      <c r="D284" t="s">
        <v>35</v>
      </c>
      <c r="E284" t="s">
        <v>31</v>
      </c>
      <c r="F284" s="4">
        <v>4753</v>
      </c>
      <c r="G284" s="5">
        <v>246</v>
      </c>
    </row>
    <row r="285" spans="3:7" x14ac:dyDescent="0.25">
      <c r="C285" t="s">
        <v>2</v>
      </c>
      <c r="D285" t="s">
        <v>34</v>
      </c>
      <c r="E285" t="s">
        <v>19</v>
      </c>
      <c r="F285" s="4">
        <v>7511</v>
      </c>
      <c r="G285" s="5">
        <v>120</v>
      </c>
    </row>
    <row r="286" spans="3:7" x14ac:dyDescent="0.25">
      <c r="C286" t="s">
        <v>2</v>
      </c>
      <c r="D286" t="s">
        <v>38</v>
      </c>
      <c r="E286" t="s">
        <v>31</v>
      </c>
      <c r="F286" s="4">
        <v>4326</v>
      </c>
      <c r="G286" s="5">
        <v>348</v>
      </c>
    </row>
    <row r="287" spans="3:7" x14ac:dyDescent="0.25">
      <c r="C287" t="s">
        <v>41</v>
      </c>
      <c r="D287" t="s">
        <v>34</v>
      </c>
      <c r="E287" t="s">
        <v>23</v>
      </c>
      <c r="F287" s="4">
        <v>4935</v>
      </c>
      <c r="G287" s="5">
        <v>126</v>
      </c>
    </row>
    <row r="288" spans="3:7" x14ac:dyDescent="0.25">
      <c r="C288" t="s">
        <v>6</v>
      </c>
      <c r="D288" t="s">
        <v>35</v>
      </c>
      <c r="E288" t="s">
        <v>30</v>
      </c>
      <c r="F288" s="4">
        <v>4781</v>
      </c>
      <c r="G288" s="5">
        <v>123</v>
      </c>
    </row>
    <row r="289" spans="3:7" x14ac:dyDescent="0.25">
      <c r="C289" t="s">
        <v>5</v>
      </c>
      <c r="D289" t="s">
        <v>38</v>
      </c>
      <c r="E289" t="s">
        <v>25</v>
      </c>
      <c r="F289" s="4">
        <v>7483</v>
      </c>
      <c r="G289" s="5">
        <v>45</v>
      </c>
    </row>
    <row r="290" spans="3:7" x14ac:dyDescent="0.25">
      <c r="C290" t="s">
        <v>10</v>
      </c>
      <c r="D290" t="s">
        <v>38</v>
      </c>
      <c r="E290" t="s">
        <v>4</v>
      </c>
      <c r="F290" s="4">
        <v>6860</v>
      </c>
      <c r="G290" s="5">
        <v>126</v>
      </c>
    </row>
    <row r="291" spans="3:7" x14ac:dyDescent="0.25">
      <c r="C291" t="s">
        <v>40</v>
      </c>
      <c r="D291" t="s">
        <v>37</v>
      </c>
      <c r="E291" t="s">
        <v>29</v>
      </c>
      <c r="F291" s="4">
        <v>9002</v>
      </c>
      <c r="G291" s="5">
        <v>72</v>
      </c>
    </row>
    <row r="292" spans="3:7" x14ac:dyDescent="0.25">
      <c r="C292" t="s">
        <v>6</v>
      </c>
      <c r="D292" t="s">
        <v>36</v>
      </c>
      <c r="E292" t="s">
        <v>29</v>
      </c>
      <c r="F292" s="4">
        <v>1400</v>
      </c>
      <c r="G292" s="5">
        <v>135</v>
      </c>
    </row>
    <row r="293" spans="3:7" x14ac:dyDescent="0.25">
      <c r="C293" t="s">
        <v>10</v>
      </c>
      <c r="D293" t="s">
        <v>34</v>
      </c>
      <c r="E293" t="s">
        <v>22</v>
      </c>
      <c r="F293" s="4">
        <v>4053</v>
      </c>
      <c r="G293" s="5">
        <v>24</v>
      </c>
    </row>
    <row r="294" spans="3:7" x14ac:dyDescent="0.25">
      <c r="C294" t="s">
        <v>7</v>
      </c>
      <c r="D294" t="s">
        <v>36</v>
      </c>
      <c r="E294" t="s">
        <v>31</v>
      </c>
      <c r="F294" s="4">
        <v>2149</v>
      </c>
      <c r="G294" s="5">
        <v>117</v>
      </c>
    </row>
    <row r="295" spans="3:7" x14ac:dyDescent="0.25">
      <c r="C295" t="s">
        <v>3</v>
      </c>
      <c r="D295" t="s">
        <v>39</v>
      </c>
      <c r="E295" t="s">
        <v>29</v>
      </c>
      <c r="F295" s="4">
        <v>3640</v>
      </c>
      <c r="G295" s="5">
        <v>51</v>
      </c>
    </row>
    <row r="296" spans="3:7" x14ac:dyDescent="0.25">
      <c r="C296" t="s">
        <v>2</v>
      </c>
      <c r="D296" t="s">
        <v>39</v>
      </c>
      <c r="E296" t="s">
        <v>23</v>
      </c>
      <c r="F296" s="4">
        <v>630</v>
      </c>
      <c r="G296" s="5">
        <v>36</v>
      </c>
    </row>
    <row r="297" spans="3:7" x14ac:dyDescent="0.25">
      <c r="C297" t="s">
        <v>9</v>
      </c>
      <c r="D297" t="s">
        <v>35</v>
      </c>
      <c r="E297" t="s">
        <v>27</v>
      </c>
      <c r="F297" s="4">
        <v>2429</v>
      </c>
      <c r="G297" s="5">
        <v>144</v>
      </c>
    </row>
    <row r="298" spans="3:7" x14ac:dyDescent="0.25">
      <c r="C298" t="s">
        <v>9</v>
      </c>
      <c r="D298" t="s">
        <v>36</v>
      </c>
      <c r="E298" t="s">
        <v>25</v>
      </c>
      <c r="F298" s="4">
        <v>2142</v>
      </c>
      <c r="G298" s="5">
        <v>114</v>
      </c>
    </row>
    <row r="299" spans="3:7" x14ac:dyDescent="0.25">
      <c r="C299" t="s">
        <v>7</v>
      </c>
      <c r="D299" t="s">
        <v>37</v>
      </c>
      <c r="E299" t="s">
        <v>30</v>
      </c>
      <c r="F299" s="4">
        <v>6454</v>
      </c>
      <c r="G299" s="5">
        <v>54</v>
      </c>
    </row>
    <row r="300" spans="3:7" x14ac:dyDescent="0.25">
      <c r="C300" t="s">
        <v>7</v>
      </c>
      <c r="D300" t="s">
        <v>37</v>
      </c>
      <c r="E300" t="s">
        <v>16</v>
      </c>
      <c r="F300" s="4">
        <v>4487</v>
      </c>
      <c r="G300" s="5">
        <v>333</v>
      </c>
    </row>
    <row r="301" spans="3:7" x14ac:dyDescent="0.25">
      <c r="C301" t="s">
        <v>3</v>
      </c>
      <c r="D301" t="s">
        <v>37</v>
      </c>
      <c r="E301" t="s">
        <v>4</v>
      </c>
      <c r="F301" s="4">
        <v>938</v>
      </c>
      <c r="G301" s="5">
        <v>366</v>
      </c>
    </row>
    <row r="302" spans="3:7" x14ac:dyDescent="0.25">
      <c r="C302" t="s">
        <v>3</v>
      </c>
      <c r="D302" t="s">
        <v>38</v>
      </c>
      <c r="E302" t="s">
        <v>26</v>
      </c>
      <c r="F302" s="4">
        <v>8841</v>
      </c>
      <c r="G302" s="5">
        <v>303</v>
      </c>
    </row>
    <row r="303" spans="3:7" x14ac:dyDescent="0.25">
      <c r="C303" t="s">
        <v>2</v>
      </c>
      <c r="D303" t="s">
        <v>39</v>
      </c>
      <c r="E303" t="s">
        <v>33</v>
      </c>
      <c r="F303" s="4">
        <v>4018</v>
      </c>
      <c r="G303" s="5">
        <v>126</v>
      </c>
    </row>
    <row r="304" spans="3:7" x14ac:dyDescent="0.25">
      <c r="C304" t="s">
        <v>41</v>
      </c>
      <c r="D304" t="s">
        <v>37</v>
      </c>
      <c r="E304" t="s">
        <v>15</v>
      </c>
      <c r="F304" s="4">
        <v>714</v>
      </c>
      <c r="G304" s="5">
        <v>231</v>
      </c>
    </row>
    <row r="305" spans="3:7" x14ac:dyDescent="0.25">
      <c r="C305" t="s">
        <v>9</v>
      </c>
      <c r="D305" t="s">
        <v>38</v>
      </c>
      <c r="E305" t="s">
        <v>25</v>
      </c>
      <c r="F305" s="4">
        <v>3850</v>
      </c>
      <c r="G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8ECA7-D5D6-49C9-9E9C-0D3FC293C7C8}">
  <dimension ref="B2:J70"/>
  <sheetViews>
    <sheetView workbookViewId="0">
      <selection activeCell="Q29" sqref="Q29"/>
    </sheetView>
  </sheetViews>
  <sheetFormatPr defaultRowHeight="15" x14ac:dyDescent="0.25"/>
  <cols>
    <col min="2" max="2" width="19.85546875" bestFit="1" customWidth="1"/>
    <col min="3" max="3" width="14.85546875" bestFit="1" customWidth="1"/>
    <col min="9" max="9" width="19.85546875" bestFit="1" customWidth="1"/>
    <col min="10" max="10" width="14.85546875" bestFit="1" customWidth="1"/>
  </cols>
  <sheetData>
    <row r="2" spans="2:10" x14ac:dyDescent="0.25">
      <c r="B2" s="20" t="s">
        <v>71</v>
      </c>
      <c r="C2" s="21"/>
      <c r="I2" s="20" t="s">
        <v>72</v>
      </c>
      <c r="J2" s="21"/>
    </row>
    <row r="3" spans="2:10" x14ac:dyDescent="0.25">
      <c r="B3" s="16" t="s">
        <v>65</v>
      </c>
      <c r="C3" t="s">
        <v>67</v>
      </c>
      <c r="I3" s="16" t="s">
        <v>65</v>
      </c>
      <c r="J3" t="s">
        <v>67</v>
      </c>
    </row>
    <row r="4" spans="2:10" x14ac:dyDescent="0.25">
      <c r="B4" s="17" t="s">
        <v>34</v>
      </c>
      <c r="C4" s="24">
        <v>252469</v>
      </c>
      <c r="I4" s="17" t="s">
        <v>34</v>
      </c>
      <c r="J4" s="24">
        <v>252469</v>
      </c>
    </row>
    <row r="5" spans="2:10" x14ac:dyDescent="0.25">
      <c r="B5" s="19" t="s">
        <v>5</v>
      </c>
      <c r="C5" s="24">
        <v>41559</v>
      </c>
      <c r="I5" s="19" t="s">
        <v>5</v>
      </c>
      <c r="J5" s="24">
        <v>41559</v>
      </c>
    </row>
    <row r="6" spans="2:10" x14ac:dyDescent="0.25">
      <c r="B6" s="19" t="s">
        <v>9</v>
      </c>
      <c r="C6" s="24">
        <v>39424</v>
      </c>
      <c r="I6" s="19" t="s">
        <v>9</v>
      </c>
      <c r="J6" s="24">
        <v>39424</v>
      </c>
    </row>
    <row r="7" spans="2:10" x14ac:dyDescent="0.25">
      <c r="B7" s="19" t="s">
        <v>3</v>
      </c>
      <c r="C7" s="24">
        <v>35847</v>
      </c>
      <c r="I7" s="19" t="s">
        <v>3</v>
      </c>
      <c r="J7" s="24">
        <v>35847</v>
      </c>
    </row>
    <row r="8" spans="2:10" x14ac:dyDescent="0.25">
      <c r="B8" s="19" t="s">
        <v>6</v>
      </c>
      <c r="C8" s="24">
        <v>33670</v>
      </c>
      <c r="I8" s="19" t="s">
        <v>6</v>
      </c>
      <c r="J8" s="24">
        <v>33670</v>
      </c>
    </row>
    <row r="9" spans="2:10" x14ac:dyDescent="0.25">
      <c r="B9" s="19" t="s">
        <v>7</v>
      </c>
      <c r="C9" s="24">
        <v>31661</v>
      </c>
      <c r="I9" s="19" t="s">
        <v>7</v>
      </c>
      <c r="J9" s="24">
        <v>31661</v>
      </c>
    </row>
    <row r="10" spans="2:10" x14ac:dyDescent="0.25">
      <c r="B10" s="19" t="s">
        <v>40</v>
      </c>
      <c r="C10" s="24">
        <v>24647</v>
      </c>
      <c r="I10" s="19" t="s">
        <v>40</v>
      </c>
      <c r="J10" s="24">
        <v>24647</v>
      </c>
    </row>
    <row r="11" spans="2:10" x14ac:dyDescent="0.25">
      <c r="B11" s="19" t="s">
        <v>10</v>
      </c>
      <c r="C11" s="24">
        <v>16527</v>
      </c>
      <c r="I11" s="19" t="s">
        <v>10</v>
      </c>
      <c r="J11" s="24">
        <v>16527</v>
      </c>
    </row>
    <row r="12" spans="2:10" x14ac:dyDescent="0.25">
      <c r="B12" s="19" t="s">
        <v>41</v>
      </c>
      <c r="C12" s="24">
        <v>15855</v>
      </c>
      <c r="I12" s="19" t="s">
        <v>41</v>
      </c>
      <c r="J12" s="24">
        <v>15855</v>
      </c>
    </row>
    <row r="13" spans="2:10" x14ac:dyDescent="0.25">
      <c r="B13" s="19" t="s">
        <v>2</v>
      </c>
      <c r="C13" s="24">
        <v>7763</v>
      </c>
      <c r="I13" s="19" t="s">
        <v>2</v>
      </c>
      <c r="J13" s="24">
        <v>7763</v>
      </c>
    </row>
    <row r="14" spans="2:10" x14ac:dyDescent="0.25">
      <c r="B14" s="19" t="s">
        <v>8</v>
      </c>
      <c r="C14" s="24">
        <v>5516</v>
      </c>
      <c r="I14" s="19" t="s">
        <v>8</v>
      </c>
      <c r="J14" s="24">
        <v>5516</v>
      </c>
    </row>
    <row r="15" spans="2:10" x14ac:dyDescent="0.25">
      <c r="B15" s="17" t="s">
        <v>36</v>
      </c>
      <c r="C15" s="24">
        <v>237944</v>
      </c>
      <c r="I15" s="17" t="s">
        <v>36</v>
      </c>
      <c r="J15" s="24">
        <v>237944</v>
      </c>
    </row>
    <row r="16" spans="2:10" x14ac:dyDescent="0.25">
      <c r="B16" s="19" t="s">
        <v>5</v>
      </c>
      <c r="C16" s="24">
        <v>39620</v>
      </c>
      <c r="I16" s="19" t="s">
        <v>5</v>
      </c>
      <c r="J16" s="24">
        <v>39620</v>
      </c>
    </row>
    <row r="17" spans="2:10" x14ac:dyDescent="0.25">
      <c r="B17" s="19" t="s">
        <v>41</v>
      </c>
      <c r="C17" s="24">
        <v>39242</v>
      </c>
      <c r="I17" s="19" t="s">
        <v>41</v>
      </c>
      <c r="J17" s="24">
        <v>39242</v>
      </c>
    </row>
    <row r="18" spans="2:10" x14ac:dyDescent="0.25">
      <c r="B18" s="19" t="s">
        <v>6</v>
      </c>
      <c r="C18" s="24">
        <v>27377</v>
      </c>
      <c r="I18" s="19" t="s">
        <v>6</v>
      </c>
      <c r="J18" s="24">
        <v>27377</v>
      </c>
    </row>
    <row r="19" spans="2:10" x14ac:dyDescent="0.25">
      <c r="B19" s="19" t="s">
        <v>9</v>
      </c>
      <c r="C19" s="24">
        <v>25669</v>
      </c>
      <c r="I19" s="19" t="s">
        <v>9</v>
      </c>
      <c r="J19" s="24">
        <v>25669</v>
      </c>
    </row>
    <row r="20" spans="2:10" x14ac:dyDescent="0.25">
      <c r="B20" s="19" t="s">
        <v>2</v>
      </c>
      <c r="C20" s="24">
        <v>23709</v>
      </c>
      <c r="I20" s="19" t="s">
        <v>2</v>
      </c>
      <c r="J20" s="24">
        <v>23709</v>
      </c>
    </row>
    <row r="21" spans="2:10" x14ac:dyDescent="0.25">
      <c r="B21" s="19" t="s">
        <v>40</v>
      </c>
      <c r="C21" s="24">
        <v>23016</v>
      </c>
      <c r="I21" s="19" t="s">
        <v>40</v>
      </c>
      <c r="J21" s="24">
        <v>23016</v>
      </c>
    </row>
    <row r="22" spans="2:10" x14ac:dyDescent="0.25">
      <c r="B22" s="19" t="s">
        <v>7</v>
      </c>
      <c r="C22" s="24">
        <v>21931</v>
      </c>
      <c r="I22" s="19" t="s">
        <v>7</v>
      </c>
      <c r="J22" s="24">
        <v>21931</v>
      </c>
    </row>
    <row r="23" spans="2:10" x14ac:dyDescent="0.25">
      <c r="B23" s="19" t="s">
        <v>3</v>
      </c>
      <c r="C23" s="24">
        <v>18564</v>
      </c>
      <c r="I23" s="19" t="s">
        <v>3</v>
      </c>
      <c r="J23" s="24">
        <v>18564</v>
      </c>
    </row>
    <row r="24" spans="2:10" x14ac:dyDescent="0.25">
      <c r="B24" s="19" t="s">
        <v>10</v>
      </c>
      <c r="C24" s="24">
        <v>13797</v>
      </c>
      <c r="I24" s="19" t="s">
        <v>10</v>
      </c>
      <c r="J24" s="24">
        <v>13797</v>
      </c>
    </row>
    <row r="25" spans="2:10" x14ac:dyDescent="0.25">
      <c r="B25" s="19" t="s">
        <v>8</v>
      </c>
      <c r="C25" s="24">
        <v>5019</v>
      </c>
      <c r="I25" s="19" t="s">
        <v>8</v>
      </c>
      <c r="J25" s="24">
        <v>5019</v>
      </c>
    </row>
    <row r="26" spans="2:10" x14ac:dyDescent="0.25">
      <c r="B26" s="17" t="s">
        <v>37</v>
      </c>
      <c r="C26" s="24">
        <v>218813</v>
      </c>
      <c r="I26" s="17" t="s">
        <v>37</v>
      </c>
      <c r="J26" s="24">
        <v>218813</v>
      </c>
    </row>
    <row r="27" spans="2:10" x14ac:dyDescent="0.25">
      <c r="B27" s="19" t="s">
        <v>7</v>
      </c>
      <c r="C27" s="24">
        <v>43568</v>
      </c>
      <c r="I27" s="19" t="s">
        <v>7</v>
      </c>
      <c r="J27" s="24">
        <v>43568</v>
      </c>
    </row>
    <row r="28" spans="2:10" x14ac:dyDescent="0.25">
      <c r="B28" s="19" t="s">
        <v>6</v>
      </c>
      <c r="C28" s="24">
        <v>26985</v>
      </c>
      <c r="I28" s="19" t="s">
        <v>6</v>
      </c>
      <c r="J28" s="24">
        <v>26985</v>
      </c>
    </row>
    <row r="29" spans="2:10" x14ac:dyDescent="0.25">
      <c r="B29" s="19" t="s">
        <v>2</v>
      </c>
      <c r="C29" s="24">
        <v>25655</v>
      </c>
      <c r="I29" s="19" t="s">
        <v>2</v>
      </c>
      <c r="J29" s="24">
        <v>25655</v>
      </c>
    </row>
    <row r="30" spans="2:10" x14ac:dyDescent="0.25">
      <c r="B30" s="19" t="s">
        <v>40</v>
      </c>
      <c r="C30" s="24">
        <v>24451</v>
      </c>
      <c r="I30" s="19" t="s">
        <v>40</v>
      </c>
      <c r="J30" s="24">
        <v>24451</v>
      </c>
    </row>
    <row r="31" spans="2:10" x14ac:dyDescent="0.25">
      <c r="B31" s="19" t="s">
        <v>9</v>
      </c>
      <c r="C31" s="24">
        <v>21434</v>
      </c>
      <c r="I31" s="19" t="s">
        <v>9</v>
      </c>
      <c r="J31" s="24">
        <v>21434</v>
      </c>
    </row>
    <row r="32" spans="2:10" x14ac:dyDescent="0.25">
      <c r="B32" s="19" t="s">
        <v>8</v>
      </c>
      <c r="C32" s="24">
        <v>20125</v>
      </c>
      <c r="I32" s="19" t="s">
        <v>8</v>
      </c>
      <c r="J32" s="24">
        <v>20125</v>
      </c>
    </row>
    <row r="33" spans="2:10" x14ac:dyDescent="0.25">
      <c r="B33" s="19" t="s">
        <v>41</v>
      </c>
      <c r="C33" s="24">
        <v>17283</v>
      </c>
      <c r="I33" s="19" t="s">
        <v>41</v>
      </c>
      <c r="J33" s="24">
        <v>17283</v>
      </c>
    </row>
    <row r="34" spans="2:10" x14ac:dyDescent="0.25">
      <c r="B34" s="19" t="s">
        <v>3</v>
      </c>
      <c r="C34" s="24">
        <v>16821</v>
      </c>
      <c r="I34" s="19" t="s">
        <v>3</v>
      </c>
      <c r="J34" s="24">
        <v>16821</v>
      </c>
    </row>
    <row r="35" spans="2:10" x14ac:dyDescent="0.25">
      <c r="B35" s="19" t="s">
        <v>5</v>
      </c>
      <c r="C35" s="24">
        <v>14504</v>
      </c>
      <c r="I35" s="19" t="s">
        <v>5</v>
      </c>
      <c r="J35" s="24">
        <v>14504</v>
      </c>
    </row>
    <row r="36" spans="2:10" x14ac:dyDescent="0.25">
      <c r="B36" s="19" t="s">
        <v>10</v>
      </c>
      <c r="C36" s="24">
        <v>7987</v>
      </c>
      <c r="I36" s="19" t="s">
        <v>10</v>
      </c>
      <c r="J36" s="24">
        <v>7987</v>
      </c>
    </row>
    <row r="37" spans="2:10" x14ac:dyDescent="0.25">
      <c r="B37" s="17" t="s">
        <v>35</v>
      </c>
      <c r="C37" s="24">
        <v>189434</v>
      </c>
      <c r="I37" s="17" t="s">
        <v>35</v>
      </c>
      <c r="J37" s="24">
        <v>189434</v>
      </c>
    </row>
    <row r="38" spans="2:10" x14ac:dyDescent="0.25">
      <c r="B38" s="19" t="s">
        <v>40</v>
      </c>
      <c r="C38" s="24">
        <v>38325</v>
      </c>
      <c r="I38" s="19" t="s">
        <v>40</v>
      </c>
      <c r="J38" s="24">
        <v>38325</v>
      </c>
    </row>
    <row r="39" spans="2:10" x14ac:dyDescent="0.25">
      <c r="B39" s="19" t="s">
        <v>7</v>
      </c>
      <c r="C39" s="24">
        <v>28546</v>
      </c>
      <c r="I39" s="19" t="s">
        <v>7</v>
      </c>
      <c r="J39" s="24">
        <v>28546</v>
      </c>
    </row>
    <row r="40" spans="2:10" x14ac:dyDescent="0.25">
      <c r="B40" s="19" t="s">
        <v>5</v>
      </c>
      <c r="C40" s="24">
        <v>28273</v>
      </c>
      <c r="I40" s="19" t="s">
        <v>5</v>
      </c>
      <c r="J40" s="24">
        <v>28273</v>
      </c>
    </row>
    <row r="41" spans="2:10" x14ac:dyDescent="0.25">
      <c r="B41" s="19" t="s">
        <v>8</v>
      </c>
      <c r="C41" s="24">
        <v>25151</v>
      </c>
      <c r="I41" s="19" t="s">
        <v>8</v>
      </c>
      <c r="J41" s="24">
        <v>25151</v>
      </c>
    </row>
    <row r="42" spans="2:10" x14ac:dyDescent="0.25">
      <c r="B42" s="19" t="s">
        <v>3</v>
      </c>
      <c r="C42" s="24">
        <v>16492</v>
      </c>
      <c r="I42" s="19" t="s">
        <v>3</v>
      </c>
      <c r="J42" s="24">
        <v>16492</v>
      </c>
    </row>
    <row r="43" spans="2:10" x14ac:dyDescent="0.25">
      <c r="B43" s="19" t="s">
        <v>41</v>
      </c>
      <c r="C43" s="24">
        <v>15785</v>
      </c>
      <c r="I43" s="19" t="s">
        <v>41</v>
      </c>
      <c r="J43" s="24">
        <v>15785</v>
      </c>
    </row>
    <row r="44" spans="2:10" x14ac:dyDescent="0.25">
      <c r="B44" s="19" t="s">
        <v>10</v>
      </c>
      <c r="C44" s="24">
        <v>12383</v>
      </c>
      <c r="I44" s="19" t="s">
        <v>10</v>
      </c>
      <c r="J44" s="24">
        <v>12383</v>
      </c>
    </row>
    <row r="45" spans="2:10" x14ac:dyDescent="0.25">
      <c r="B45" s="19" t="s">
        <v>9</v>
      </c>
      <c r="C45" s="24">
        <v>11319</v>
      </c>
      <c r="I45" s="19" t="s">
        <v>9</v>
      </c>
      <c r="J45" s="24">
        <v>11319</v>
      </c>
    </row>
    <row r="46" spans="2:10" x14ac:dyDescent="0.25">
      <c r="B46" s="19" t="s">
        <v>6</v>
      </c>
      <c r="C46" s="24">
        <v>11018</v>
      </c>
      <c r="I46" s="19" t="s">
        <v>6</v>
      </c>
      <c r="J46" s="24">
        <v>11018</v>
      </c>
    </row>
    <row r="47" spans="2:10" x14ac:dyDescent="0.25">
      <c r="B47" s="19" t="s">
        <v>2</v>
      </c>
      <c r="C47" s="24">
        <v>2142</v>
      </c>
      <c r="I47" s="19" t="s">
        <v>2</v>
      </c>
      <c r="J47" s="24">
        <v>2142</v>
      </c>
    </row>
    <row r="48" spans="2:10" x14ac:dyDescent="0.25">
      <c r="B48" s="17" t="s">
        <v>39</v>
      </c>
      <c r="C48" s="24">
        <v>173530</v>
      </c>
      <c r="I48" s="17" t="s">
        <v>39</v>
      </c>
      <c r="J48" s="24">
        <v>173530</v>
      </c>
    </row>
    <row r="49" spans="2:10" x14ac:dyDescent="0.25">
      <c r="B49" s="19" t="s">
        <v>2</v>
      </c>
      <c r="C49" s="24">
        <v>45752</v>
      </c>
      <c r="I49" s="19" t="s">
        <v>2</v>
      </c>
      <c r="J49" s="24">
        <v>45752</v>
      </c>
    </row>
    <row r="50" spans="2:10" x14ac:dyDescent="0.25">
      <c r="B50" s="19" t="s">
        <v>8</v>
      </c>
      <c r="C50" s="24">
        <v>27132</v>
      </c>
      <c r="I50" s="19" t="s">
        <v>8</v>
      </c>
      <c r="J50" s="24">
        <v>27132</v>
      </c>
    </row>
    <row r="51" spans="2:10" x14ac:dyDescent="0.25">
      <c r="B51" s="19" t="s">
        <v>40</v>
      </c>
      <c r="C51" s="24">
        <v>21063</v>
      </c>
      <c r="I51" s="19" t="s">
        <v>40</v>
      </c>
      <c r="J51" s="24">
        <v>21063</v>
      </c>
    </row>
    <row r="52" spans="2:10" x14ac:dyDescent="0.25">
      <c r="B52" s="19" t="s">
        <v>10</v>
      </c>
      <c r="C52" s="24">
        <v>17808</v>
      </c>
      <c r="I52" s="19" t="s">
        <v>10</v>
      </c>
      <c r="J52" s="24">
        <v>17808</v>
      </c>
    </row>
    <row r="53" spans="2:10" x14ac:dyDescent="0.25">
      <c r="B53" s="19" t="s">
        <v>5</v>
      </c>
      <c r="C53" s="24">
        <v>16548</v>
      </c>
      <c r="I53" s="19" t="s">
        <v>5</v>
      </c>
      <c r="J53" s="24">
        <v>16548</v>
      </c>
    </row>
    <row r="54" spans="2:10" x14ac:dyDescent="0.25">
      <c r="B54" s="19" t="s">
        <v>6</v>
      </c>
      <c r="C54" s="24">
        <v>15827</v>
      </c>
      <c r="I54" s="19" t="s">
        <v>6</v>
      </c>
      <c r="J54" s="24">
        <v>15827</v>
      </c>
    </row>
    <row r="55" spans="2:10" x14ac:dyDescent="0.25">
      <c r="B55" s="19" t="s">
        <v>3</v>
      </c>
      <c r="C55" s="24">
        <v>10269</v>
      </c>
      <c r="I55" s="19" t="s">
        <v>3</v>
      </c>
      <c r="J55" s="24">
        <v>10269</v>
      </c>
    </row>
    <row r="56" spans="2:10" x14ac:dyDescent="0.25">
      <c r="B56" s="19" t="s">
        <v>9</v>
      </c>
      <c r="C56" s="24">
        <v>9751</v>
      </c>
      <c r="I56" s="19" t="s">
        <v>9</v>
      </c>
      <c r="J56" s="24">
        <v>9751</v>
      </c>
    </row>
    <row r="57" spans="2:10" x14ac:dyDescent="0.25">
      <c r="B57" s="19" t="s">
        <v>7</v>
      </c>
      <c r="C57" s="24">
        <v>5404</v>
      </c>
      <c r="I57" s="19" t="s">
        <v>7</v>
      </c>
      <c r="J57" s="24">
        <v>5404</v>
      </c>
    </row>
    <row r="58" spans="2:10" x14ac:dyDescent="0.25">
      <c r="B58" s="19" t="s">
        <v>41</v>
      </c>
      <c r="C58" s="24">
        <v>3976</v>
      </c>
      <c r="I58" s="19" t="s">
        <v>41</v>
      </c>
      <c r="J58" s="24">
        <v>3976</v>
      </c>
    </row>
    <row r="59" spans="2:10" x14ac:dyDescent="0.25">
      <c r="B59" s="17" t="s">
        <v>38</v>
      </c>
      <c r="C59" s="24">
        <v>168679</v>
      </c>
      <c r="I59" s="17" t="s">
        <v>38</v>
      </c>
      <c r="J59" s="24">
        <v>168679</v>
      </c>
    </row>
    <row r="60" spans="2:10" x14ac:dyDescent="0.25">
      <c r="B60" s="19" t="s">
        <v>5</v>
      </c>
      <c r="C60" s="24">
        <v>25221</v>
      </c>
      <c r="I60" s="19" t="s">
        <v>5</v>
      </c>
      <c r="J60" s="24">
        <v>25221</v>
      </c>
    </row>
    <row r="61" spans="2:10" x14ac:dyDescent="0.25">
      <c r="B61" s="19" t="s">
        <v>9</v>
      </c>
      <c r="C61" s="24">
        <v>24983</v>
      </c>
      <c r="I61" s="19" t="s">
        <v>9</v>
      </c>
      <c r="J61" s="24">
        <v>24983</v>
      </c>
    </row>
    <row r="62" spans="2:10" x14ac:dyDescent="0.25">
      <c r="B62" s="19" t="s">
        <v>40</v>
      </c>
      <c r="C62" s="24">
        <v>20097</v>
      </c>
      <c r="I62" s="19" t="s">
        <v>40</v>
      </c>
      <c r="J62" s="24">
        <v>20097</v>
      </c>
    </row>
    <row r="63" spans="2:10" x14ac:dyDescent="0.25">
      <c r="B63" s="19" t="s">
        <v>2</v>
      </c>
      <c r="C63" s="24">
        <v>18928</v>
      </c>
      <c r="I63" s="19" t="s">
        <v>2</v>
      </c>
      <c r="J63" s="24">
        <v>18928</v>
      </c>
    </row>
    <row r="64" spans="2:10" x14ac:dyDescent="0.25">
      <c r="B64" s="19" t="s">
        <v>7</v>
      </c>
      <c r="C64" s="24">
        <v>18865</v>
      </c>
      <c r="I64" s="19" t="s">
        <v>7</v>
      </c>
      <c r="J64" s="24">
        <v>18865</v>
      </c>
    </row>
    <row r="65" spans="2:10" x14ac:dyDescent="0.25">
      <c r="B65" s="19" t="s">
        <v>6</v>
      </c>
      <c r="C65" s="24">
        <v>15820</v>
      </c>
      <c r="I65" s="19" t="s">
        <v>6</v>
      </c>
      <c r="J65" s="24">
        <v>15820</v>
      </c>
    </row>
    <row r="66" spans="2:10" x14ac:dyDescent="0.25">
      <c r="B66" s="19" t="s">
        <v>8</v>
      </c>
      <c r="C66" s="24">
        <v>15141</v>
      </c>
      <c r="I66" s="19" t="s">
        <v>8</v>
      </c>
      <c r="J66" s="24">
        <v>15141</v>
      </c>
    </row>
    <row r="67" spans="2:10" x14ac:dyDescent="0.25">
      <c r="B67" s="19" t="s">
        <v>10</v>
      </c>
      <c r="C67" s="24">
        <v>14714</v>
      </c>
      <c r="I67" s="19" t="s">
        <v>10</v>
      </c>
      <c r="J67" s="24">
        <v>14714</v>
      </c>
    </row>
    <row r="68" spans="2:10" x14ac:dyDescent="0.25">
      <c r="B68" s="19" t="s">
        <v>3</v>
      </c>
      <c r="C68" s="24">
        <v>8841</v>
      </c>
      <c r="I68" s="19" t="s">
        <v>3</v>
      </c>
      <c r="J68" s="24">
        <v>8841</v>
      </c>
    </row>
    <row r="69" spans="2:10" x14ac:dyDescent="0.25">
      <c r="B69" s="19" t="s">
        <v>41</v>
      </c>
      <c r="C69" s="24">
        <v>6069</v>
      </c>
      <c r="I69" s="19" t="s">
        <v>41</v>
      </c>
      <c r="J69" s="24">
        <v>6069</v>
      </c>
    </row>
    <row r="70" spans="2:10" x14ac:dyDescent="0.25">
      <c r="B70" s="17" t="s">
        <v>66</v>
      </c>
      <c r="C70" s="24">
        <v>1240869</v>
      </c>
      <c r="I70" s="17" t="s">
        <v>66</v>
      </c>
      <c r="J70" s="24">
        <v>1240869</v>
      </c>
    </row>
  </sheetData>
  <mergeCells count="2">
    <mergeCell ref="B2:C2"/>
    <mergeCell ref="I2:J2"/>
  </mergeCells>
  <pageMargins left="0.7" right="0.7" top="0.75" bottom="0.75" header="0.3" footer="0.3"/>
  <pageSetup orientation="portrait" verticalDpi="0"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E24C6-4CDC-43F8-AFC6-D48F57C89CF9}">
  <dimension ref="B1:S19"/>
  <sheetViews>
    <sheetView tabSelected="1" workbookViewId="0">
      <selection activeCell="H27" sqref="H27"/>
    </sheetView>
  </sheetViews>
  <sheetFormatPr defaultRowHeight="15" x14ac:dyDescent="0.25"/>
  <cols>
    <col min="2" max="2" width="24.42578125" customWidth="1"/>
    <col min="3" max="3" width="14.28515625" bestFit="1" customWidth="1"/>
    <col min="4" max="4" width="12.140625" bestFit="1" customWidth="1"/>
    <col min="7" max="7" width="14.5703125" customWidth="1"/>
    <col min="19" max="19" width="21.5703125" customWidth="1"/>
  </cols>
  <sheetData>
    <row r="1" spans="2:19" x14ac:dyDescent="0.25">
      <c r="S1" s="6" t="s">
        <v>75</v>
      </c>
    </row>
    <row r="2" spans="2:19" x14ac:dyDescent="0.25">
      <c r="S2" s="26" t="s">
        <v>37</v>
      </c>
    </row>
    <row r="3" spans="2:19" x14ac:dyDescent="0.25">
      <c r="B3" s="6" t="s">
        <v>76</v>
      </c>
      <c r="C3" s="28" t="s">
        <v>39</v>
      </c>
      <c r="S3" s="22" t="s">
        <v>35</v>
      </c>
    </row>
    <row r="4" spans="2:19" x14ac:dyDescent="0.25">
      <c r="S4" s="27" t="s">
        <v>36</v>
      </c>
    </row>
    <row r="5" spans="2:19" x14ac:dyDescent="0.25">
      <c r="S5" s="25" t="s">
        <v>39</v>
      </c>
    </row>
    <row r="6" spans="2:19" x14ac:dyDescent="0.25">
      <c r="S6" s="27" t="s">
        <v>38</v>
      </c>
    </row>
    <row r="7" spans="2:19" x14ac:dyDescent="0.25">
      <c r="B7" s="6" t="s">
        <v>77</v>
      </c>
      <c r="S7" s="22" t="s">
        <v>34</v>
      </c>
    </row>
    <row r="8" spans="2:19" x14ac:dyDescent="0.25">
      <c r="B8" t="s">
        <v>78</v>
      </c>
      <c r="C8">
        <f>COUNTIFS(Table2[Geography],C3)</f>
        <v>40</v>
      </c>
      <c r="G8" s="29" t="s">
        <v>82</v>
      </c>
      <c r="H8" s="29"/>
    </row>
    <row r="9" spans="2:19" x14ac:dyDescent="0.25">
      <c r="H9" s="6" t="s">
        <v>1</v>
      </c>
      <c r="I9" s="6" t="s">
        <v>50</v>
      </c>
    </row>
    <row r="10" spans="2:19" x14ac:dyDescent="0.25">
      <c r="C10" s="6" t="s">
        <v>80</v>
      </c>
      <c r="D10" s="6" t="s">
        <v>58</v>
      </c>
      <c r="G10" t="s">
        <v>40</v>
      </c>
      <c r="H10">
        <f>SUMIFS(Table2[Amount],Table2[Sales Person],G10,Table2[Geography],$C$3)</f>
        <v>21063</v>
      </c>
      <c r="I10">
        <f>SUMIFS(Table2[Units],Table2[Sales Person],H10,Table2[Geography],$C$3)</f>
        <v>0</v>
      </c>
    </row>
    <row r="11" spans="2:19" x14ac:dyDescent="0.25">
      <c r="B11" t="s">
        <v>79</v>
      </c>
      <c r="C11" s="30">
        <f>SUMIFS(Table2[Amount],Table2[Geography],$C$3)</f>
        <v>173530</v>
      </c>
      <c r="D11" s="30">
        <f>AVERAGEIFS(Table2[Amount],Table2[Geography],$C$3)</f>
        <v>4338.25</v>
      </c>
      <c r="G11" t="s">
        <v>8</v>
      </c>
      <c r="H11">
        <f>SUMIFS(Table2[Amount],Table2[Sales Person],G11,Table2[Geography],$C$3)</f>
        <v>27132</v>
      </c>
      <c r="I11">
        <f>SUMIFS(Table2[Units],Table2[Sales Person],H11,Table2[Geography],$C$3)</f>
        <v>0</v>
      </c>
    </row>
    <row r="12" spans="2:19" x14ac:dyDescent="0.25">
      <c r="B12" t="s">
        <v>50</v>
      </c>
      <c r="C12" s="30">
        <f>SUMIFS(Table2[Units],Table2[Geography],$C$3)</f>
        <v>5745</v>
      </c>
      <c r="D12" s="30">
        <f>AVERAGEIFS(Table2[Units],Table2[Geography],$C$3)</f>
        <v>143.625</v>
      </c>
      <c r="G12" t="s">
        <v>9</v>
      </c>
      <c r="H12">
        <f>SUMIFS(Table2[Amount],Table2[Sales Person],G12,Table2[Geography],$C$3)</f>
        <v>9751</v>
      </c>
      <c r="I12">
        <f>SUMIFS(Table2[Units],Table2[Sales Person],H12,Table2[Geography],$C$3)</f>
        <v>0</v>
      </c>
    </row>
    <row r="13" spans="2:19" x14ac:dyDescent="0.25">
      <c r="B13" t="s">
        <v>81</v>
      </c>
      <c r="C13" s="30">
        <f>SUMIFS(Table2[cost per unit],Table2[Geography],$C$3)</f>
        <v>3978.6220322152108</v>
      </c>
      <c r="D13" s="30">
        <f>AVERAGEIFS(Table2[cost per unit],Table2[Geography],$C$3)</f>
        <v>99.465550805380275</v>
      </c>
      <c r="G13" t="s">
        <v>41</v>
      </c>
      <c r="H13">
        <f>SUMIFS(Table2[Amount],Table2[Sales Person],G13,Table2[Geography],$C$3)</f>
        <v>3976</v>
      </c>
      <c r="I13">
        <f>SUMIFS(Table2[Units],Table2[Sales Person],H13,Table2[Geography],$C$3)</f>
        <v>0</v>
      </c>
    </row>
    <row r="14" spans="2:19" x14ac:dyDescent="0.25">
      <c r="G14" t="s">
        <v>6</v>
      </c>
      <c r="H14">
        <f>SUMIFS(Table2[Amount],Table2[Sales Person],G14,Table2[Geography],$C$3)</f>
        <v>15827</v>
      </c>
      <c r="I14">
        <f>SUMIFS(Table2[Units],Table2[Sales Person],H14,Table2[Geography],$C$3)</f>
        <v>0</v>
      </c>
    </row>
    <row r="15" spans="2:19" x14ac:dyDescent="0.25">
      <c r="G15" t="s">
        <v>7</v>
      </c>
      <c r="H15">
        <f>SUMIFS(Table2[Amount],Table2[Sales Person],G15,Table2[Geography],$C$3)</f>
        <v>5404</v>
      </c>
      <c r="I15">
        <f>SUMIFS(Table2[Units],Table2[Sales Person],H15,Table2[Geography],$C$3)</f>
        <v>0</v>
      </c>
    </row>
    <row r="16" spans="2:19" x14ac:dyDescent="0.25">
      <c r="G16" t="s">
        <v>5</v>
      </c>
      <c r="H16">
        <f>SUMIFS(Table2[Amount],Table2[Sales Person],G16,Table2[Geography],$C$3)</f>
        <v>16548</v>
      </c>
      <c r="I16">
        <f>SUMIFS(Table2[Units],Table2[Sales Person],H16,Table2[Geography],$C$3)</f>
        <v>0</v>
      </c>
    </row>
    <row r="17" spans="7:9" x14ac:dyDescent="0.25">
      <c r="G17" t="s">
        <v>2</v>
      </c>
      <c r="H17">
        <f>SUMIFS(Table2[Amount],Table2[Sales Person],G17,Table2[Geography],$C$3)</f>
        <v>45752</v>
      </c>
      <c r="I17">
        <f>SUMIFS(Table2[Units],Table2[Sales Person],H17,Table2[Geography],$C$3)</f>
        <v>0</v>
      </c>
    </row>
    <row r="18" spans="7:9" x14ac:dyDescent="0.25">
      <c r="G18" t="s">
        <v>3</v>
      </c>
      <c r="H18">
        <f>SUMIFS(Table2[Amount],Table2[Sales Person],G18,Table2[Geography],$C$3)</f>
        <v>10269</v>
      </c>
      <c r="I18">
        <f>SUMIFS(Table2[Units],Table2[Sales Person],H18,Table2[Geography],$C$3)</f>
        <v>0</v>
      </c>
    </row>
    <row r="19" spans="7:9" x14ac:dyDescent="0.25">
      <c r="G19" t="s">
        <v>10</v>
      </c>
      <c r="H19">
        <f>SUMIFS(Table2[Amount],Table2[Sales Person],G19,Table2[Geography],$C$3)</f>
        <v>17808</v>
      </c>
      <c r="I19">
        <f>SUMIFS(Table2[Units],Table2[Sales Person],H19,Table2[Geography],$C$3)</f>
        <v>0</v>
      </c>
    </row>
  </sheetData>
  <mergeCells count="1">
    <mergeCell ref="G8:H8"/>
  </mergeCells>
  <dataValidations count="1">
    <dataValidation type="list" allowBlank="1" showInputMessage="1" showErrorMessage="1" sqref="C3" xr:uid="{249E0FD6-B596-46D9-B9E1-9703926C38E8}">
      <formula1>$S$2:$S$7</formula1>
    </dataValidation>
  </dataValidation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Quick Statistics</vt:lpstr>
      <vt:lpstr>Explanatory Data Analysis</vt:lpstr>
      <vt:lpstr>Sales by country</vt:lpstr>
      <vt:lpstr>Sales by country(pivot tables)</vt:lpstr>
      <vt:lpstr>Dollar per unit(pivot tables)</vt:lpstr>
      <vt:lpstr>Anomaly Detection</vt:lpstr>
      <vt:lpstr>Best Sales person by Country</vt:lpstr>
      <vt:lpstr>Dynamic country sales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MARTIN KILOMBE</cp:lastModifiedBy>
  <dcterms:created xsi:type="dcterms:W3CDTF">2021-03-14T20:21:32Z</dcterms:created>
  <dcterms:modified xsi:type="dcterms:W3CDTF">2023-02-22T14:50:37Z</dcterms:modified>
</cp:coreProperties>
</file>