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050" windowHeight="4500"/>
  </bookViews>
  <sheets>
    <sheet name="TempSensors LSB" sheetId="5" r:id="rId1"/>
    <sheet name="TempSensors" sheetId="1" r:id="rId2"/>
    <sheet name="LevelSensorCold" sheetId="2" r:id="rId3"/>
    <sheet name="LevelSensorHot" sheetId="3" r:id="rId4"/>
    <sheet name="TemCompensation, Boiler" sheetId="4" r:id="rId5"/>
  </sheets>
  <calcPr calcId="125725"/>
</workbook>
</file>

<file path=xl/calcChain.xml><?xml version="1.0" encoding="utf-8"?>
<calcChain xmlns="http://schemas.openxmlformats.org/spreadsheetml/2006/main">
  <c r="R23" i="5"/>
  <c r="R24"/>
  <c r="R25"/>
  <c r="R26"/>
  <c r="R27"/>
  <c r="R28"/>
  <c r="N26"/>
  <c r="N27"/>
  <c r="N28"/>
  <c r="N25"/>
  <c r="N24"/>
  <c r="N23"/>
  <c r="R42"/>
  <c r="N42"/>
  <c r="R41"/>
  <c r="N41"/>
  <c r="R39"/>
  <c r="R40"/>
  <c r="N40"/>
  <c r="N3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9"/>
  <c r="R30"/>
  <c r="R31"/>
  <c r="R32"/>
  <c r="R33"/>
  <c r="R34"/>
  <c r="R35"/>
  <c r="R36"/>
  <c r="R37"/>
  <c r="R38"/>
  <c r="R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9"/>
  <c r="N30"/>
  <c r="N31"/>
  <c r="N32"/>
  <c r="N33"/>
  <c r="N34"/>
  <c r="N35"/>
  <c r="N36"/>
  <c r="N37"/>
  <c r="N38"/>
  <c r="N3"/>
  <c r="F16" i="4"/>
  <c r="F45" s="1"/>
  <c r="F17"/>
  <c r="G45" s="1"/>
  <c r="F18"/>
  <c r="H45" s="1"/>
  <c r="F19"/>
  <c r="I45" s="1"/>
  <c r="F20"/>
  <c r="J45" s="1"/>
  <c r="F21"/>
  <c r="F22"/>
  <c r="F23"/>
  <c r="F24"/>
  <c r="F25"/>
  <c r="F26"/>
  <c r="F27"/>
  <c r="F28"/>
  <c r="F29"/>
  <c r="F30"/>
  <c r="F31"/>
  <c r="F32"/>
  <c r="F33"/>
  <c r="F34"/>
  <c r="F35"/>
  <c r="F12"/>
  <c r="G44" s="1"/>
  <c r="F13"/>
  <c r="H44" s="1"/>
  <c r="F14"/>
  <c r="I44" s="1"/>
  <c r="F15"/>
  <c r="J44" s="1"/>
  <c r="F11"/>
  <c r="F44" s="1"/>
  <c r="H10" i="3"/>
  <c r="H12"/>
  <c r="G9"/>
  <c r="H9" s="1"/>
  <c r="G10"/>
  <c r="G12"/>
  <c r="G13"/>
  <c r="H13" s="1"/>
  <c r="G15"/>
  <c r="H15" s="1"/>
  <c r="G5"/>
  <c r="H5" s="1"/>
  <c r="F6"/>
  <c r="G6" s="1"/>
  <c r="H6" s="1"/>
  <c r="F7"/>
  <c r="G7" s="1"/>
  <c r="H7" s="1"/>
  <c r="F8"/>
  <c r="G8" s="1"/>
  <c r="H8" s="1"/>
  <c r="F9"/>
  <c r="F10"/>
  <c r="F11"/>
  <c r="G11" s="1"/>
  <c r="H11" s="1"/>
  <c r="F12"/>
  <c r="F13"/>
  <c r="F14"/>
  <c r="G14" s="1"/>
  <c r="H14" s="1"/>
  <c r="F15"/>
  <c r="F5"/>
  <c r="E6"/>
  <c r="E7"/>
  <c r="E8"/>
  <c r="E9"/>
  <c r="E10"/>
  <c r="E11"/>
  <c r="E12"/>
  <c r="E13"/>
  <c r="E14"/>
  <c r="E15"/>
  <c r="E5"/>
  <c r="K5" i="2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"/>
</calcChain>
</file>

<file path=xl/sharedStrings.xml><?xml version="1.0" encoding="utf-8"?>
<sst xmlns="http://schemas.openxmlformats.org/spreadsheetml/2006/main" count="450" uniqueCount="194">
  <si>
    <t>ID</t>
  </si>
  <si>
    <t>ROM</t>
  </si>
  <si>
    <t>0x27 04 15 B2 19 2A FF 28</t>
  </si>
  <si>
    <t>0xB7 03 15 B2 6D C5 FF 28</t>
  </si>
  <si>
    <t>0x6E 01 15 B2 03 D3 FF 28</t>
  </si>
  <si>
    <t xml:space="preserve">0xB4 03 15 B2 74 51 FF 28 </t>
  </si>
  <si>
    <t>0xA5 03 15 B2 94 00 FF 28</t>
  </si>
  <si>
    <t>out temp</t>
  </si>
  <si>
    <t>cold water temp</t>
  </si>
  <si>
    <t>0x34 01 15 B2 02 E4 FF 28</t>
  </si>
  <si>
    <t>in temp</t>
  </si>
  <si>
    <t>0x6E 01 15 B2 2F 74 FF 28</t>
  </si>
  <si>
    <t>0x24 01 15 B2 9A 5A FF 28</t>
  </si>
  <si>
    <t>0x09 03 15 B2 82 B5 FF 28</t>
  </si>
  <si>
    <t>0xC1 01 15 B2 1D 62 FF 28</t>
  </si>
  <si>
    <t>khz</t>
  </si>
  <si>
    <t>liter</t>
  </si>
  <si>
    <t>0,1liter</t>
  </si>
  <si>
    <t>Mhz</t>
  </si>
  <si>
    <t>realny objem</t>
  </si>
  <si>
    <t>mereny objem</t>
  </si>
  <si>
    <t>teplota</t>
  </si>
  <si>
    <t>MHz</t>
  </si>
  <si>
    <t>Zakladni teplota: 35C</t>
  </si>
  <si>
    <t>Teplotni kompenzace: Pro kazdy stupen odchylky od 35C, pricti/odecti hodnotu 0,0005MHz k merene frekvenci</t>
  </si>
  <si>
    <t>Pro studenejsi vodu ODECTI vypoctenou hodnotu od merene frekvence</t>
  </si>
  <si>
    <t>f(komp) = f(mer) + (T*100-3500)*5Hz</t>
  </si>
  <si>
    <t>alias</t>
  </si>
  <si>
    <t>T110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</si>
  <si>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</si>
  <si>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</si>
  <si>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</si>
  <si>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</si>
  <si>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</si>
  <si>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</si>
  <si>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</si>
  <si>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</si>
  <si>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</si>
  <si>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</si>
  <si>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</si>
  <si>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</si>
  <si>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</si>
  <si>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</si>
  <si>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</si>
  <si>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</si>
  <si>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</si>
  <si>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</si>
  <si>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</si>
  <si>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 xml:space="preserve"> 28  C3  04  56  B5  01  3C  46 </t>
  </si>
  <si>
    <t xml:space="preserve"> 28  76  AE  56  B5  01  3C  24 </t>
  </si>
  <si>
    <t xml:space="preserve"> 28  B5  1B  56  B5  01  3C  7F </t>
  </si>
  <si>
    <t xml:space="preserve"> 28  0D  88  56  B5  01  3C  20 </t>
  </si>
  <si>
    <t xml:space="preserve"> 28  BE  DA  56  B5  01  3C  68 </t>
  </si>
  <si>
    <t xml:space="preserve"> 28  33  CB  56  B5  01  3C  79 </t>
  </si>
  <si>
    <t xml:space="preserve"> 28  C2  1B  56  B5  01  3C  62 </t>
  </si>
  <si>
    <t xml:space="preserve"> 28  F4  A2  56  B5  01  3C  81 </t>
  </si>
  <si>
    <t xml:space="preserve"> 28  B2  25  56  B5  01  3C  DC </t>
  </si>
  <si>
    <t xml:space="preserve"> 28  15  F8  56  B5  01  3C  B7 </t>
  </si>
  <si>
    <t xml:space="preserve"> 28  59  CB  46  3A  19  01  A9 </t>
  </si>
  <si>
    <t xml:space="preserve"> 28  59  B1  56  B5  01  3C  A5 </t>
  </si>
  <si>
    <t xml:space="preserve"> 28  F4  55  4D  3A  19  01  3E </t>
  </si>
  <si>
    <t xml:space="preserve"> 28  48  D8  BB  1E  19  01  11 </t>
  </si>
  <si>
    <t xml:space="preserve"> 28  3C  36  67  3A  19  01  34 </t>
  </si>
  <si>
    <t xml:space="preserve"> 28  5F  74  56  B5  01  3C  E7 </t>
  </si>
  <si>
    <t xml:space="preserve"> 28  51  37  56  B5  01  3C  53 </t>
  </si>
  <si>
    <t xml:space="preserve"> 28  62  45  56  B5  01  3C  09 </t>
  </si>
  <si>
    <t xml:space="preserve"> 28  E4  27  7B  3A  19  01  CA </t>
  </si>
  <si>
    <t xml:space="preserve"> 28  1E  36  02  3A  19  01  FD </t>
  </si>
  <si>
    <t>LSB first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</si>
  <si>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</si>
  <si>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</si>
  <si>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</si>
  <si>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</si>
  <si>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</si>
  <si>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</si>
  <si>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</si>
  <si>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</si>
  <si>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</si>
  <si>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</si>
  <si>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28 FF C5 6D B2 15 03 87</t>
  </si>
  <si>
    <t>28 FF D3 03 B2 15 01 6E</t>
  </si>
  <si>
    <t>28 FF 51 74 B2 15 03 B4</t>
  </si>
  <si>
    <t>28 FF 00 94 B2 15 03 A5</t>
  </si>
  <si>
    <t>28 FF E4 02 B2 15 01 34</t>
  </si>
  <si>
    <t>28 FF 74 2F B2 15 01 6E</t>
  </si>
  <si>
    <t>28 FF 5A 9A B2 15 01 24</t>
  </si>
  <si>
    <t>28 FF B5 82 B2 15 03 09</t>
  </si>
  <si>
    <t>28 FF 62 1D B2 15 01 C1</t>
  </si>
  <si>
    <t>FF</t>
  </si>
  <si>
    <t>2A</t>
  </si>
  <si>
    <t>B2</t>
  </si>
  <si>
    <t>C5</t>
  </si>
  <si>
    <t>6D</t>
  </si>
  <si>
    <t>D3</t>
  </si>
  <si>
    <t>6E</t>
  </si>
  <si>
    <t>B4</t>
  </si>
  <si>
    <t>A5</t>
  </si>
  <si>
    <t>E4</t>
  </si>
  <si>
    <t>2F</t>
  </si>
  <si>
    <t>5A</t>
  </si>
  <si>
    <t>9A</t>
  </si>
  <si>
    <t>B5</t>
  </si>
  <si>
    <t>1D</t>
  </si>
  <si>
    <t>C1</t>
  </si>
  <si>
    <t>C3</t>
  </si>
  <si>
    <t>3C</t>
  </si>
  <si>
    <t>AE</t>
  </si>
  <si>
    <t>1B</t>
  </si>
  <si>
    <t>7F</t>
  </si>
  <si>
    <t>0D</t>
  </si>
  <si>
    <t>BE</t>
  </si>
  <si>
    <t>DA</t>
  </si>
  <si>
    <t>CB</t>
  </si>
  <si>
    <t>C2</t>
  </si>
  <si>
    <t>F4</t>
  </si>
  <si>
    <t>A2</t>
  </si>
  <si>
    <t>DC</t>
  </si>
  <si>
    <t>F8</t>
  </si>
  <si>
    <t>B7</t>
  </si>
  <si>
    <t>3A</t>
  </si>
  <si>
    <t>A9</t>
  </si>
  <si>
    <t>B1</t>
  </si>
  <si>
    <t>4D</t>
  </si>
  <si>
    <t>3E</t>
  </si>
  <si>
    <t>D8</t>
  </si>
  <si>
    <t>BB</t>
  </si>
  <si>
    <t>1E</t>
  </si>
  <si>
    <t>5F</t>
  </si>
  <si>
    <t>E7</t>
  </si>
  <si>
    <t>7B</t>
  </si>
  <si>
    <t>CA</t>
  </si>
  <si>
    <t>FD</t>
  </si>
  <si>
    <t>28  FF  2A  19  B2  15  04  27</t>
  </si>
  <si>
    <t>28</t>
  </si>
  <si>
    <t>19</t>
  </si>
  <si>
    <t>15</t>
  </si>
  <si>
    <t>04</t>
  </si>
  <si>
    <t>27</t>
  </si>
  <si>
    <t>03</t>
  </si>
  <si>
    <t>01</t>
  </si>
  <si>
    <t>51</t>
  </si>
  <si>
    <t>74</t>
  </si>
  <si>
    <t>00</t>
  </si>
  <si>
    <t>94</t>
  </si>
  <si>
    <t>02</t>
  </si>
  <si>
    <t>34</t>
  </si>
  <si>
    <t>24</t>
  </si>
  <si>
    <t>82</t>
  </si>
  <si>
    <t>09</t>
  </si>
  <si>
    <t>62</t>
  </si>
  <si>
    <t>56</t>
  </si>
  <si>
    <t>76</t>
  </si>
  <si>
    <t>88</t>
  </si>
  <si>
    <t>33</t>
  </si>
  <si>
    <t>25</t>
  </si>
  <si>
    <t>59</t>
  </si>
  <si>
    <t>46</t>
  </si>
  <si>
    <t>55</t>
  </si>
  <si>
    <t>48</t>
  </si>
  <si>
    <t>36</t>
  </si>
  <si>
    <t>67</t>
  </si>
  <si>
    <t>37</t>
  </si>
  <si>
    <t>45</t>
  </si>
  <si>
    <t>28  4C  A3  7E  0C  00  00  6D</t>
  </si>
  <si>
    <t>4C</t>
  </si>
  <si>
    <t>A3</t>
  </si>
  <si>
    <t>7E</t>
  </si>
  <si>
    <t>0C</t>
  </si>
  <si>
    <t>T_TECHM</t>
  </si>
  <si>
    <t>9F</t>
  </si>
  <si>
    <t>28  60  99  7E  0C  00   00  9F</t>
  </si>
  <si>
    <t>T_IOBOARD_D</t>
  </si>
  <si>
    <t>28  4D A3  7E  0C  00   00  5A</t>
  </si>
  <si>
    <t>T_IOBOARD_U</t>
  </si>
  <si>
    <t>T_ELECON</t>
  </si>
  <si>
    <t>28  56 99 7E  0C 00      00  C0</t>
  </si>
  <si>
    <t>C0</t>
  </si>
  <si>
    <t>T111</t>
  </si>
  <si>
    <t>T112</t>
  </si>
  <si>
    <t>T113</t>
  </si>
  <si>
    <t>T114</t>
  </si>
  <si>
    <t>T115</t>
  </si>
  <si>
    <t>T116</t>
  </si>
  <si>
    <t>58</t>
  </si>
  <si>
    <t>73</t>
  </si>
  <si>
    <t>E0</t>
  </si>
  <si>
    <t>65</t>
  </si>
  <si>
    <t>AC</t>
  </si>
  <si>
    <t>20</t>
  </si>
  <si>
    <t>78</t>
  </si>
  <si>
    <t>57</t>
  </si>
  <si>
    <t>C9</t>
  </si>
  <si>
    <t>06</t>
  </si>
  <si>
    <t>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</si>
</sst>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smoothMarker"/>
        <c:ser>
          <c:idx val="1"/>
          <c:order val="0"/>
          <c:tx>
            <c:v>level</c:v>
          </c:tx>
          <c:spPr>
            <a:ln w="12700"/>
          </c:spPr>
          <c:marker>
            <c:symbol val="x"/>
            <c:size val="7"/>
          </c:marker>
          <c:trendline>
            <c:trendlineType val="exp"/>
            <c:dispEq val="1"/>
            <c:trendlineLbl>
              <c:layout>
                <c:manualLayout>
                  <c:x val="0.22657303794276121"/>
                  <c:y val="-0.11516209387666156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</c:trendline>
          <c:xVal>
            <c:numRef>
              <c:f>LevelSensorCold!$K$4:$K$46</c:f>
              <c:numCache>
                <c:formatCode>General</c:formatCode>
                <c:ptCount val="43"/>
                <c:pt idx="0">
                  <c:v>0.08</c:v>
                </c:pt>
                <c:pt idx="1">
                  <c:v>8.1200000000000008E-2</c:v>
                </c:pt>
                <c:pt idx="2">
                  <c:v>8.2200000000000009E-2</c:v>
                </c:pt>
                <c:pt idx="3">
                  <c:v>8.3400000000000002E-2</c:v>
                </c:pt>
                <c:pt idx="4">
                  <c:v>8.4699999999999998E-2</c:v>
                </c:pt>
                <c:pt idx="5">
                  <c:v>8.6199999999999999E-2</c:v>
                </c:pt>
                <c:pt idx="6">
                  <c:v>8.77E-2</c:v>
                </c:pt>
                <c:pt idx="7">
                  <c:v>8.9200000000000002E-2</c:v>
                </c:pt>
                <c:pt idx="8">
                  <c:v>9.0900000000000009E-2</c:v>
                </c:pt>
                <c:pt idx="9">
                  <c:v>9.240000000000001E-2</c:v>
                </c:pt>
                <c:pt idx="10">
                  <c:v>9.4E-2</c:v>
                </c:pt>
                <c:pt idx="11">
                  <c:v>9.5500000000000002E-2</c:v>
                </c:pt>
                <c:pt idx="12">
                  <c:v>9.7200000000000009E-2</c:v>
                </c:pt>
                <c:pt idx="13">
                  <c:v>9.8799999999999999E-2</c:v>
                </c:pt>
                <c:pt idx="14">
                  <c:v>0.10059999999999999</c:v>
                </c:pt>
                <c:pt idx="15">
                  <c:v>0.1024</c:v>
                </c:pt>
                <c:pt idx="16">
                  <c:v>0.1043</c:v>
                </c:pt>
                <c:pt idx="17">
                  <c:v>0.1065</c:v>
                </c:pt>
                <c:pt idx="18">
                  <c:v>0.1085</c:v>
                </c:pt>
                <c:pt idx="19">
                  <c:v>0.11070000000000001</c:v>
                </c:pt>
                <c:pt idx="20">
                  <c:v>0.11309999999999999</c:v>
                </c:pt>
                <c:pt idx="21">
                  <c:v>0.11559999999999999</c:v>
                </c:pt>
                <c:pt idx="22">
                  <c:v>0.11799999999999999</c:v>
                </c:pt>
                <c:pt idx="23">
                  <c:v>0.1205</c:v>
                </c:pt>
                <c:pt idx="24">
                  <c:v>0.12340000000000001</c:v>
                </c:pt>
                <c:pt idx="25">
                  <c:v>0.12659999999999999</c:v>
                </c:pt>
                <c:pt idx="26">
                  <c:v>0.12940000000000002</c:v>
                </c:pt>
                <c:pt idx="27">
                  <c:v>0.13269999999999998</c:v>
                </c:pt>
                <c:pt idx="28">
                  <c:v>0.1363</c:v>
                </c:pt>
                <c:pt idx="29">
                  <c:v>0.13980000000000001</c:v>
                </c:pt>
                <c:pt idx="30">
                  <c:v>0.14380000000000001</c:v>
                </c:pt>
                <c:pt idx="31">
                  <c:v>0.14759999999999998</c:v>
                </c:pt>
                <c:pt idx="32">
                  <c:v>0.15180000000000002</c:v>
                </c:pt>
                <c:pt idx="33">
                  <c:v>0.1565</c:v>
                </c:pt>
                <c:pt idx="34">
                  <c:v>0.16159999999999999</c:v>
                </c:pt>
                <c:pt idx="35">
                  <c:v>0.16769999999999999</c:v>
                </c:pt>
                <c:pt idx="36">
                  <c:v>0.17519999999999999</c:v>
                </c:pt>
                <c:pt idx="37">
                  <c:v>0.18140000000000001</c:v>
                </c:pt>
                <c:pt idx="38">
                  <c:v>0.18890000000000001</c:v>
                </c:pt>
                <c:pt idx="39">
                  <c:v>0.1978</c:v>
                </c:pt>
                <c:pt idx="40">
                  <c:v>0.20660000000000001</c:v>
                </c:pt>
                <c:pt idx="41">
                  <c:v>0.216</c:v>
                </c:pt>
                <c:pt idx="42">
                  <c:v>0.22469999999999998</c:v>
                </c:pt>
              </c:numCache>
            </c:numRef>
          </c:xVal>
          <c:yVal>
            <c:numRef>
              <c:f>LevelSensorCold!$J$4:$J$46</c:f>
              <c:numCache>
                <c:formatCode>General</c:formatCode>
                <c:ptCount val="43"/>
                <c:pt idx="0">
                  <c:v>665.5200000000001</c:v>
                </c:pt>
                <c:pt idx="1">
                  <c:v>651.3599999999999</c:v>
                </c:pt>
                <c:pt idx="2">
                  <c:v>637.20000000000005</c:v>
                </c:pt>
                <c:pt idx="3">
                  <c:v>623.04</c:v>
                </c:pt>
                <c:pt idx="4">
                  <c:v>608.88</c:v>
                </c:pt>
                <c:pt idx="5">
                  <c:v>594.72</c:v>
                </c:pt>
                <c:pt idx="6">
                  <c:v>580.55999999999995</c:v>
                </c:pt>
                <c:pt idx="7">
                  <c:v>566.4</c:v>
                </c:pt>
                <c:pt idx="8">
                  <c:v>552.24</c:v>
                </c:pt>
                <c:pt idx="9">
                  <c:v>538.08000000000004</c:v>
                </c:pt>
                <c:pt idx="10">
                  <c:v>523.92000000000007</c:v>
                </c:pt>
                <c:pt idx="11">
                  <c:v>509.76</c:v>
                </c:pt>
                <c:pt idx="12">
                  <c:v>495.6</c:v>
                </c:pt>
                <c:pt idx="13">
                  <c:v>481.44</c:v>
                </c:pt>
                <c:pt idx="14">
                  <c:v>467.28000000000003</c:v>
                </c:pt>
                <c:pt idx="15">
                  <c:v>453.12</c:v>
                </c:pt>
                <c:pt idx="16">
                  <c:v>438.96000000000004</c:v>
                </c:pt>
                <c:pt idx="17">
                  <c:v>424.79999999999995</c:v>
                </c:pt>
                <c:pt idx="18">
                  <c:v>410.64</c:v>
                </c:pt>
                <c:pt idx="19">
                  <c:v>396.48</c:v>
                </c:pt>
                <c:pt idx="20">
                  <c:v>382.32</c:v>
                </c:pt>
                <c:pt idx="21">
                  <c:v>368.16</c:v>
                </c:pt>
                <c:pt idx="22">
                  <c:v>354</c:v>
                </c:pt>
                <c:pt idx="23">
                  <c:v>339.84000000000003</c:v>
                </c:pt>
                <c:pt idx="24">
                  <c:v>325.67999999999995</c:v>
                </c:pt>
                <c:pt idx="25">
                  <c:v>311.52</c:v>
                </c:pt>
                <c:pt idx="26">
                  <c:v>297.36</c:v>
                </c:pt>
                <c:pt idx="27">
                  <c:v>283.2</c:v>
                </c:pt>
                <c:pt idx="28">
                  <c:v>269.04000000000002</c:v>
                </c:pt>
                <c:pt idx="29">
                  <c:v>254.88</c:v>
                </c:pt>
                <c:pt idx="30">
                  <c:v>240.72</c:v>
                </c:pt>
                <c:pt idx="31">
                  <c:v>226.56</c:v>
                </c:pt>
                <c:pt idx="32">
                  <c:v>212.39999999999998</c:v>
                </c:pt>
                <c:pt idx="33">
                  <c:v>198.24</c:v>
                </c:pt>
                <c:pt idx="34">
                  <c:v>184.08</c:v>
                </c:pt>
                <c:pt idx="35">
                  <c:v>169.92000000000002</c:v>
                </c:pt>
                <c:pt idx="36">
                  <c:v>155.76</c:v>
                </c:pt>
                <c:pt idx="37">
                  <c:v>141.6</c:v>
                </c:pt>
                <c:pt idx="38">
                  <c:v>127.44</c:v>
                </c:pt>
                <c:pt idx="39">
                  <c:v>113.28</c:v>
                </c:pt>
                <c:pt idx="40">
                  <c:v>99.12</c:v>
                </c:pt>
                <c:pt idx="41">
                  <c:v>84.960000000000008</c:v>
                </c:pt>
                <c:pt idx="42">
                  <c:v>70.8</c:v>
                </c:pt>
              </c:numCache>
            </c:numRef>
          </c:yVal>
          <c:smooth val="1"/>
        </c:ser>
        <c:axId val="48163840"/>
        <c:axId val="48038656"/>
      </c:scatterChart>
      <c:valAx>
        <c:axId val="481638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48038656"/>
        <c:crosses val="autoZero"/>
        <c:crossBetween val="midCat"/>
      </c:valAx>
      <c:valAx>
        <c:axId val="4803865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4816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1"/>
          <c:order val="0"/>
          <c:spPr>
            <a:ln w="12700"/>
          </c:spPr>
          <c:marker>
            <c:symbol val="x"/>
            <c:size val="7"/>
          </c:marker>
          <c:trendline>
            <c:trendlineType val="exp"/>
            <c:dispRSqr val="1"/>
            <c:dispEq val="1"/>
            <c:trendlineLbl>
              <c:layout>
                <c:manualLayout>
                  <c:x val="0.30301713170389988"/>
                  <c:y val="-1.1566724530270487E-3"/>
                </c:manualLayout>
              </c:layout>
              <c:numFmt formatCode="General" sourceLinked="0"/>
            </c:trendlineLbl>
          </c:trendline>
          <c:xVal>
            <c:numRef>
              <c:f>LevelSensorHot!$F$5:$F$15</c:f>
              <c:numCache>
                <c:formatCode>General</c:formatCode>
                <c:ptCount val="11"/>
                <c:pt idx="0">
                  <c:v>0.22</c:v>
                </c:pt>
                <c:pt idx="1">
                  <c:v>0.188</c:v>
                </c:pt>
                <c:pt idx="2">
                  <c:v>0.154</c:v>
                </c:pt>
                <c:pt idx="3">
                  <c:v>0.13200000000000001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8.8999999999999996E-2</c:v>
                </c:pt>
                <c:pt idx="8">
                  <c:v>8.3000000000000004E-2</c:v>
                </c:pt>
                <c:pt idx="9">
                  <c:v>7.8E-2</c:v>
                </c:pt>
                <c:pt idx="10">
                  <c:v>7.3999999999999996E-2</c:v>
                </c:pt>
              </c:numCache>
            </c:numRef>
          </c:xVal>
          <c:yVal>
            <c:numRef>
              <c:f>LevelSensorHot!$E$5:$E$15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48088576"/>
        <c:axId val="48090112"/>
      </c:scatterChart>
      <c:valAx>
        <c:axId val="48088576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48090112"/>
        <c:crosses val="autoZero"/>
        <c:crossBetween val="midCat"/>
      </c:valAx>
      <c:valAx>
        <c:axId val="480901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4808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3.4883422180923114E-2"/>
          <c:y val="3.237987078538266E-2"/>
          <c:w val="0.62415285045891111"/>
          <c:h val="0.8841212396527357"/>
        </c:manualLayout>
      </c:layout>
      <c:scatterChart>
        <c:scatterStyle val="smoothMarker"/>
        <c:ser>
          <c:idx val="0"/>
          <c:order val="0"/>
          <c:tx>
            <c:v>T15</c:v>
          </c:tx>
          <c:spPr>
            <a:ln w="19050"/>
          </c:spPr>
          <c:marker>
            <c:symbol val="x"/>
            <c:size val="5"/>
          </c:marker>
          <c:trendline>
            <c:trendlineType val="exp"/>
            <c:dispRSqr val="1"/>
            <c:dispEq val="1"/>
            <c:trendlineLbl>
              <c:layout>
                <c:manualLayout>
                  <c:x val="0.36746199941822061"/>
                  <c:y val="-0.52618488794669849"/>
                </c:manualLayout>
              </c:layout>
              <c:numFmt formatCode="General" sourceLinked="0"/>
            </c:trendlineLbl>
          </c:trendline>
          <c:xVal>
            <c:numRef>
              <c:f>'TemCompensation, Boiler'!$F$10:$F$15</c:f>
              <c:numCache>
                <c:formatCode>General</c:formatCode>
                <c:ptCount val="6"/>
                <c:pt idx="1">
                  <c:v>0.17380821339414596</c:v>
                </c:pt>
                <c:pt idx="2">
                  <c:v>0.12951765872577886</c:v>
                </c:pt>
                <c:pt idx="3">
                  <c:v>0.10360934510864375</c:v>
                </c:pt>
                <c:pt idx="4">
                  <c:v>8.6696082857712006E-2</c:v>
                </c:pt>
                <c:pt idx="5">
                  <c:v>7.7058837507259365E-2</c:v>
                </c:pt>
              </c:numCache>
            </c:numRef>
          </c:xVal>
          <c:yVal>
            <c:numRef>
              <c:f>'TemCompensation, Boiler'!$G$10:$G$15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v>T25</c:v>
          </c:tx>
          <c:spPr>
            <a:ln w="19050"/>
          </c:spPr>
          <c:marker>
            <c:symbol val="x"/>
            <c:size val="5"/>
          </c:marker>
          <c:xVal>
            <c:numRef>
              <c:f>'TemCompensation, Boiler'!$F$16:$F$20</c:f>
              <c:numCache>
                <c:formatCode>General</c:formatCode>
                <c:ptCount val="5"/>
                <c:pt idx="0">
                  <c:v>0.16313383098755388</c:v>
                </c:pt>
                <c:pt idx="1">
                  <c:v>0.12395782633027536</c:v>
                </c:pt>
                <c:pt idx="2">
                  <c:v>9.8049512713140261E-2</c:v>
                </c:pt>
                <c:pt idx="3">
                  <c:v>8.2386735842023009E-2</c:v>
                </c:pt>
                <c:pt idx="4">
                  <c:v>7.2141199096005151E-2</c:v>
                </c:pt>
              </c:numCache>
            </c:numRef>
          </c:xVal>
          <c:yVal>
            <c:numRef>
              <c:f>'TemCompensation, Boiler'!$G$16:$G$20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T35</c:v>
          </c:tx>
          <c:spPr>
            <a:ln w="19050"/>
          </c:spPr>
          <c:marker>
            <c:symbol val="x"/>
            <c:size val="7"/>
          </c:marker>
          <c:trendline>
            <c:trendlineType val="exp"/>
            <c:dispRSqr val="1"/>
            <c:dispEq val="1"/>
            <c:trendlineLbl>
              <c:layout>
                <c:manualLayout>
                  <c:x val="0.48195106976662166"/>
                  <c:y val="-0.37042070462346144"/>
                </c:manualLayout>
              </c:layout>
              <c:numFmt formatCode="General" sourceLinked="0"/>
            </c:trendlineLbl>
          </c:trendline>
          <c:xVal>
            <c:numRef>
              <c:f>'TemCompensation, Boiler'!$F$21:$F$25</c:f>
              <c:numCache>
                <c:formatCode>General</c:formatCode>
                <c:ptCount val="5"/>
                <c:pt idx="0">
                  <c:v>0.15839849730361</c:v>
                </c:pt>
                <c:pt idx="1">
                  <c:v>0.11884327631918677</c:v>
                </c:pt>
                <c:pt idx="2">
                  <c:v>9.2934962702051677E-2</c:v>
                </c:pt>
                <c:pt idx="3">
                  <c:v>7.8349745323075301E-2</c:v>
                </c:pt>
                <c:pt idx="4">
                  <c:v>6.7575131109925607E-2</c:v>
                </c:pt>
              </c:numCache>
            </c:numRef>
          </c:xVal>
          <c:yVal>
            <c:numRef>
              <c:f>'TemCompensation, Boiler'!$G$21:$G$25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axId val="48490368"/>
        <c:axId val="48491904"/>
      </c:scatterChart>
      <c:valAx>
        <c:axId val="48490368"/>
        <c:scaling>
          <c:orientation val="minMax"/>
          <c:min val="4.0000000000000022E-2"/>
        </c:scaling>
        <c:axPos val="b"/>
        <c:majorGridlines/>
        <c:minorGridlines/>
        <c:numFmt formatCode="General" sourceLinked="1"/>
        <c:tickLblPos val="nextTo"/>
        <c:crossAx val="48491904"/>
        <c:crosses val="autoZero"/>
        <c:crossBetween val="midCat"/>
      </c:valAx>
      <c:valAx>
        <c:axId val="484919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484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78260869565212"/>
          <c:y val="0.21100696547546977"/>
          <c:w val="0.13323875733679741"/>
          <c:h val="0.28979027861901885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235324</xdr:colOff>
      <xdr:row>18</xdr:row>
      <xdr:rowOff>44824</xdr:rowOff>
    </xdr:from>
    <xdr:to>
      <xdr:col>25</xdr:col>
      <xdr:colOff>134470</xdr:colOff>
      <xdr:row>46</xdr:row>
      <xdr:rowOff>56029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66675</xdr:rowOff>
    </xdr:from>
    <xdr:to>
      <xdr:col>19</xdr:col>
      <xdr:colOff>55468</xdr:colOff>
      <xdr:row>21</xdr:row>
      <xdr:rowOff>163605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10</xdr:row>
      <xdr:rowOff>152400</xdr:rowOff>
    </xdr:from>
    <xdr:to>
      <xdr:col>22</xdr:col>
      <xdr:colOff>542924</xdr:colOff>
      <xdr:row>31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2"/>
  <sheetViews>
    <sheetView tabSelected="1" topLeftCell="A4" workbookViewId="0">
      <selection activeCell="N3" sqref="N3:N42"/>
    </sheetView>
  </sheetViews>
  <sheetFormatPr defaultRowHeight="15"/>
  <cols>
    <col min="1" max="1" width="20.28515625" customWidth="1"/>
    <col min="2" max="2" width="11" customWidth="1"/>
    <col min="3" max="3" width="45" customWidth="1"/>
    <col min="5" max="5" width="3" bestFit="1" customWidth="1"/>
    <col min="6" max="6" width="3.28515625" bestFit="1" customWidth="1"/>
    <col min="7" max="7" width="3.5703125" bestFit="1" customWidth="1"/>
    <col min="8" max="9" width="3.28515625" bestFit="1" customWidth="1"/>
    <col min="10" max="10" width="3" bestFit="1" customWidth="1"/>
    <col min="11" max="11" width="3.140625" bestFit="1" customWidth="1"/>
    <col min="12" max="12" width="3.42578125" bestFit="1" customWidth="1"/>
    <col min="14" max="14" width="62.7109375" customWidth="1"/>
    <col min="15" max="15" width="6.42578125" customWidth="1"/>
    <col min="18" max="18" width="28.140625" customWidth="1"/>
    <col min="19" max="19" width="13.42578125" customWidth="1"/>
  </cols>
  <sheetData>
    <row r="2" spans="1:18">
      <c r="A2" t="s">
        <v>27</v>
      </c>
      <c r="B2" s="1" t="s">
        <v>0</v>
      </c>
      <c r="C2" s="1" t="s">
        <v>1</v>
      </c>
    </row>
    <row r="3" spans="1:18">
      <c r="A3" t="s">
        <v>69</v>
      </c>
      <c r="B3">
        <v>1</v>
      </c>
      <c r="C3" t="s">
        <v>132</v>
      </c>
      <c r="E3" s="5" t="s">
        <v>133</v>
      </c>
      <c r="F3" s="5" t="s">
        <v>88</v>
      </c>
      <c r="G3" s="5" t="s">
        <v>89</v>
      </c>
      <c r="H3" s="5" t="s">
        <v>134</v>
      </c>
      <c r="I3" s="5" t="s">
        <v>90</v>
      </c>
      <c r="J3" s="5" t="s">
        <v>135</v>
      </c>
      <c r="K3" s="5" t="s">
        <v>136</v>
      </c>
      <c r="L3" s="5" t="s">
        <v>137</v>
      </c>
      <c r="N3" t="str">
        <f>CONCATENATE("{0x",E3,",  0x",F3,",  0x",G3,",  0x",H3,",  0x",I3,",  0x",J3,", 0x",K3,",  0x",L3,"},                      //",A3)</f>
        <v>{0x28,  0xFF,  0x2A,  0x19,  0xB2,  0x15, 0x04,  0x27},                      //T1</v>
      </c>
      <c r="P3">
        <v>0</v>
      </c>
      <c r="R3" t="str">
        <f>CONCATENATE("#define      ",A3,"            ",P3)</f>
        <v>#define      T1            0</v>
      </c>
    </row>
    <row r="4" spans="1:18">
      <c r="A4" t="s">
        <v>70</v>
      </c>
      <c r="B4">
        <v>2</v>
      </c>
      <c r="C4" t="s">
        <v>79</v>
      </c>
      <c r="E4" s="5" t="s">
        <v>133</v>
      </c>
      <c r="F4" s="5" t="s">
        <v>88</v>
      </c>
      <c r="G4" s="5" t="s">
        <v>91</v>
      </c>
      <c r="H4" s="5" t="s">
        <v>92</v>
      </c>
      <c r="I4" s="5" t="s">
        <v>90</v>
      </c>
      <c r="J4" s="5" t="s">
        <v>135</v>
      </c>
      <c r="K4" s="5" t="s">
        <v>138</v>
      </c>
      <c r="L4" s="5" t="s">
        <v>118</v>
      </c>
      <c r="N4" t="str">
        <f t="shared" ref="N4:N40" si="0">CONCATENATE("{0x",E4,",  0x",F4,",  0x",G4,",  0x",H4,",  0x",I4,",  0x",J4,", 0x",K4,",  0x",L4,"},                      //",A4)</f>
        <v>{0x28,  0xFF,  0xC5,  0x6D,  0xB2,  0x15, 0x03,  0xB7},                      //T2</v>
      </c>
      <c r="P4">
        <v>1</v>
      </c>
      <c r="R4" t="str">
        <f t="shared" ref="R4:R38" si="1">CONCATENATE("#define      ",A4,"            ",P4)</f>
        <v>#define      T2            1</v>
      </c>
    </row>
    <row r="5" spans="1:18">
      <c r="A5" t="s">
        <v>71</v>
      </c>
      <c r="B5">
        <v>3</v>
      </c>
      <c r="C5" t="s">
        <v>80</v>
      </c>
      <c r="E5" s="5" t="s">
        <v>133</v>
      </c>
      <c r="F5" s="5" t="s">
        <v>88</v>
      </c>
      <c r="G5" s="5" t="s">
        <v>93</v>
      </c>
      <c r="H5" s="5" t="s">
        <v>138</v>
      </c>
      <c r="I5" s="5" t="s">
        <v>90</v>
      </c>
      <c r="J5" s="5" t="s">
        <v>135</v>
      </c>
      <c r="K5" s="5" t="s">
        <v>139</v>
      </c>
      <c r="L5" s="5" t="s">
        <v>94</v>
      </c>
      <c r="N5" t="str">
        <f t="shared" si="0"/>
        <v>{0x28,  0xFF,  0xD3,  0x03,  0xB2,  0x15, 0x01,  0x6E},                      //T3</v>
      </c>
      <c r="P5">
        <v>2</v>
      </c>
      <c r="R5" t="str">
        <f t="shared" si="1"/>
        <v>#define      T3            2</v>
      </c>
    </row>
    <row r="6" spans="1:18">
      <c r="A6" t="s">
        <v>72</v>
      </c>
      <c r="B6">
        <v>4</v>
      </c>
      <c r="C6" t="s">
        <v>81</v>
      </c>
      <c r="E6" s="5" t="s">
        <v>133</v>
      </c>
      <c r="F6" s="5" t="s">
        <v>88</v>
      </c>
      <c r="G6" s="5" t="s">
        <v>140</v>
      </c>
      <c r="H6" s="5" t="s">
        <v>141</v>
      </c>
      <c r="I6" s="5" t="s">
        <v>90</v>
      </c>
      <c r="J6" s="5" t="s">
        <v>135</v>
      </c>
      <c r="K6" s="5" t="s">
        <v>138</v>
      </c>
      <c r="L6" s="5" t="s">
        <v>95</v>
      </c>
      <c r="N6" t="str">
        <f t="shared" si="0"/>
        <v>{0x28,  0xFF,  0x51,  0x74,  0xB2,  0x15, 0x03,  0xB4},                      //T4</v>
      </c>
      <c r="P6">
        <v>3</v>
      </c>
      <c r="R6" t="str">
        <f t="shared" si="1"/>
        <v>#define      T4            3</v>
      </c>
    </row>
    <row r="7" spans="1:18">
      <c r="A7" t="s">
        <v>73</v>
      </c>
      <c r="B7">
        <v>5</v>
      </c>
      <c r="C7" t="s">
        <v>82</v>
      </c>
      <c r="E7" s="5" t="s">
        <v>133</v>
      </c>
      <c r="F7" s="5" t="s">
        <v>88</v>
      </c>
      <c r="G7" s="5" t="s">
        <v>142</v>
      </c>
      <c r="H7" s="5" t="s">
        <v>143</v>
      </c>
      <c r="I7" s="5" t="s">
        <v>90</v>
      </c>
      <c r="J7" s="5" t="s">
        <v>135</v>
      </c>
      <c r="K7" s="5" t="s">
        <v>138</v>
      </c>
      <c r="L7" s="5" t="s">
        <v>96</v>
      </c>
      <c r="N7" t="str">
        <f t="shared" si="0"/>
        <v>{0x28,  0xFF,  0x00,  0x94,  0xB2,  0x15, 0x03,  0xA5},                      //T5</v>
      </c>
      <c r="P7">
        <v>4</v>
      </c>
      <c r="R7" t="str">
        <f t="shared" si="1"/>
        <v>#define      T5            4</v>
      </c>
    </row>
    <row r="8" spans="1:18">
      <c r="A8" t="s">
        <v>74</v>
      </c>
      <c r="B8">
        <v>6</v>
      </c>
      <c r="C8" t="s">
        <v>83</v>
      </c>
      <c r="E8" s="5" t="s">
        <v>133</v>
      </c>
      <c r="F8" s="5" t="s">
        <v>88</v>
      </c>
      <c r="G8" s="5" t="s">
        <v>97</v>
      </c>
      <c r="H8" s="5" t="s">
        <v>144</v>
      </c>
      <c r="I8" s="5" t="s">
        <v>90</v>
      </c>
      <c r="J8" s="5" t="s">
        <v>135</v>
      </c>
      <c r="K8" s="5" t="s">
        <v>139</v>
      </c>
      <c r="L8" s="5" t="s">
        <v>145</v>
      </c>
      <c r="N8" t="str">
        <f t="shared" si="0"/>
        <v>{0x28,  0xFF,  0xE4,  0x02,  0xB2,  0x15, 0x01,  0x34},                      //T6</v>
      </c>
      <c r="P8">
        <v>5</v>
      </c>
      <c r="R8" t="str">
        <f t="shared" si="1"/>
        <v>#define      T6            5</v>
      </c>
    </row>
    <row r="9" spans="1:18">
      <c r="A9" t="s">
        <v>75</v>
      </c>
      <c r="B9">
        <v>7</v>
      </c>
      <c r="C9" t="s">
        <v>84</v>
      </c>
      <c r="E9" s="5" t="s">
        <v>133</v>
      </c>
      <c r="F9" s="5" t="s">
        <v>88</v>
      </c>
      <c r="G9" s="5" t="s">
        <v>141</v>
      </c>
      <c r="H9" s="5" t="s">
        <v>98</v>
      </c>
      <c r="I9" s="5" t="s">
        <v>90</v>
      </c>
      <c r="J9" s="5" t="s">
        <v>135</v>
      </c>
      <c r="K9" s="5" t="s">
        <v>139</v>
      </c>
      <c r="L9" s="5" t="s">
        <v>94</v>
      </c>
      <c r="N9" t="str">
        <f t="shared" si="0"/>
        <v>{0x28,  0xFF,  0x74,  0x2F,  0xB2,  0x15, 0x01,  0x6E},                      //T7</v>
      </c>
      <c r="P9">
        <v>6</v>
      </c>
      <c r="R9" t="str">
        <f t="shared" si="1"/>
        <v>#define      T7            6</v>
      </c>
    </row>
    <row r="10" spans="1:18">
      <c r="A10" t="s">
        <v>76</v>
      </c>
      <c r="B10">
        <v>8</v>
      </c>
      <c r="C10" t="s">
        <v>85</v>
      </c>
      <c r="E10" s="5" t="s">
        <v>133</v>
      </c>
      <c r="F10" s="5" t="s">
        <v>88</v>
      </c>
      <c r="G10" s="5" t="s">
        <v>99</v>
      </c>
      <c r="H10" s="5" t="s">
        <v>100</v>
      </c>
      <c r="I10" s="5" t="s">
        <v>90</v>
      </c>
      <c r="J10" s="5" t="s">
        <v>135</v>
      </c>
      <c r="K10" s="5" t="s">
        <v>139</v>
      </c>
      <c r="L10" s="5" t="s">
        <v>146</v>
      </c>
      <c r="N10" t="str">
        <f t="shared" si="0"/>
        <v>{0x28,  0xFF,  0x5A,  0x9A,  0xB2,  0x15, 0x01,  0x24},                      //T8</v>
      </c>
      <c r="P10">
        <v>7</v>
      </c>
      <c r="R10" t="str">
        <f t="shared" si="1"/>
        <v>#define      T8            7</v>
      </c>
    </row>
    <row r="11" spans="1:18">
      <c r="A11" t="s">
        <v>77</v>
      </c>
      <c r="B11">
        <v>9</v>
      </c>
      <c r="C11" t="s">
        <v>86</v>
      </c>
      <c r="E11" s="5" t="s">
        <v>133</v>
      </c>
      <c r="F11" s="5" t="s">
        <v>88</v>
      </c>
      <c r="G11" s="5" t="s">
        <v>101</v>
      </c>
      <c r="H11" s="5" t="s">
        <v>147</v>
      </c>
      <c r="I11" s="5" t="s">
        <v>90</v>
      </c>
      <c r="J11" s="5" t="s">
        <v>135</v>
      </c>
      <c r="K11" s="5" t="s">
        <v>138</v>
      </c>
      <c r="L11" s="5" t="s">
        <v>148</v>
      </c>
      <c r="N11" t="str">
        <f t="shared" si="0"/>
        <v>{0x28,  0xFF,  0xB5,  0x82,  0xB2,  0x15, 0x03,  0x09},                      //T9</v>
      </c>
      <c r="P11">
        <v>8</v>
      </c>
      <c r="R11" t="str">
        <f t="shared" si="1"/>
        <v>#define      T9            8</v>
      </c>
    </row>
    <row r="12" spans="1:18">
      <c r="A12" t="s">
        <v>78</v>
      </c>
      <c r="B12">
        <v>10</v>
      </c>
      <c r="C12" t="s">
        <v>87</v>
      </c>
      <c r="E12" s="5" t="s">
        <v>133</v>
      </c>
      <c r="F12" s="5" t="s">
        <v>88</v>
      </c>
      <c r="G12" s="5" t="s">
        <v>149</v>
      </c>
      <c r="H12" s="5" t="s">
        <v>102</v>
      </c>
      <c r="I12" s="5" t="s">
        <v>90</v>
      </c>
      <c r="J12" s="5" t="s">
        <v>135</v>
      </c>
      <c r="K12" s="5" t="s">
        <v>139</v>
      </c>
      <c r="L12" s="5" t="s">
        <v>103</v>
      </c>
      <c r="N12" t="str">
        <f t="shared" si="0"/>
        <v>{0x28,  0xFF,  0x62,  0x1D,  0xB2,  0x15, 0x01,  0xC1},                      //T10</v>
      </c>
      <c r="P12">
        <v>9</v>
      </c>
      <c r="R12" t="str">
        <f t="shared" si="1"/>
        <v>#define      T10            9</v>
      </c>
    </row>
    <row r="13" spans="1:18">
      <c r="A13" t="s">
        <v>29</v>
      </c>
      <c r="B13">
        <v>11</v>
      </c>
      <c r="C13" t="s">
        <v>48</v>
      </c>
      <c r="D13" s="4"/>
      <c r="E13" s="5" t="s">
        <v>133</v>
      </c>
      <c r="F13" s="5" t="s">
        <v>104</v>
      </c>
      <c r="G13" s="5" t="s">
        <v>136</v>
      </c>
      <c r="H13" s="5" t="s">
        <v>150</v>
      </c>
      <c r="I13" s="5" t="s">
        <v>101</v>
      </c>
      <c r="J13" s="5" t="s">
        <v>139</v>
      </c>
      <c r="K13" s="5" t="s">
        <v>105</v>
      </c>
      <c r="L13" s="5">
        <v>46</v>
      </c>
      <c r="N13" t="str">
        <f t="shared" si="0"/>
        <v>{0x28,  0xC3,  0x04,  0x56,  0xB5,  0x01, 0x3C,  0x46},                      //T101</v>
      </c>
      <c r="P13">
        <v>10</v>
      </c>
      <c r="R13" t="str">
        <f t="shared" si="1"/>
        <v>#define      T101            10</v>
      </c>
    </row>
    <row r="14" spans="1:18">
      <c r="A14" t="s">
        <v>30</v>
      </c>
      <c r="B14">
        <v>12</v>
      </c>
      <c r="C14" t="s">
        <v>49</v>
      </c>
      <c r="D14" s="4"/>
      <c r="E14" s="5" t="s">
        <v>133</v>
      </c>
      <c r="F14" s="5" t="s">
        <v>151</v>
      </c>
      <c r="G14" s="5" t="s">
        <v>106</v>
      </c>
      <c r="H14" s="5" t="s">
        <v>150</v>
      </c>
      <c r="I14" s="5" t="s">
        <v>101</v>
      </c>
      <c r="J14" s="5" t="s">
        <v>139</v>
      </c>
      <c r="K14" s="5" t="s">
        <v>105</v>
      </c>
      <c r="L14" s="5">
        <v>24</v>
      </c>
      <c r="N14" t="str">
        <f t="shared" si="0"/>
        <v>{0x28,  0x76,  0xAE,  0x56,  0xB5,  0x01, 0x3C,  0x24},                      //T102</v>
      </c>
      <c r="P14">
        <v>11</v>
      </c>
      <c r="R14" t="str">
        <f t="shared" si="1"/>
        <v>#define      T102            11</v>
      </c>
    </row>
    <row r="15" spans="1:18">
      <c r="A15" t="s">
        <v>31</v>
      </c>
      <c r="B15">
        <v>13</v>
      </c>
      <c r="C15" t="s">
        <v>50</v>
      </c>
      <c r="D15" s="4"/>
      <c r="E15" s="5" t="s">
        <v>133</v>
      </c>
      <c r="F15" s="5" t="s">
        <v>101</v>
      </c>
      <c r="G15" s="5" t="s">
        <v>107</v>
      </c>
      <c r="H15" s="5" t="s">
        <v>150</v>
      </c>
      <c r="I15" s="5" t="s">
        <v>101</v>
      </c>
      <c r="J15" s="5" t="s">
        <v>139</v>
      </c>
      <c r="K15" s="5" t="s">
        <v>105</v>
      </c>
      <c r="L15" s="5" t="s">
        <v>108</v>
      </c>
      <c r="N15" t="str">
        <f t="shared" si="0"/>
        <v>{0x28,  0xB5,  0x1B,  0x56,  0xB5,  0x01, 0x3C,  0x7F},                      //T103</v>
      </c>
      <c r="P15">
        <v>12</v>
      </c>
      <c r="R15" t="str">
        <f t="shared" si="1"/>
        <v>#define      T103            12</v>
      </c>
    </row>
    <row r="16" spans="1:18">
      <c r="A16" t="s">
        <v>32</v>
      </c>
      <c r="B16">
        <v>14</v>
      </c>
      <c r="C16" t="s">
        <v>51</v>
      </c>
      <c r="D16" s="4"/>
      <c r="E16" s="5" t="s">
        <v>133</v>
      </c>
      <c r="F16" s="5" t="s">
        <v>109</v>
      </c>
      <c r="G16" s="5" t="s">
        <v>152</v>
      </c>
      <c r="H16" s="5" t="s">
        <v>150</v>
      </c>
      <c r="I16" s="5" t="s">
        <v>101</v>
      </c>
      <c r="J16" s="5" t="s">
        <v>139</v>
      </c>
      <c r="K16" s="5" t="s">
        <v>105</v>
      </c>
      <c r="L16" s="5">
        <v>20</v>
      </c>
      <c r="N16" t="str">
        <f t="shared" si="0"/>
        <v>{0x28,  0x0D,  0x88,  0x56,  0xB5,  0x01, 0x3C,  0x20},                      //T104</v>
      </c>
      <c r="P16">
        <v>13</v>
      </c>
      <c r="R16" t="str">
        <f t="shared" si="1"/>
        <v>#define      T104            13</v>
      </c>
    </row>
    <row r="17" spans="1:18">
      <c r="A17" t="s">
        <v>33</v>
      </c>
      <c r="B17">
        <v>15</v>
      </c>
      <c r="C17" t="s">
        <v>52</v>
      </c>
      <c r="D17" s="4"/>
      <c r="E17" s="5" t="s">
        <v>133</v>
      </c>
      <c r="F17" s="5" t="s">
        <v>110</v>
      </c>
      <c r="G17" s="5" t="s">
        <v>111</v>
      </c>
      <c r="H17" s="5" t="s">
        <v>150</v>
      </c>
      <c r="I17" s="5" t="s">
        <v>101</v>
      </c>
      <c r="J17" s="5" t="s">
        <v>139</v>
      </c>
      <c r="K17" s="5" t="s">
        <v>105</v>
      </c>
      <c r="L17" s="5">
        <v>68</v>
      </c>
      <c r="N17" t="str">
        <f t="shared" si="0"/>
        <v>{0x28,  0xBE,  0xDA,  0x56,  0xB5,  0x01, 0x3C,  0x68},                      //T105</v>
      </c>
      <c r="P17">
        <v>14</v>
      </c>
      <c r="R17" t="str">
        <f t="shared" si="1"/>
        <v>#define      T105            14</v>
      </c>
    </row>
    <row r="18" spans="1:18">
      <c r="A18" t="s">
        <v>34</v>
      </c>
      <c r="B18">
        <v>16</v>
      </c>
      <c r="C18" t="s">
        <v>53</v>
      </c>
      <c r="D18" s="4"/>
      <c r="E18" s="5" t="s">
        <v>133</v>
      </c>
      <c r="F18" s="5" t="s">
        <v>153</v>
      </c>
      <c r="G18" s="5" t="s">
        <v>112</v>
      </c>
      <c r="H18" s="5" t="s">
        <v>150</v>
      </c>
      <c r="I18" s="5" t="s">
        <v>101</v>
      </c>
      <c r="J18" s="5" t="s">
        <v>139</v>
      </c>
      <c r="K18" s="5" t="s">
        <v>105</v>
      </c>
      <c r="L18" s="5">
        <v>79</v>
      </c>
      <c r="N18" t="str">
        <f t="shared" si="0"/>
        <v>{0x28,  0x33,  0xCB,  0x56,  0xB5,  0x01, 0x3C,  0x79},                      //T106</v>
      </c>
      <c r="P18">
        <v>15</v>
      </c>
      <c r="R18" t="str">
        <f t="shared" si="1"/>
        <v>#define      T106            15</v>
      </c>
    </row>
    <row r="19" spans="1:18">
      <c r="A19" t="s">
        <v>35</v>
      </c>
      <c r="B19">
        <v>17</v>
      </c>
      <c r="C19" t="s">
        <v>54</v>
      </c>
      <c r="D19" s="4"/>
      <c r="E19" s="5" t="s">
        <v>133</v>
      </c>
      <c r="F19" s="5" t="s">
        <v>113</v>
      </c>
      <c r="G19" s="5" t="s">
        <v>107</v>
      </c>
      <c r="H19" s="5" t="s">
        <v>150</v>
      </c>
      <c r="I19" s="5" t="s">
        <v>101</v>
      </c>
      <c r="J19" s="5" t="s">
        <v>139</v>
      </c>
      <c r="K19" s="5" t="s">
        <v>105</v>
      </c>
      <c r="L19" s="5">
        <v>62</v>
      </c>
      <c r="N19" t="str">
        <f t="shared" si="0"/>
        <v>{0x28,  0xC2,  0x1B,  0x56,  0xB5,  0x01, 0x3C,  0x62},                      //T107</v>
      </c>
      <c r="P19">
        <v>16</v>
      </c>
      <c r="R19" t="str">
        <f t="shared" si="1"/>
        <v>#define      T107            16</v>
      </c>
    </row>
    <row r="20" spans="1:18">
      <c r="A20" t="s">
        <v>36</v>
      </c>
      <c r="B20">
        <v>18</v>
      </c>
      <c r="C20" t="s">
        <v>55</v>
      </c>
      <c r="D20" s="4"/>
      <c r="E20" s="5" t="s">
        <v>133</v>
      </c>
      <c r="F20" s="5" t="s">
        <v>114</v>
      </c>
      <c r="G20" s="5" t="s">
        <v>115</v>
      </c>
      <c r="H20" s="5" t="s">
        <v>150</v>
      </c>
      <c r="I20" s="5" t="s">
        <v>101</v>
      </c>
      <c r="J20" s="5" t="s">
        <v>139</v>
      </c>
      <c r="K20" s="5" t="s">
        <v>105</v>
      </c>
      <c r="L20" s="5">
        <v>81</v>
      </c>
      <c r="N20" t="str">
        <f t="shared" si="0"/>
        <v>{0x28,  0xF4,  0xA2,  0x56,  0xB5,  0x01, 0x3C,  0x81},                      //T108</v>
      </c>
      <c r="P20">
        <v>17</v>
      </c>
      <c r="R20" t="str">
        <f t="shared" si="1"/>
        <v>#define      T108            17</v>
      </c>
    </row>
    <row r="21" spans="1:18">
      <c r="A21" t="s">
        <v>37</v>
      </c>
      <c r="B21">
        <v>19</v>
      </c>
      <c r="C21" t="s">
        <v>56</v>
      </c>
      <c r="D21" s="4"/>
      <c r="E21" s="5" t="s">
        <v>133</v>
      </c>
      <c r="F21" s="5" t="s">
        <v>90</v>
      </c>
      <c r="G21" s="5" t="s">
        <v>154</v>
      </c>
      <c r="H21" s="5" t="s">
        <v>150</v>
      </c>
      <c r="I21" s="5" t="s">
        <v>101</v>
      </c>
      <c r="J21" s="5" t="s">
        <v>139</v>
      </c>
      <c r="K21" s="5" t="s">
        <v>105</v>
      </c>
      <c r="L21" s="5" t="s">
        <v>116</v>
      </c>
      <c r="N21" t="str">
        <f t="shared" si="0"/>
        <v>{0x28,  0xB2,  0x25,  0x56,  0xB5,  0x01, 0x3C,  0xDC},                      //T109</v>
      </c>
      <c r="P21">
        <v>18</v>
      </c>
      <c r="R21" t="str">
        <f t="shared" si="1"/>
        <v>#define      T109            18</v>
      </c>
    </row>
    <row r="22" spans="1:18">
      <c r="A22" t="s">
        <v>28</v>
      </c>
      <c r="B22">
        <v>20</v>
      </c>
      <c r="C22" t="s">
        <v>57</v>
      </c>
      <c r="D22" s="4"/>
      <c r="E22" s="5" t="s">
        <v>133</v>
      </c>
      <c r="F22" s="5" t="s">
        <v>135</v>
      </c>
      <c r="G22" s="5" t="s">
        <v>117</v>
      </c>
      <c r="H22" s="5" t="s">
        <v>150</v>
      </c>
      <c r="I22" s="5" t="s">
        <v>101</v>
      </c>
      <c r="J22" s="5" t="s">
        <v>139</v>
      </c>
      <c r="K22" s="5" t="s">
        <v>105</v>
      </c>
      <c r="L22" s="5" t="s">
        <v>118</v>
      </c>
      <c r="N22" t="str">
        <f t="shared" si="0"/>
        <v>{0x28,  0x15,  0xF8,  0x56,  0xB5,  0x01, 0x3C,  0xB7},                      //T110</v>
      </c>
      <c r="P22">
        <v>19</v>
      </c>
      <c r="R22" t="str">
        <f t="shared" si="1"/>
        <v>#define      T110            19</v>
      </c>
    </row>
    <row r="23" spans="1:18">
      <c r="A23" t="s">
        <v>177</v>
      </c>
      <c r="B23">
        <v>21</v>
      </c>
      <c r="D23" s="4"/>
      <c r="E23" s="5" t="s">
        <v>133</v>
      </c>
      <c r="F23" s="5" t="s">
        <v>88</v>
      </c>
      <c r="G23" s="5" t="s">
        <v>186</v>
      </c>
      <c r="H23" s="5" t="s">
        <v>151</v>
      </c>
      <c r="I23" s="5" t="s">
        <v>185</v>
      </c>
      <c r="J23" s="5" t="s">
        <v>139</v>
      </c>
      <c r="K23" s="5" t="s">
        <v>105</v>
      </c>
      <c r="L23" s="5" t="s">
        <v>145</v>
      </c>
      <c r="N23" t="str">
        <f t="shared" si="0"/>
        <v>{0x28,  0xFF,  0x65,  0x76,  0xE0,  0x01, 0x3C,  0x34},                      //T111</v>
      </c>
      <c r="P23">
        <v>20</v>
      </c>
      <c r="R23" t="str">
        <f t="shared" si="1"/>
        <v>#define      T111            20</v>
      </c>
    </row>
    <row r="24" spans="1:18">
      <c r="A24" t="s">
        <v>178</v>
      </c>
      <c r="B24">
        <v>22</v>
      </c>
      <c r="D24" s="4"/>
      <c r="E24" s="5" t="s">
        <v>133</v>
      </c>
      <c r="F24" s="5" t="s">
        <v>187</v>
      </c>
      <c r="G24" s="5" t="s">
        <v>188</v>
      </c>
      <c r="H24" s="5" t="s">
        <v>151</v>
      </c>
      <c r="I24" s="5" t="s">
        <v>185</v>
      </c>
      <c r="J24" s="5" t="s">
        <v>139</v>
      </c>
      <c r="K24" s="5" t="s">
        <v>105</v>
      </c>
      <c r="L24" s="5" t="s">
        <v>189</v>
      </c>
      <c r="N24" t="str">
        <f t="shared" si="0"/>
        <v>{0x28,  0xAC,  0x20,  0x76,  0xE0,  0x01, 0x3C,  0x78},                      //T112</v>
      </c>
      <c r="P24">
        <v>21</v>
      </c>
      <c r="R24" t="str">
        <f t="shared" si="1"/>
        <v>#define      T112            21</v>
      </c>
    </row>
    <row r="25" spans="1:18">
      <c r="A25" t="s">
        <v>179</v>
      </c>
      <c r="B25">
        <v>23</v>
      </c>
      <c r="D25" s="4"/>
      <c r="E25" s="5" t="s">
        <v>133</v>
      </c>
      <c r="F25" s="5" t="s">
        <v>190</v>
      </c>
      <c r="G25" s="5" t="s">
        <v>186</v>
      </c>
      <c r="H25" s="5" t="s">
        <v>151</v>
      </c>
      <c r="I25" s="5" t="s">
        <v>185</v>
      </c>
      <c r="J25" s="5" t="s">
        <v>139</v>
      </c>
      <c r="K25" s="5" t="s">
        <v>105</v>
      </c>
      <c r="L25" s="5" t="s">
        <v>191</v>
      </c>
      <c r="N25" t="str">
        <f t="shared" si="0"/>
        <v>{0x28,  0x57,  0x65,  0x76,  0xE0,  0x01, 0x3C,  0xC9},                      //T113</v>
      </c>
      <c r="P25">
        <v>22</v>
      </c>
      <c r="R25" t="str">
        <f t="shared" si="1"/>
        <v>#define      T113            22</v>
      </c>
    </row>
    <row r="26" spans="1:18">
      <c r="A26" t="s">
        <v>180</v>
      </c>
      <c r="B26">
        <v>24</v>
      </c>
      <c r="D26" s="4"/>
      <c r="E26" s="5" t="s">
        <v>133</v>
      </c>
      <c r="F26" s="5" t="s">
        <v>183</v>
      </c>
      <c r="G26" s="5" t="s">
        <v>184</v>
      </c>
      <c r="H26" s="5" t="s">
        <v>151</v>
      </c>
      <c r="I26" s="5" t="s">
        <v>185</v>
      </c>
      <c r="J26" s="5" t="s">
        <v>139</v>
      </c>
      <c r="K26" s="5" t="s">
        <v>105</v>
      </c>
      <c r="L26" s="5" t="s">
        <v>109</v>
      </c>
      <c r="N26" t="str">
        <f t="shared" si="0"/>
        <v>{0x28,  0x58,  0x73,  0x76,  0xE0,  0x01, 0x3C,  0x0D},                      //T114</v>
      </c>
      <c r="P26">
        <v>23</v>
      </c>
      <c r="R26" t="str">
        <f t="shared" si="1"/>
        <v>#define      T114            23</v>
      </c>
    </row>
    <row r="27" spans="1:18">
      <c r="A27" t="s">
        <v>181</v>
      </c>
      <c r="B27">
        <v>25</v>
      </c>
      <c r="D27" s="4"/>
      <c r="E27" s="5" t="s">
        <v>133</v>
      </c>
      <c r="F27" s="5" t="s">
        <v>162</v>
      </c>
      <c r="G27" s="5" t="s">
        <v>192</v>
      </c>
      <c r="H27" s="5" t="s">
        <v>151</v>
      </c>
      <c r="I27" s="5" t="s">
        <v>185</v>
      </c>
      <c r="J27" s="5" t="s">
        <v>139</v>
      </c>
      <c r="K27" s="5" t="s">
        <v>105</v>
      </c>
      <c r="L27" s="5" t="s">
        <v>165</v>
      </c>
      <c r="N27" t="str">
        <f t="shared" si="0"/>
        <v>{0x28,  0x45,  0x06,  0x76,  0xE0,  0x01, 0x3C,  0xA3},                      //T115</v>
      </c>
      <c r="P27">
        <v>24</v>
      </c>
      <c r="R27" t="str">
        <f t="shared" si="1"/>
        <v>#define      T115            24</v>
      </c>
    </row>
    <row r="28" spans="1:18" ht="14.25" customHeight="1">
      <c r="A28" t="s">
        <v>182</v>
      </c>
      <c r="B28">
        <v>26</v>
      </c>
      <c r="D28" s="4"/>
      <c r="E28" s="5" t="s">
        <v>133</v>
      </c>
      <c r="F28" s="5" t="s">
        <v>130</v>
      </c>
      <c r="G28" s="5" t="s">
        <v>193</v>
      </c>
      <c r="H28" s="5" t="s">
        <v>151</v>
      </c>
      <c r="I28" s="5" t="s">
        <v>185</v>
      </c>
      <c r="J28" s="5" t="s">
        <v>139</v>
      </c>
      <c r="K28" s="5" t="s">
        <v>105</v>
      </c>
      <c r="L28" s="5" t="s">
        <v>150</v>
      </c>
      <c r="N28" t="str">
        <f t="shared" si="0"/>
        <v>{0x28,  0xCA,  0x43,  0x76,  0xE0,  0x01, 0x3C,  0x56},                      //T116</v>
      </c>
      <c r="P28">
        <v>25</v>
      </c>
      <c r="R28" t="str">
        <f t="shared" si="1"/>
        <v>#define      T116            25</v>
      </c>
    </row>
    <row r="29" spans="1:18">
      <c r="A29" t="s">
        <v>38</v>
      </c>
      <c r="B29">
        <v>27</v>
      </c>
      <c r="C29" t="s">
        <v>58</v>
      </c>
      <c r="D29" s="4"/>
      <c r="E29" s="5" t="s">
        <v>133</v>
      </c>
      <c r="F29" s="5" t="s">
        <v>155</v>
      </c>
      <c r="G29" s="5" t="s">
        <v>112</v>
      </c>
      <c r="H29" s="5" t="s">
        <v>156</v>
      </c>
      <c r="I29" s="5" t="s">
        <v>119</v>
      </c>
      <c r="J29" s="5" t="s">
        <v>134</v>
      </c>
      <c r="K29" s="5" t="s">
        <v>139</v>
      </c>
      <c r="L29" s="5" t="s">
        <v>120</v>
      </c>
      <c r="N29" t="str">
        <f t="shared" si="0"/>
        <v>{0x28,  0x59,  0xCB,  0x46,  0x3A,  0x19, 0x01,  0xA9},                      //T301</v>
      </c>
      <c r="P29">
        <v>26</v>
      </c>
      <c r="R29" t="str">
        <f t="shared" si="1"/>
        <v>#define      T301            26</v>
      </c>
    </row>
    <row r="30" spans="1:18">
      <c r="A30" t="s">
        <v>39</v>
      </c>
      <c r="B30">
        <v>28</v>
      </c>
      <c r="C30" t="s">
        <v>59</v>
      </c>
      <c r="D30" s="4"/>
      <c r="E30" s="5" t="s">
        <v>133</v>
      </c>
      <c r="F30" s="5" t="s">
        <v>155</v>
      </c>
      <c r="G30" s="5" t="s">
        <v>121</v>
      </c>
      <c r="H30" s="5" t="s">
        <v>150</v>
      </c>
      <c r="I30" s="5" t="s">
        <v>101</v>
      </c>
      <c r="J30" s="5" t="s">
        <v>139</v>
      </c>
      <c r="K30" s="5" t="s">
        <v>105</v>
      </c>
      <c r="L30" s="5" t="s">
        <v>96</v>
      </c>
      <c r="N30" t="str">
        <f t="shared" si="0"/>
        <v>{0x28,  0x59,  0xB1,  0x56,  0xB5,  0x01, 0x3C,  0xA5},                      //T302</v>
      </c>
      <c r="P30">
        <v>27</v>
      </c>
      <c r="R30" t="str">
        <f t="shared" si="1"/>
        <v>#define      T302            27</v>
      </c>
    </row>
    <row r="31" spans="1:18">
      <c r="A31" t="s">
        <v>40</v>
      </c>
      <c r="B31">
        <v>29</v>
      </c>
      <c r="C31" t="s">
        <v>60</v>
      </c>
      <c r="D31" s="4"/>
      <c r="E31" s="5" t="s">
        <v>133</v>
      </c>
      <c r="F31" s="5" t="s">
        <v>114</v>
      </c>
      <c r="G31" s="5" t="s">
        <v>157</v>
      </c>
      <c r="H31" s="5" t="s">
        <v>122</v>
      </c>
      <c r="I31" s="5" t="s">
        <v>119</v>
      </c>
      <c r="J31" s="5" t="s">
        <v>134</v>
      </c>
      <c r="K31" s="5" t="s">
        <v>139</v>
      </c>
      <c r="L31" s="5" t="s">
        <v>123</v>
      </c>
      <c r="N31" t="str">
        <f t="shared" si="0"/>
        <v>{0x28,  0xF4,  0x55,  0x4D,  0x3A,  0x19, 0x01,  0x3E},                      //T303</v>
      </c>
      <c r="P31">
        <v>28</v>
      </c>
      <c r="R31" t="str">
        <f t="shared" si="1"/>
        <v>#define      T303            28</v>
      </c>
    </row>
    <row r="32" spans="1:18">
      <c r="A32" t="s">
        <v>41</v>
      </c>
      <c r="B32">
        <v>30</v>
      </c>
      <c r="C32" t="s">
        <v>61</v>
      </c>
      <c r="D32" s="4"/>
      <c r="E32" s="5" t="s">
        <v>133</v>
      </c>
      <c r="F32" s="5" t="s">
        <v>158</v>
      </c>
      <c r="G32" s="5" t="s">
        <v>124</v>
      </c>
      <c r="H32" s="5" t="s">
        <v>125</v>
      </c>
      <c r="I32" s="5" t="s">
        <v>126</v>
      </c>
      <c r="J32" s="5" t="s">
        <v>134</v>
      </c>
      <c r="K32" s="5" t="s">
        <v>139</v>
      </c>
      <c r="L32" s="5">
        <v>11</v>
      </c>
      <c r="N32" t="str">
        <f t="shared" si="0"/>
        <v>{0x28,  0x48,  0xD8,  0xBB,  0x1E,  0x19, 0x01,  0x11},                      //T304</v>
      </c>
      <c r="P32">
        <v>29</v>
      </c>
      <c r="R32" t="str">
        <f t="shared" si="1"/>
        <v>#define      T304            29</v>
      </c>
    </row>
    <row r="33" spans="1:18">
      <c r="A33" t="s">
        <v>42</v>
      </c>
      <c r="B33">
        <v>31</v>
      </c>
      <c r="C33" t="s">
        <v>62</v>
      </c>
      <c r="D33" s="4"/>
      <c r="E33" s="5" t="s">
        <v>133</v>
      </c>
      <c r="F33" s="5" t="s">
        <v>105</v>
      </c>
      <c r="G33" s="5" t="s">
        <v>159</v>
      </c>
      <c r="H33" s="5" t="s">
        <v>160</v>
      </c>
      <c r="I33" s="5" t="s">
        <v>119</v>
      </c>
      <c r="J33" s="5" t="s">
        <v>134</v>
      </c>
      <c r="K33" s="5" t="s">
        <v>139</v>
      </c>
      <c r="L33" s="5">
        <v>34</v>
      </c>
      <c r="N33" t="str">
        <f t="shared" si="0"/>
        <v>{0x28,  0x3C,  0x36,  0x67,  0x3A,  0x19, 0x01,  0x34},                      //T305</v>
      </c>
      <c r="P33">
        <v>30</v>
      </c>
      <c r="R33" t="str">
        <f t="shared" si="1"/>
        <v>#define      T305            30</v>
      </c>
    </row>
    <row r="34" spans="1:18">
      <c r="A34" t="s">
        <v>43</v>
      </c>
      <c r="B34">
        <v>32</v>
      </c>
      <c r="C34" t="s">
        <v>63</v>
      </c>
      <c r="D34" s="4"/>
      <c r="E34" s="5" t="s">
        <v>133</v>
      </c>
      <c r="F34" s="5" t="s">
        <v>127</v>
      </c>
      <c r="G34" s="5" t="s">
        <v>141</v>
      </c>
      <c r="H34" s="5" t="s">
        <v>150</v>
      </c>
      <c r="I34" s="5" t="s">
        <v>101</v>
      </c>
      <c r="J34" s="5" t="s">
        <v>139</v>
      </c>
      <c r="K34" s="5" t="s">
        <v>105</v>
      </c>
      <c r="L34" s="5" t="s">
        <v>128</v>
      </c>
      <c r="N34" t="str">
        <f t="shared" si="0"/>
        <v>{0x28,  0x5F,  0x74,  0x56,  0xB5,  0x01, 0x3C,  0xE7},                      //T306</v>
      </c>
      <c r="P34">
        <v>31</v>
      </c>
      <c r="R34" t="str">
        <f t="shared" si="1"/>
        <v>#define      T306            31</v>
      </c>
    </row>
    <row r="35" spans="1:18">
      <c r="A35" t="s">
        <v>44</v>
      </c>
      <c r="B35">
        <v>33</v>
      </c>
      <c r="C35" t="s">
        <v>64</v>
      </c>
      <c r="D35" s="4"/>
      <c r="E35" s="5" t="s">
        <v>133</v>
      </c>
      <c r="F35" s="5" t="s">
        <v>140</v>
      </c>
      <c r="G35" s="5" t="s">
        <v>161</v>
      </c>
      <c r="H35" s="5" t="s">
        <v>150</v>
      </c>
      <c r="I35" s="5" t="s">
        <v>101</v>
      </c>
      <c r="J35" s="5" t="s">
        <v>139</v>
      </c>
      <c r="K35" s="5" t="s">
        <v>105</v>
      </c>
      <c r="L35" s="5">
        <v>53</v>
      </c>
      <c r="N35" t="str">
        <f t="shared" si="0"/>
        <v>{0x28,  0x51,  0x37,  0x56,  0xB5,  0x01, 0x3C,  0x53},                      //T307</v>
      </c>
      <c r="P35">
        <v>32</v>
      </c>
      <c r="R35" t="str">
        <f t="shared" si="1"/>
        <v>#define      T307            32</v>
      </c>
    </row>
    <row r="36" spans="1:18">
      <c r="A36" t="s">
        <v>45</v>
      </c>
      <c r="B36">
        <v>34</v>
      </c>
      <c r="C36" t="s">
        <v>65</v>
      </c>
      <c r="D36" s="4"/>
      <c r="E36" s="5" t="s">
        <v>133</v>
      </c>
      <c r="F36" s="5" t="s">
        <v>149</v>
      </c>
      <c r="G36" s="5" t="s">
        <v>162</v>
      </c>
      <c r="H36" s="5" t="s">
        <v>150</v>
      </c>
      <c r="I36" s="5" t="s">
        <v>101</v>
      </c>
      <c r="J36" s="5" t="s">
        <v>139</v>
      </c>
      <c r="K36" s="5" t="s">
        <v>105</v>
      </c>
      <c r="L36" s="5" t="s">
        <v>148</v>
      </c>
      <c r="N36" t="str">
        <f t="shared" si="0"/>
        <v>{0x28,  0x62,  0x45,  0x56,  0xB5,  0x01, 0x3C,  0x09},                      //T308</v>
      </c>
      <c r="P36">
        <v>33</v>
      </c>
      <c r="R36" t="str">
        <f t="shared" si="1"/>
        <v>#define      T308            33</v>
      </c>
    </row>
    <row r="37" spans="1:18">
      <c r="A37" t="s">
        <v>46</v>
      </c>
      <c r="B37">
        <v>35</v>
      </c>
      <c r="C37" t="s">
        <v>66</v>
      </c>
      <c r="D37" s="4"/>
      <c r="E37" s="5" t="s">
        <v>133</v>
      </c>
      <c r="F37" s="5" t="s">
        <v>97</v>
      </c>
      <c r="G37" s="5" t="s">
        <v>137</v>
      </c>
      <c r="H37" s="5" t="s">
        <v>129</v>
      </c>
      <c r="I37" s="5" t="s">
        <v>119</v>
      </c>
      <c r="J37" s="5" t="s">
        <v>134</v>
      </c>
      <c r="K37" s="5" t="s">
        <v>139</v>
      </c>
      <c r="L37" s="5" t="s">
        <v>130</v>
      </c>
      <c r="N37" t="str">
        <f t="shared" si="0"/>
        <v>{0x28,  0xE4,  0x27,  0x7B,  0x3A,  0x19, 0x01,  0xCA},                      //T309</v>
      </c>
      <c r="P37">
        <v>34</v>
      </c>
      <c r="R37" t="str">
        <f t="shared" si="1"/>
        <v>#define      T309            34</v>
      </c>
    </row>
    <row r="38" spans="1:18">
      <c r="A38" t="s">
        <v>47</v>
      </c>
      <c r="B38">
        <v>36</v>
      </c>
      <c r="C38" t="s">
        <v>67</v>
      </c>
      <c r="D38" s="4"/>
      <c r="E38" s="5" t="s">
        <v>133</v>
      </c>
      <c r="F38" s="5" t="s">
        <v>126</v>
      </c>
      <c r="G38" s="5" t="s">
        <v>159</v>
      </c>
      <c r="H38" s="5" t="s">
        <v>144</v>
      </c>
      <c r="I38" s="5" t="s">
        <v>119</v>
      </c>
      <c r="J38" s="5" t="s">
        <v>134</v>
      </c>
      <c r="K38" s="5" t="s">
        <v>139</v>
      </c>
      <c r="L38" s="5" t="s">
        <v>131</v>
      </c>
      <c r="N38" t="str">
        <f t="shared" si="0"/>
        <v>{0x28,  0x1E,  0x36,  0x02,  0x3A,  0x19, 0x01,  0xFD},                      //T310</v>
      </c>
      <c r="P38">
        <v>35</v>
      </c>
      <c r="R38" t="str">
        <f t="shared" si="1"/>
        <v>#define      T310            35</v>
      </c>
    </row>
    <row r="39" spans="1:18">
      <c r="A39" t="s">
        <v>173</v>
      </c>
      <c r="B39">
        <v>37</v>
      </c>
      <c r="C39" t="s">
        <v>163</v>
      </c>
      <c r="E39">
        <v>28</v>
      </c>
      <c r="F39" t="s">
        <v>164</v>
      </c>
      <c r="G39" t="s">
        <v>165</v>
      </c>
      <c r="H39" t="s">
        <v>166</v>
      </c>
      <c r="I39" t="s">
        <v>167</v>
      </c>
      <c r="J39">
        <v>0</v>
      </c>
      <c r="K39">
        <v>0</v>
      </c>
      <c r="L39" t="s">
        <v>92</v>
      </c>
      <c r="N39" t="str">
        <f t="shared" si="0"/>
        <v>{0x28,  0x4C,  0xA3,  0x7E,  0x0C,  0x0, 0x0,  0x6D},                      //T_IOBOARD_U</v>
      </c>
      <c r="P39">
        <v>36</v>
      </c>
      <c r="R39" t="str">
        <f t="shared" ref="R39:R40" si="2">CONCATENATE("#define      ",A39,"            ",P39)</f>
        <v>#define      T_IOBOARD_U            36</v>
      </c>
    </row>
    <row r="40" spans="1:18">
      <c r="A40" t="s">
        <v>168</v>
      </c>
      <c r="B40">
        <v>38</v>
      </c>
      <c r="C40" t="s">
        <v>170</v>
      </c>
      <c r="E40">
        <v>28</v>
      </c>
      <c r="F40">
        <v>60</v>
      </c>
      <c r="G40">
        <v>99</v>
      </c>
      <c r="H40" t="s">
        <v>166</v>
      </c>
      <c r="I40" t="s">
        <v>167</v>
      </c>
      <c r="J40">
        <v>0</v>
      </c>
      <c r="K40">
        <v>0</v>
      </c>
      <c r="L40" t="s">
        <v>169</v>
      </c>
      <c r="N40" t="str">
        <f t="shared" si="0"/>
        <v>{0x28,  0x60,  0x99,  0x7E,  0x0C,  0x0, 0x0,  0x9F},                      //T_TECHM</v>
      </c>
      <c r="P40">
        <v>37</v>
      </c>
      <c r="R40" t="str">
        <f t="shared" si="2"/>
        <v>#define      T_TECHM            37</v>
      </c>
    </row>
    <row r="41" spans="1:18">
      <c r="A41" t="s">
        <v>171</v>
      </c>
      <c r="B41">
        <v>39</v>
      </c>
      <c r="C41" t="s">
        <v>172</v>
      </c>
      <c r="E41">
        <v>28</v>
      </c>
      <c r="F41" t="s">
        <v>122</v>
      </c>
      <c r="G41" t="s">
        <v>165</v>
      </c>
      <c r="H41" t="s">
        <v>166</v>
      </c>
      <c r="I41" t="s">
        <v>167</v>
      </c>
      <c r="J41">
        <v>0</v>
      </c>
      <c r="K41">
        <v>0</v>
      </c>
      <c r="L41" t="s">
        <v>99</v>
      </c>
      <c r="N41" t="str">
        <f t="shared" ref="N41" si="3">CONCATENATE("{0x",E41,",  0x",F41,",  0x",G41,",  0x",H41,",  0x",I41,",  0x",J41,", 0x",K41,",  0x",L41,"},                      //",A41)</f>
        <v>{0x28,  0x4D,  0xA3,  0x7E,  0x0C,  0x0, 0x0,  0x5A},                      //T_IOBOARD_D</v>
      </c>
      <c r="P41">
        <v>38</v>
      </c>
      <c r="R41" t="str">
        <f t="shared" ref="R41" si="4">CONCATENATE("#define      ",A41,"            ",P41)</f>
        <v>#define      T_IOBOARD_D            38</v>
      </c>
    </row>
    <row r="42" spans="1:18">
      <c r="A42" t="s">
        <v>174</v>
      </c>
      <c r="B42">
        <v>40</v>
      </c>
      <c r="C42" t="s">
        <v>175</v>
      </c>
      <c r="E42">
        <v>28</v>
      </c>
      <c r="F42">
        <v>56</v>
      </c>
      <c r="G42">
        <v>99</v>
      </c>
      <c r="H42" t="s">
        <v>166</v>
      </c>
      <c r="I42" t="s">
        <v>167</v>
      </c>
      <c r="J42">
        <v>0</v>
      </c>
      <c r="K42">
        <v>0</v>
      </c>
      <c r="L42" t="s">
        <v>176</v>
      </c>
      <c r="N42" t="str">
        <f t="shared" ref="N42" si="5">CONCATENATE("{0x",E42,",  0x",F42,",  0x",G42,",  0x",H42,",  0x",I42,",  0x",J42,", 0x",K42,",  0x",L42,"},                      //",A42)</f>
        <v>{0x28,  0x56,  0x99,  0x7E,  0x0C,  0x0, 0x0,  0xC0},                      //T_ELECON</v>
      </c>
      <c r="P42">
        <v>39</v>
      </c>
      <c r="R42" t="str">
        <f>CONCATENATE("#define      ",A42,"            ",P42)</f>
        <v>#define      T_ELECON            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4"/>
  <sheetViews>
    <sheetView workbookViewId="0">
      <selection sqref="A1:D36"/>
    </sheetView>
  </sheetViews>
  <sheetFormatPr defaultRowHeight="15"/>
  <cols>
    <col min="2" max="2" width="20.140625" customWidth="1"/>
    <col min="3" max="3" width="37.140625" customWidth="1"/>
    <col min="4" max="4" width="15.5703125" bestFit="1" customWidth="1"/>
  </cols>
  <sheetData>
    <row r="2" spans="1:4">
      <c r="A2" t="s">
        <v>27</v>
      </c>
      <c r="B2" s="1" t="s">
        <v>0</v>
      </c>
      <c r="C2" s="1" t="s">
        <v>1</v>
      </c>
    </row>
    <row r="3" spans="1:4">
      <c r="A3" t="s">
        <v>69</v>
      </c>
      <c r="B3">
        <v>1</v>
      </c>
      <c r="C3" t="s">
        <v>2</v>
      </c>
    </row>
    <row r="4" spans="1:4">
      <c r="A4" t="s">
        <v>70</v>
      </c>
      <c r="B4">
        <v>2</v>
      </c>
      <c r="C4" t="s">
        <v>3</v>
      </c>
    </row>
    <row r="5" spans="1:4">
      <c r="A5" t="s">
        <v>71</v>
      </c>
      <c r="B5">
        <v>3</v>
      </c>
      <c r="C5" t="s">
        <v>4</v>
      </c>
    </row>
    <row r="6" spans="1:4">
      <c r="A6" t="s">
        <v>72</v>
      </c>
      <c r="B6">
        <v>4</v>
      </c>
      <c r="C6" t="s">
        <v>5</v>
      </c>
      <c r="D6" t="s">
        <v>8</v>
      </c>
    </row>
    <row r="7" spans="1:4">
      <c r="A7" t="s">
        <v>73</v>
      </c>
      <c r="B7">
        <v>5</v>
      </c>
      <c r="C7" t="s">
        <v>6</v>
      </c>
      <c r="D7" t="s">
        <v>7</v>
      </c>
    </row>
    <row r="8" spans="1:4">
      <c r="A8" t="s">
        <v>74</v>
      </c>
      <c r="B8">
        <v>6</v>
      </c>
      <c r="C8" t="s">
        <v>9</v>
      </c>
      <c r="D8" t="s">
        <v>10</v>
      </c>
    </row>
    <row r="9" spans="1:4">
      <c r="A9" t="s">
        <v>75</v>
      </c>
      <c r="B9">
        <v>7</v>
      </c>
      <c r="C9" t="s">
        <v>11</v>
      </c>
    </row>
    <row r="10" spans="1:4">
      <c r="A10" t="s">
        <v>76</v>
      </c>
      <c r="B10">
        <v>8</v>
      </c>
      <c r="C10" t="s">
        <v>12</v>
      </c>
    </row>
    <row r="11" spans="1:4">
      <c r="A11" t="s">
        <v>77</v>
      </c>
      <c r="B11">
        <v>9</v>
      </c>
      <c r="C11" t="s">
        <v>13</v>
      </c>
    </row>
    <row r="12" spans="1:4">
      <c r="A12" t="s">
        <v>78</v>
      </c>
      <c r="B12">
        <v>10</v>
      </c>
      <c r="C12" t="s">
        <v>14</v>
      </c>
    </row>
    <row r="15" spans="1:4">
      <c r="A15" t="s">
        <v>29</v>
      </c>
      <c r="B15">
        <v>11</v>
      </c>
      <c r="C15" t="s">
        <v>48</v>
      </c>
      <c r="D15" s="6" t="s">
        <v>68</v>
      </c>
    </row>
    <row r="16" spans="1:4">
      <c r="A16" t="s">
        <v>30</v>
      </c>
      <c r="B16">
        <v>12</v>
      </c>
      <c r="C16" t="s">
        <v>49</v>
      </c>
      <c r="D16" s="6"/>
    </row>
    <row r="17" spans="1:4">
      <c r="A17" t="s">
        <v>31</v>
      </c>
      <c r="B17">
        <v>13</v>
      </c>
      <c r="C17" t="s">
        <v>50</v>
      </c>
      <c r="D17" s="6"/>
    </row>
    <row r="18" spans="1:4">
      <c r="A18" t="s">
        <v>32</v>
      </c>
      <c r="B18">
        <v>14</v>
      </c>
      <c r="C18" t="s">
        <v>51</v>
      </c>
      <c r="D18" s="6"/>
    </row>
    <row r="19" spans="1:4">
      <c r="A19" t="s">
        <v>33</v>
      </c>
      <c r="B19">
        <v>15</v>
      </c>
      <c r="C19" t="s">
        <v>52</v>
      </c>
      <c r="D19" s="6"/>
    </row>
    <row r="20" spans="1:4">
      <c r="A20" t="s">
        <v>34</v>
      </c>
      <c r="B20">
        <v>16</v>
      </c>
      <c r="C20" t="s">
        <v>53</v>
      </c>
      <c r="D20" s="6"/>
    </row>
    <row r="21" spans="1:4">
      <c r="A21" t="s">
        <v>35</v>
      </c>
      <c r="B21">
        <v>17</v>
      </c>
      <c r="C21" t="s">
        <v>54</v>
      </c>
      <c r="D21" s="6"/>
    </row>
    <row r="22" spans="1:4">
      <c r="A22" t="s">
        <v>36</v>
      </c>
      <c r="B22">
        <v>18</v>
      </c>
      <c r="C22" t="s">
        <v>55</v>
      </c>
      <c r="D22" s="6"/>
    </row>
    <row r="23" spans="1:4">
      <c r="A23" t="s">
        <v>37</v>
      </c>
      <c r="B23">
        <v>19</v>
      </c>
      <c r="C23" t="s">
        <v>56</v>
      </c>
      <c r="D23" s="6"/>
    </row>
    <row r="24" spans="1:4">
      <c r="A24" t="s">
        <v>28</v>
      </c>
      <c r="B24">
        <v>20</v>
      </c>
      <c r="C24" t="s">
        <v>57</v>
      </c>
      <c r="D24" s="6"/>
    </row>
    <row r="25" spans="1:4">
      <c r="A25" t="s">
        <v>38</v>
      </c>
      <c r="B25">
        <v>21</v>
      </c>
      <c r="C25" t="s">
        <v>58</v>
      </c>
      <c r="D25" s="6"/>
    </row>
    <row r="26" spans="1:4">
      <c r="A26" t="s">
        <v>39</v>
      </c>
      <c r="B26">
        <v>22</v>
      </c>
      <c r="C26" t="s">
        <v>59</v>
      </c>
      <c r="D26" s="6"/>
    </row>
    <row r="27" spans="1:4">
      <c r="A27" t="s">
        <v>40</v>
      </c>
      <c r="B27">
        <v>23</v>
      </c>
      <c r="C27" t="s">
        <v>60</v>
      </c>
      <c r="D27" s="6"/>
    </row>
    <row r="28" spans="1:4">
      <c r="A28" t="s">
        <v>41</v>
      </c>
      <c r="B28">
        <v>24</v>
      </c>
      <c r="C28" t="s">
        <v>61</v>
      </c>
      <c r="D28" s="6"/>
    </row>
    <row r="29" spans="1:4">
      <c r="A29" t="s">
        <v>42</v>
      </c>
      <c r="B29">
        <v>25</v>
      </c>
      <c r="C29" t="s">
        <v>62</v>
      </c>
      <c r="D29" s="6"/>
    </row>
    <row r="30" spans="1:4">
      <c r="A30" t="s">
        <v>43</v>
      </c>
      <c r="B30">
        <v>26</v>
      </c>
      <c r="C30" t="s">
        <v>63</v>
      </c>
      <c r="D30" s="6"/>
    </row>
    <row r="31" spans="1:4">
      <c r="A31" t="s">
        <v>44</v>
      </c>
      <c r="B31">
        <v>27</v>
      </c>
      <c r="C31" t="s">
        <v>64</v>
      </c>
      <c r="D31" s="6"/>
    </row>
    <row r="32" spans="1:4">
      <c r="A32" t="s">
        <v>45</v>
      </c>
      <c r="B32">
        <v>28</v>
      </c>
      <c r="C32" t="s">
        <v>65</v>
      </c>
      <c r="D32" s="6"/>
    </row>
    <row r="33" spans="1:4">
      <c r="A33" t="s">
        <v>46</v>
      </c>
      <c r="B33">
        <v>29</v>
      </c>
      <c r="C33" t="s">
        <v>66</v>
      </c>
      <c r="D33" s="6"/>
    </row>
    <row r="34" spans="1:4">
      <c r="A34" t="s">
        <v>47</v>
      </c>
      <c r="B34">
        <v>30</v>
      </c>
      <c r="C34" t="s">
        <v>67</v>
      </c>
      <c r="D34" s="6"/>
    </row>
  </sheetData>
  <mergeCells count="1">
    <mergeCell ref="D15:D3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3:K51"/>
  <sheetViews>
    <sheetView topLeftCell="E1" zoomScale="85" zoomScaleNormal="85" workbookViewId="0">
      <selection activeCell="H16" sqref="H16"/>
    </sheetView>
  </sheetViews>
  <sheetFormatPr defaultRowHeight="15"/>
  <cols>
    <col min="5" max="5" width="13.85546875" customWidth="1"/>
  </cols>
  <sheetData>
    <row r="3" spans="4:11">
      <c r="D3">
        <v>70</v>
      </c>
      <c r="E3">
        <v>77</v>
      </c>
      <c r="F3">
        <v>67.968000000000004</v>
      </c>
    </row>
    <row r="4" spans="4:11">
      <c r="D4">
        <v>68.5</v>
      </c>
      <c r="E4">
        <v>80</v>
      </c>
      <c r="F4">
        <v>66.552000000000007</v>
      </c>
      <c r="H4">
        <v>80</v>
      </c>
      <c r="I4">
        <v>66.552000000000007</v>
      </c>
      <c r="J4">
        <f>I4*10</f>
        <v>665.5200000000001</v>
      </c>
      <c r="K4">
        <f>H4/1000</f>
        <v>0.08</v>
      </c>
    </row>
    <row r="5" spans="4:11">
      <c r="D5">
        <v>67</v>
      </c>
      <c r="E5">
        <v>81.2</v>
      </c>
      <c r="F5">
        <v>65.135999999999996</v>
      </c>
      <c r="H5">
        <v>81.2</v>
      </c>
      <c r="I5">
        <v>65.135999999999996</v>
      </c>
      <c r="J5">
        <f t="shared" ref="J5:J46" si="0">I5*10</f>
        <v>651.3599999999999</v>
      </c>
      <c r="K5">
        <f t="shared" ref="K5:K46" si="1">H5/1000</f>
        <v>8.1200000000000008E-2</v>
      </c>
    </row>
    <row r="6" spans="4:11">
      <c r="D6">
        <v>65.5</v>
      </c>
      <c r="E6">
        <v>82.2</v>
      </c>
      <c r="F6">
        <v>63.72</v>
      </c>
      <c r="H6">
        <v>82.2</v>
      </c>
      <c r="I6">
        <v>63.72</v>
      </c>
      <c r="J6">
        <f t="shared" si="0"/>
        <v>637.20000000000005</v>
      </c>
      <c r="K6">
        <f t="shared" si="1"/>
        <v>8.2200000000000009E-2</v>
      </c>
    </row>
    <row r="7" spans="4:11">
      <c r="D7">
        <v>64</v>
      </c>
      <c r="E7">
        <v>83.4</v>
      </c>
      <c r="F7">
        <v>62.304000000000002</v>
      </c>
      <c r="H7">
        <v>83.4</v>
      </c>
      <c r="I7">
        <v>62.304000000000002</v>
      </c>
      <c r="J7">
        <f t="shared" si="0"/>
        <v>623.04</v>
      </c>
      <c r="K7">
        <f t="shared" si="1"/>
        <v>8.3400000000000002E-2</v>
      </c>
    </row>
    <row r="8" spans="4:11">
      <c r="D8">
        <v>62.5</v>
      </c>
      <c r="E8">
        <v>84.7</v>
      </c>
      <c r="F8">
        <v>60.887999999999998</v>
      </c>
      <c r="H8">
        <v>84.7</v>
      </c>
      <c r="I8">
        <v>60.887999999999998</v>
      </c>
      <c r="J8">
        <f t="shared" si="0"/>
        <v>608.88</v>
      </c>
      <c r="K8">
        <f t="shared" si="1"/>
        <v>8.4699999999999998E-2</v>
      </c>
    </row>
    <row r="9" spans="4:11">
      <c r="D9">
        <v>61</v>
      </c>
      <c r="E9">
        <v>86.2</v>
      </c>
      <c r="F9">
        <v>59.472000000000001</v>
      </c>
      <c r="H9">
        <v>86.2</v>
      </c>
      <c r="I9">
        <v>59.472000000000001</v>
      </c>
      <c r="J9">
        <f t="shared" si="0"/>
        <v>594.72</v>
      </c>
      <c r="K9">
        <f t="shared" si="1"/>
        <v>8.6199999999999999E-2</v>
      </c>
    </row>
    <row r="10" spans="4:11">
      <c r="D10">
        <v>59.5</v>
      </c>
      <c r="E10">
        <v>87.7</v>
      </c>
      <c r="F10">
        <v>58.055999999999997</v>
      </c>
      <c r="H10">
        <v>87.7</v>
      </c>
      <c r="I10">
        <v>58.055999999999997</v>
      </c>
      <c r="J10">
        <f t="shared" si="0"/>
        <v>580.55999999999995</v>
      </c>
      <c r="K10">
        <f t="shared" si="1"/>
        <v>8.77E-2</v>
      </c>
    </row>
    <row r="11" spans="4:11">
      <c r="D11">
        <v>58</v>
      </c>
      <c r="E11">
        <v>89.2</v>
      </c>
      <c r="F11">
        <v>56.64</v>
      </c>
      <c r="H11">
        <v>89.2</v>
      </c>
      <c r="I11">
        <v>56.64</v>
      </c>
      <c r="J11">
        <f t="shared" si="0"/>
        <v>566.4</v>
      </c>
      <c r="K11">
        <f t="shared" si="1"/>
        <v>8.9200000000000002E-2</v>
      </c>
    </row>
    <row r="12" spans="4:11">
      <c r="D12">
        <v>56.5</v>
      </c>
      <c r="E12">
        <v>90.9</v>
      </c>
      <c r="F12">
        <v>55.223999999999997</v>
      </c>
      <c r="H12">
        <v>90.9</v>
      </c>
      <c r="I12">
        <v>55.223999999999997</v>
      </c>
      <c r="J12">
        <f t="shared" si="0"/>
        <v>552.24</v>
      </c>
      <c r="K12">
        <f t="shared" si="1"/>
        <v>9.0900000000000009E-2</v>
      </c>
    </row>
    <row r="13" spans="4:11">
      <c r="D13">
        <v>55</v>
      </c>
      <c r="E13">
        <v>92.4</v>
      </c>
      <c r="F13">
        <v>53.808</v>
      </c>
      <c r="H13">
        <v>92.4</v>
      </c>
      <c r="I13">
        <v>53.808</v>
      </c>
      <c r="J13">
        <f t="shared" si="0"/>
        <v>538.08000000000004</v>
      </c>
      <c r="K13">
        <f t="shared" si="1"/>
        <v>9.240000000000001E-2</v>
      </c>
    </row>
    <row r="14" spans="4:11">
      <c r="D14">
        <v>53.5</v>
      </c>
      <c r="E14">
        <v>94</v>
      </c>
      <c r="F14">
        <v>52.392000000000003</v>
      </c>
      <c r="H14">
        <v>94</v>
      </c>
      <c r="I14">
        <v>52.392000000000003</v>
      </c>
      <c r="J14">
        <f t="shared" si="0"/>
        <v>523.92000000000007</v>
      </c>
      <c r="K14">
        <f t="shared" si="1"/>
        <v>9.4E-2</v>
      </c>
    </row>
    <row r="15" spans="4:11">
      <c r="D15">
        <v>52</v>
      </c>
      <c r="E15">
        <v>95.5</v>
      </c>
      <c r="F15">
        <v>50.975999999999999</v>
      </c>
      <c r="H15">
        <v>95.5</v>
      </c>
      <c r="I15">
        <v>50.975999999999999</v>
      </c>
      <c r="J15">
        <f t="shared" si="0"/>
        <v>509.76</v>
      </c>
      <c r="K15">
        <f t="shared" si="1"/>
        <v>9.5500000000000002E-2</v>
      </c>
    </row>
    <row r="16" spans="4:11">
      <c r="D16">
        <v>50.5</v>
      </c>
      <c r="E16">
        <v>97.2</v>
      </c>
      <c r="F16">
        <v>49.56</v>
      </c>
      <c r="H16">
        <v>97.2</v>
      </c>
      <c r="I16">
        <v>49.56</v>
      </c>
      <c r="J16">
        <f t="shared" si="0"/>
        <v>495.6</v>
      </c>
      <c r="K16">
        <f t="shared" si="1"/>
        <v>9.7200000000000009E-2</v>
      </c>
    </row>
    <row r="17" spans="4:11">
      <c r="D17">
        <v>49</v>
      </c>
      <c r="E17">
        <v>98.8</v>
      </c>
      <c r="F17">
        <v>48.143999999999998</v>
      </c>
      <c r="H17">
        <v>98.8</v>
      </c>
      <c r="I17">
        <v>48.143999999999998</v>
      </c>
      <c r="J17">
        <f t="shared" si="0"/>
        <v>481.44</v>
      </c>
      <c r="K17">
        <f t="shared" si="1"/>
        <v>9.8799999999999999E-2</v>
      </c>
    </row>
    <row r="18" spans="4:11">
      <c r="D18">
        <v>47.5</v>
      </c>
      <c r="E18">
        <v>100.6</v>
      </c>
      <c r="F18">
        <v>46.728000000000002</v>
      </c>
      <c r="H18">
        <v>100.6</v>
      </c>
      <c r="I18">
        <v>46.728000000000002</v>
      </c>
      <c r="J18">
        <f t="shared" si="0"/>
        <v>467.28000000000003</v>
      </c>
      <c r="K18">
        <f t="shared" si="1"/>
        <v>0.10059999999999999</v>
      </c>
    </row>
    <row r="19" spans="4:11">
      <c r="D19">
        <v>46</v>
      </c>
      <c r="E19">
        <v>102.4</v>
      </c>
      <c r="F19">
        <v>45.311999999999998</v>
      </c>
      <c r="H19">
        <v>102.4</v>
      </c>
      <c r="I19">
        <v>45.311999999999998</v>
      </c>
      <c r="J19">
        <f t="shared" si="0"/>
        <v>453.12</v>
      </c>
      <c r="K19">
        <f t="shared" si="1"/>
        <v>0.1024</v>
      </c>
    </row>
    <row r="20" spans="4:11">
      <c r="D20">
        <v>44.5</v>
      </c>
      <c r="E20">
        <v>104.3</v>
      </c>
      <c r="F20">
        <v>43.896000000000001</v>
      </c>
      <c r="H20">
        <v>104.3</v>
      </c>
      <c r="I20">
        <v>43.896000000000001</v>
      </c>
      <c r="J20">
        <f t="shared" si="0"/>
        <v>438.96000000000004</v>
      </c>
      <c r="K20">
        <f t="shared" si="1"/>
        <v>0.1043</v>
      </c>
    </row>
    <row r="21" spans="4:11">
      <c r="D21">
        <v>43</v>
      </c>
      <c r="E21">
        <v>106.5</v>
      </c>
      <c r="F21">
        <v>42.48</v>
      </c>
      <c r="H21">
        <v>106.5</v>
      </c>
      <c r="I21">
        <v>42.48</v>
      </c>
      <c r="J21">
        <f t="shared" si="0"/>
        <v>424.79999999999995</v>
      </c>
      <c r="K21">
        <f t="shared" si="1"/>
        <v>0.1065</v>
      </c>
    </row>
    <row r="22" spans="4:11">
      <c r="D22">
        <v>41.5</v>
      </c>
      <c r="E22">
        <v>108.5</v>
      </c>
      <c r="F22">
        <v>41.064</v>
      </c>
      <c r="H22">
        <v>108.5</v>
      </c>
      <c r="I22">
        <v>41.064</v>
      </c>
      <c r="J22">
        <f t="shared" si="0"/>
        <v>410.64</v>
      </c>
      <c r="K22">
        <f t="shared" si="1"/>
        <v>0.1085</v>
      </c>
    </row>
    <row r="23" spans="4:11">
      <c r="D23">
        <v>40</v>
      </c>
      <c r="E23">
        <v>110.7</v>
      </c>
      <c r="F23">
        <v>39.648000000000003</v>
      </c>
      <c r="H23">
        <v>110.7</v>
      </c>
      <c r="I23">
        <v>39.648000000000003</v>
      </c>
      <c r="J23">
        <f t="shared" si="0"/>
        <v>396.48</v>
      </c>
      <c r="K23">
        <f t="shared" si="1"/>
        <v>0.11070000000000001</v>
      </c>
    </row>
    <row r="24" spans="4:11">
      <c r="D24">
        <v>38.5</v>
      </c>
      <c r="E24">
        <v>113.1</v>
      </c>
      <c r="F24">
        <v>38.231999999999999</v>
      </c>
      <c r="H24">
        <v>113.1</v>
      </c>
      <c r="I24">
        <v>38.231999999999999</v>
      </c>
      <c r="J24">
        <f t="shared" si="0"/>
        <v>382.32</v>
      </c>
      <c r="K24">
        <f t="shared" si="1"/>
        <v>0.11309999999999999</v>
      </c>
    </row>
    <row r="25" spans="4:11">
      <c r="D25">
        <v>37</v>
      </c>
      <c r="E25">
        <v>115.6</v>
      </c>
      <c r="F25">
        <v>36.816000000000003</v>
      </c>
      <c r="H25">
        <v>115.6</v>
      </c>
      <c r="I25">
        <v>36.816000000000003</v>
      </c>
      <c r="J25">
        <f t="shared" si="0"/>
        <v>368.16</v>
      </c>
      <c r="K25">
        <f t="shared" si="1"/>
        <v>0.11559999999999999</v>
      </c>
    </row>
    <row r="26" spans="4:11">
      <c r="D26">
        <v>35.5</v>
      </c>
      <c r="E26">
        <v>118</v>
      </c>
      <c r="F26">
        <v>35.4</v>
      </c>
      <c r="H26">
        <v>118</v>
      </c>
      <c r="I26">
        <v>35.4</v>
      </c>
      <c r="J26">
        <f t="shared" si="0"/>
        <v>354</v>
      </c>
      <c r="K26">
        <f t="shared" si="1"/>
        <v>0.11799999999999999</v>
      </c>
    </row>
    <row r="27" spans="4:11">
      <c r="D27">
        <v>34</v>
      </c>
      <c r="E27">
        <v>120.5</v>
      </c>
      <c r="F27">
        <v>33.984000000000002</v>
      </c>
      <c r="H27">
        <v>120.5</v>
      </c>
      <c r="I27">
        <v>33.984000000000002</v>
      </c>
      <c r="J27">
        <f t="shared" si="0"/>
        <v>339.84000000000003</v>
      </c>
      <c r="K27">
        <f t="shared" si="1"/>
        <v>0.1205</v>
      </c>
    </row>
    <row r="28" spans="4:11">
      <c r="D28">
        <v>32.5</v>
      </c>
      <c r="E28">
        <v>123.4</v>
      </c>
      <c r="F28">
        <v>32.567999999999998</v>
      </c>
      <c r="H28">
        <v>123.4</v>
      </c>
      <c r="I28">
        <v>32.567999999999998</v>
      </c>
      <c r="J28">
        <f t="shared" si="0"/>
        <v>325.67999999999995</v>
      </c>
      <c r="K28">
        <f t="shared" si="1"/>
        <v>0.12340000000000001</v>
      </c>
    </row>
    <row r="29" spans="4:11">
      <c r="D29">
        <v>31</v>
      </c>
      <c r="E29">
        <v>126.6</v>
      </c>
      <c r="F29">
        <v>31.152000000000001</v>
      </c>
      <c r="H29">
        <v>126.6</v>
      </c>
      <c r="I29">
        <v>31.152000000000001</v>
      </c>
      <c r="J29">
        <f t="shared" si="0"/>
        <v>311.52</v>
      </c>
      <c r="K29">
        <f t="shared" si="1"/>
        <v>0.12659999999999999</v>
      </c>
    </row>
    <row r="30" spans="4:11">
      <c r="D30">
        <v>29.5</v>
      </c>
      <c r="E30">
        <v>129.4</v>
      </c>
      <c r="F30">
        <v>29.736000000000001</v>
      </c>
      <c r="H30">
        <v>129.4</v>
      </c>
      <c r="I30">
        <v>29.736000000000001</v>
      </c>
      <c r="J30">
        <f t="shared" si="0"/>
        <v>297.36</v>
      </c>
      <c r="K30">
        <f t="shared" si="1"/>
        <v>0.12940000000000002</v>
      </c>
    </row>
    <row r="31" spans="4:11">
      <c r="D31">
        <v>28</v>
      </c>
      <c r="E31">
        <v>132.69999999999999</v>
      </c>
      <c r="F31">
        <v>28.32</v>
      </c>
      <c r="H31">
        <v>132.69999999999999</v>
      </c>
      <c r="I31">
        <v>28.32</v>
      </c>
      <c r="J31">
        <f t="shared" si="0"/>
        <v>283.2</v>
      </c>
      <c r="K31">
        <f t="shared" si="1"/>
        <v>0.13269999999999998</v>
      </c>
    </row>
    <row r="32" spans="4:11">
      <c r="D32">
        <v>26.5</v>
      </c>
      <c r="E32">
        <v>136.30000000000001</v>
      </c>
      <c r="F32">
        <v>26.904</v>
      </c>
      <c r="H32">
        <v>136.30000000000001</v>
      </c>
      <c r="I32">
        <v>26.904</v>
      </c>
      <c r="J32">
        <f t="shared" si="0"/>
        <v>269.04000000000002</v>
      </c>
      <c r="K32">
        <f t="shared" si="1"/>
        <v>0.1363</v>
      </c>
    </row>
    <row r="33" spans="4:11">
      <c r="D33">
        <v>25</v>
      </c>
      <c r="E33">
        <v>139.80000000000001</v>
      </c>
      <c r="F33">
        <v>25.488</v>
      </c>
      <c r="H33">
        <v>139.80000000000001</v>
      </c>
      <c r="I33">
        <v>25.488</v>
      </c>
      <c r="J33">
        <f t="shared" si="0"/>
        <v>254.88</v>
      </c>
      <c r="K33">
        <f t="shared" si="1"/>
        <v>0.13980000000000001</v>
      </c>
    </row>
    <row r="34" spans="4:11">
      <c r="D34">
        <v>23.5</v>
      </c>
      <c r="E34">
        <v>143.80000000000001</v>
      </c>
      <c r="F34">
        <v>24.071999999999999</v>
      </c>
      <c r="H34">
        <v>143.80000000000001</v>
      </c>
      <c r="I34">
        <v>24.071999999999999</v>
      </c>
      <c r="J34">
        <f t="shared" si="0"/>
        <v>240.72</v>
      </c>
      <c r="K34">
        <f t="shared" si="1"/>
        <v>0.14380000000000001</v>
      </c>
    </row>
    <row r="35" spans="4:11">
      <c r="D35">
        <v>22</v>
      </c>
      <c r="E35">
        <v>147.6</v>
      </c>
      <c r="F35">
        <v>22.655999999999999</v>
      </c>
      <c r="H35">
        <v>147.6</v>
      </c>
      <c r="I35">
        <v>22.655999999999999</v>
      </c>
      <c r="J35">
        <f t="shared" si="0"/>
        <v>226.56</v>
      </c>
      <c r="K35">
        <f t="shared" si="1"/>
        <v>0.14759999999999998</v>
      </c>
    </row>
    <row r="36" spans="4:11">
      <c r="D36">
        <v>20.5</v>
      </c>
      <c r="E36">
        <v>151.80000000000001</v>
      </c>
      <c r="F36">
        <v>21.24</v>
      </c>
      <c r="H36">
        <v>151.80000000000001</v>
      </c>
      <c r="I36">
        <v>21.24</v>
      </c>
      <c r="J36">
        <f t="shared" si="0"/>
        <v>212.39999999999998</v>
      </c>
      <c r="K36">
        <f t="shared" si="1"/>
        <v>0.15180000000000002</v>
      </c>
    </row>
    <row r="37" spans="4:11">
      <c r="D37">
        <v>19</v>
      </c>
      <c r="E37">
        <v>156.5</v>
      </c>
      <c r="F37">
        <v>19.824000000000002</v>
      </c>
      <c r="H37">
        <v>156.5</v>
      </c>
      <c r="I37">
        <v>19.824000000000002</v>
      </c>
      <c r="J37">
        <f t="shared" si="0"/>
        <v>198.24</v>
      </c>
      <c r="K37">
        <f t="shared" si="1"/>
        <v>0.1565</v>
      </c>
    </row>
    <row r="38" spans="4:11">
      <c r="D38">
        <v>17.5</v>
      </c>
      <c r="E38">
        <v>161.6</v>
      </c>
      <c r="F38">
        <v>18.408000000000001</v>
      </c>
      <c r="H38">
        <v>161.6</v>
      </c>
      <c r="I38">
        <v>18.408000000000001</v>
      </c>
      <c r="J38">
        <f t="shared" si="0"/>
        <v>184.08</v>
      </c>
      <c r="K38">
        <f t="shared" si="1"/>
        <v>0.16159999999999999</v>
      </c>
    </row>
    <row r="39" spans="4:11">
      <c r="D39">
        <v>16</v>
      </c>
      <c r="E39">
        <v>167.7</v>
      </c>
      <c r="F39">
        <v>16.992000000000001</v>
      </c>
      <c r="H39">
        <v>167.7</v>
      </c>
      <c r="I39">
        <v>16.992000000000001</v>
      </c>
      <c r="J39">
        <f t="shared" si="0"/>
        <v>169.92000000000002</v>
      </c>
      <c r="K39">
        <f t="shared" si="1"/>
        <v>0.16769999999999999</v>
      </c>
    </row>
    <row r="40" spans="4:11">
      <c r="D40">
        <v>14.5</v>
      </c>
      <c r="E40">
        <v>175.2</v>
      </c>
      <c r="F40">
        <v>15.576000000000001</v>
      </c>
      <c r="H40">
        <v>175.2</v>
      </c>
      <c r="I40">
        <v>15.576000000000001</v>
      </c>
      <c r="J40">
        <f t="shared" si="0"/>
        <v>155.76</v>
      </c>
      <c r="K40">
        <f t="shared" si="1"/>
        <v>0.17519999999999999</v>
      </c>
    </row>
    <row r="41" spans="4:11">
      <c r="D41">
        <v>13</v>
      </c>
      <c r="E41">
        <v>181.4</v>
      </c>
      <c r="F41">
        <v>14.16</v>
      </c>
      <c r="H41">
        <v>181.4</v>
      </c>
      <c r="I41">
        <v>14.16</v>
      </c>
      <c r="J41">
        <f t="shared" si="0"/>
        <v>141.6</v>
      </c>
      <c r="K41">
        <f t="shared" si="1"/>
        <v>0.18140000000000001</v>
      </c>
    </row>
    <row r="42" spans="4:11">
      <c r="D42">
        <v>11.5</v>
      </c>
      <c r="E42">
        <v>188.9</v>
      </c>
      <c r="F42">
        <v>12.744</v>
      </c>
      <c r="H42">
        <v>188.9</v>
      </c>
      <c r="I42">
        <v>12.744</v>
      </c>
      <c r="J42">
        <f t="shared" si="0"/>
        <v>127.44</v>
      </c>
      <c r="K42">
        <f t="shared" si="1"/>
        <v>0.18890000000000001</v>
      </c>
    </row>
    <row r="43" spans="4:11">
      <c r="D43">
        <v>10</v>
      </c>
      <c r="E43">
        <v>197.8</v>
      </c>
      <c r="F43">
        <v>11.327999999999999</v>
      </c>
      <c r="H43">
        <v>197.8</v>
      </c>
      <c r="I43">
        <v>11.327999999999999</v>
      </c>
      <c r="J43">
        <f t="shared" si="0"/>
        <v>113.28</v>
      </c>
      <c r="K43">
        <f t="shared" si="1"/>
        <v>0.1978</v>
      </c>
    </row>
    <row r="44" spans="4:11">
      <c r="D44">
        <v>8.5</v>
      </c>
      <c r="E44">
        <v>206.6</v>
      </c>
      <c r="F44">
        <v>9.9120000000000008</v>
      </c>
      <c r="H44">
        <v>206.6</v>
      </c>
      <c r="I44">
        <v>9.9120000000000008</v>
      </c>
      <c r="J44">
        <f t="shared" si="0"/>
        <v>99.12</v>
      </c>
      <c r="K44">
        <f t="shared" si="1"/>
        <v>0.20660000000000001</v>
      </c>
    </row>
    <row r="45" spans="4:11">
      <c r="D45">
        <v>7</v>
      </c>
      <c r="E45">
        <v>216</v>
      </c>
      <c r="F45">
        <v>8.4960000000000004</v>
      </c>
      <c r="H45">
        <v>216</v>
      </c>
      <c r="I45">
        <v>8.4960000000000004</v>
      </c>
      <c r="J45">
        <f t="shared" si="0"/>
        <v>84.960000000000008</v>
      </c>
      <c r="K45">
        <f t="shared" si="1"/>
        <v>0.216</v>
      </c>
    </row>
    <row r="46" spans="4:11">
      <c r="D46">
        <v>5.5</v>
      </c>
      <c r="E46">
        <v>224.7</v>
      </c>
      <c r="F46">
        <v>7.08</v>
      </c>
      <c r="H46">
        <v>224.7</v>
      </c>
      <c r="I46">
        <v>7.08</v>
      </c>
      <c r="J46">
        <f t="shared" si="0"/>
        <v>70.8</v>
      </c>
      <c r="K46">
        <f t="shared" si="1"/>
        <v>0.22469999999999998</v>
      </c>
    </row>
    <row r="47" spans="4:11">
      <c r="D47">
        <v>4</v>
      </c>
      <c r="E47">
        <v>226.6</v>
      </c>
      <c r="F47">
        <v>5.6639999999999997</v>
      </c>
    </row>
    <row r="48" spans="4:11">
      <c r="D48">
        <v>2.5</v>
      </c>
      <c r="E48">
        <v>226.2</v>
      </c>
      <c r="F48">
        <v>4.2480000000000002</v>
      </c>
    </row>
    <row r="49" spans="4:6">
      <c r="D49">
        <v>1</v>
      </c>
      <c r="E49">
        <v>227.5</v>
      </c>
      <c r="F49">
        <v>2.8319999999999999</v>
      </c>
    </row>
    <row r="50" spans="4:6">
      <c r="D50">
        <v>-0.5</v>
      </c>
      <c r="E50">
        <v>226.8</v>
      </c>
      <c r="F50">
        <v>1.4159999999999999</v>
      </c>
    </row>
    <row r="51" spans="4:6">
      <c r="D51">
        <v>-1.5</v>
      </c>
      <c r="E51">
        <v>226.7</v>
      </c>
      <c r="F5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H15"/>
  <sheetViews>
    <sheetView topLeftCell="A10" workbookViewId="0">
      <selection activeCell="I23" sqref="I23"/>
    </sheetView>
  </sheetViews>
  <sheetFormatPr defaultRowHeight="15"/>
  <sheetData>
    <row r="4" spans="3:8">
      <c r="C4" t="s">
        <v>16</v>
      </c>
      <c r="D4" t="s">
        <v>15</v>
      </c>
      <c r="E4" t="s">
        <v>17</v>
      </c>
      <c r="F4" t="s">
        <v>18</v>
      </c>
    </row>
    <row r="5" spans="3:8">
      <c r="C5">
        <v>0.5</v>
      </c>
      <c r="D5">
        <v>220</v>
      </c>
      <c r="E5">
        <f>C5*10</f>
        <v>5</v>
      </c>
      <c r="F5">
        <f>D5/1000</f>
        <v>0.22</v>
      </c>
      <c r="G5">
        <f>167*EXP(-15.65*F5)</f>
        <v>5.3387621149359648</v>
      </c>
      <c r="H5">
        <f>(LN(G5/167))/-15.65</f>
        <v>0.22</v>
      </c>
    </row>
    <row r="6" spans="3:8">
      <c r="C6">
        <v>1</v>
      </c>
      <c r="D6">
        <v>188</v>
      </c>
      <c r="E6">
        <f t="shared" ref="E6:E15" si="0">C6*10</f>
        <v>10</v>
      </c>
      <c r="F6">
        <f t="shared" ref="F6:F15" si="1">D6/1000</f>
        <v>0.188</v>
      </c>
      <c r="G6">
        <f t="shared" ref="G6:G15" si="2">167*EXP(-15.65*F6)</f>
        <v>8.8091751800624838</v>
      </c>
      <c r="H6">
        <f t="shared" ref="H6:H15" si="3">(LN(G6/167))/-15.65</f>
        <v>0.188</v>
      </c>
    </row>
    <row r="7" spans="3:8">
      <c r="C7">
        <v>1.5</v>
      </c>
      <c r="D7">
        <v>154</v>
      </c>
      <c r="E7">
        <f t="shared" si="0"/>
        <v>15</v>
      </c>
      <c r="F7">
        <f t="shared" si="1"/>
        <v>0.154</v>
      </c>
      <c r="G7">
        <f t="shared" si="2"/>
        <v>14.997654353139273</v>
      </c>
      <c r="H7">
        <f t="shared" si="3"/>
        <v>0.154</v>
      </c>
    </row>
    <row r="8" spans="3:8">
      <c r="C8">
        <v>2</v>
      </c>
      <c r="D8">
        <v>132</v>
      </c>
      <c r="E8">
        <f t="shared" si="0"/>
        <v>20</v>
      </c>
      <c r="F8">
        <f t="shared" si="1"/>
        <v>0.13200000000000001</v>
      </c>
      <c r="G8">
        <f t="shared" si="2"/>
        <v>21.16171837659785</v>
      </c>
      <c r="H8">
        <f t="shared" si="3"/>
        <v>0.13200000000000001</v>
      </c>
    </row>
    <row r="9" spans="3:8">
      <c r="C9">
        <v>2.5</v>
      </c>
      <c r="D9">
        <v>120</v>
      </c>
      <c r="E9">
        <f t="shared" si="0"/>
        <v>25</v>
      </c>
      <c r="F9">
        <f t="shared" si="1"/>
        <v>0.12</v>
      </c>
      <c r="G9">
        <f t="shared" si="2"/>
        <v>25.533563755811457</v>
      </c>
      <c r="H9">
        <f t="shared" si="3"/>
        <v>0.12</v>
      </c>
    </row>
    <row r="10" spans="3:8">
      <c r="C10">
        <v>3</v>
      </c>
      <c r="D10">
        <v>110</v>
      </c>
      <c r="E10">
        <f t="shared" si="0"/>
        <v>30</v>
      </c>
      <c r="F10">
        <f t="shared" si="1"/>
        <v>0.11</v>
      </c>
      <c r="G10">
        <f t="shared" si="2"/>
        <v>29.859224256405358</v>
      </c>
      <c r="H10">
        <f t="shared" si="3"/>
        <v>0.11</v>
      </c>
    </row>
    <row r="11" spans="3:8">
      <c r="C11">
        <v>3.5</v>
      </c>
      <c r="D11">
        <v>100</v>
      </c>
      <c r="E11">
        <f t="shared" si="0"/>
        <v>35</v>
      </c>
      <c r="F11">
        <f t="shared" si="1"/>
        <v>0.1</v>
      </c>
      <c r="G11">
        <f t="shared" si="2"/>
        <v>34.917698199938243</v>
      </c>
      <c r="H11">
        <f t="shared" si="3"/>
        <v>0.1</v>
      </c>
    </row>
    <row r="12" spans="3:8">
      <c r="C12">
        <v>4</v>
      </c>
      <c r="D12">
        <v>89</v>
      </c>
      <c r="E12">
        <f t="shared" si="0"/>
        <v>40</v>
      </c>
      <c r="F12">
        <f t="shared" si="1"/>
        <v>8.8999999999999996E-2</v>
      </c>
      <c r="G12">
        <f t="shared" si="2"/>
        <v>41.477197251912415</v>
      </c>
      <c r="H12">
        <f t="shared" si="3"/>
        <v>8.8999999999999996E-2</v>
      </c>
    </row>
    <row r="13" spans="3:8">
      <c r="C13">
        <v>4.5</v>
      </c>
      <c r="D13">
        <v>83</v>
      </c>
      <c r="E13">
        <f t="shared" si="0"/>
        <v>45</v>
      </c>
      <c r="F13">
        <f t="shared" si="1"/>
        <v>8.3000000000000004E-2</v>
      </c>
      <c r="G13">
        <f t="shared" si="2"/>
        <v>45.560622984308253</v>
      </c>
      <c r="H13">
        <f t="shared" si="3"/>
        <v>8.3000000000000004E-2</v>
      </c>
    </row>
    <row r="14" spans="3:8">
      <c r="C14">
        <v>5</v>
      </c>
      <c r="D14">
        <v>78</v>
      </c>
      <c r="E14">
        <f t="shared" si="0"/>
        <v>50</v>
      </c>
      <c r="F14">
        <f t="shared" si="1"/>
        <v>7.8E-2</v>
      </c>
      <c r="G14">
        <f t="shared" si="2"/>
        <v>49.268937546321212</v>
      </c>
      <c r="H14">
        <f t="shared" si="3"/>
        <v>7.8E-2</v>
      </c>
    </row>
    <row r="15" spans="3:8">
      <c r="C15">
        <v>5.5</v>
      </c>
      <c r="D15">
        <v>74</v>
      </c>
      <c r="E15">
        <f t="shared" si="0"/>
        <v>55</v>
      </c>
      <c r="F15">
        <f t="shared" si="1"/>
        <v>7.3999999999999996E-2</v>
      </c>
      <c r="G15">
        <f t="shared" si="2"/>
        <v>52.451755928171792</v>
      </c>
      <c r="H15">
        <f t="shared" si="3"/>
        <v>7.3999999999999996E-2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N45"/>
  <sheetViews>
    <sheetView topLeftCell="H10" zoomScale="115" zoomScaleNormal="115" workbookViewId="0">
      <selection activeCell="O51" sqref="O51"/>
    </sheetView>
  </sheetViews>
  <sheetFormatPr defaultRowHeight="15"/>
  <cols>
    <col min="3" max="3" width="12" customWidth="1"/>
    <col min="4" max="4" width="17" customWidth="1"/>
    <col min="5" max="5" width="15.7109375" customWidth="1"/>
  </cols>
  <sheetData>
    <row r="5" spans="3:7">
      <c r="C5" t="s">
        <v>21</v>
      </c>
      <c r="D5" t="s">
        <v>19</v>
      </c>
      <c r="E5" t="s">
        <v>20</v>
      </c>
      <c r="F5" t="s">
        <v>22</v>
      </c>
    </row>
    <row r="11" spans="3:7">
      <c r="C11">
        <v>17</v>
      </c>
      <c r="D11">
        <v>1</v>
      </c>
      <c r="E11">
        <v>1.1000000000000001</v>
      </c>
      <c r="F11">
        <f>(LN((E11*10)/167))/-15.65</f>
        <v>0.17380821339414596</v>
      </c>
      <c r="G11">
        <v>10</v>
      </c>
    </row>
    <row r="12" spans="3:7">
      <c r="C12">
        <v>15</v>
      </c>
      <c r="D12">
        <v>2</v>
      </c>
      <c r="E12">
        <v>2.2000000000000002</v>
      </c>
      <c r="F12">
        <f t="shared" ref="F12:F35" si="0">(LN((E12*10)/167))/-15.65</f>
        <v>0.12951765872577886</v>
      </c>
      <c r="G12">
        <v>20</v>
      </c>
    </row>
    <row r="13" spans="3:7">
      <c r="C13">
        <v>15</v>
      </c>
      <c r="D13">
        <v>3</v>
      </c>
      <c r="E13">
        <v>3.3</v>
      </c>
      <c r="F13">
        <f t="shared" si="0"/>
        <v>0.10360934510864375</v>
      </c>
      <c r="G13">
        <v>30</v>
      </c>
    </row>
    <row r="14" spans="3:7">
      <c r="C14">
        <v>15</v>
      </c>
      <c r="D14">
        <v>4</v>
      </c>
      <c r="E14">
        <v>4.3</v>
      </c>
      <c r="F14">
        <f t="shared" si="0"/>
        <v>8.6696082857712006E-2</v>
      </c>
      <c r="G14">
        <v>40</v>
      </c>
    </row>
    <row r="15" spans="3:7">
      <c r="C15">
        <v>15</v>
      </c>
      <c r="D15">
        <v>5</v>
      </c>
      <c r="E15">
        <v>5</v>
      </c>
      <c r="F15">
        <f t="shared" si="0"/>
        <v>7.7058837507259365E-2</v>
      </c>
      <c r="G15">
        <v>50</v>
      </c>
    </row>
    <row r="16" spans="3:7">
      <c r="C16" s="2">
        <v>25.3</v>
      </c>
      <c r="D16" s="2">
        <v>1</v>
      </c>
      <c r="E16" s="2">
        <v>1.3</v>
      </c>
      <c r="F16" s="2">
        <f t="shared" si="0"/>
        <v>0.16313383098755388</v>
      </c>
      <c r="G16" s="2">
        <v>10</v>
      </c>
    </row>
    <row r="17" spans="3:7">
      <c r="C17" s="2">
        <v>25.3</v>
      </c>
      <c r="D17" s="2">
        <v>2</v>
      </c>
      <c r="E17" s="2">
        <v>2.4</v>
      </c>
      <c r="F17" s="2">
        <f t="shared" si="0"/>
        <v>0.12395782633027536</v>
      </c>
      <c r="G17" s="2">
        <v>20</v>
      </c>
    </row>
    <row r="18" spans="3:7">
      <c r="C18" s="2">
        <v>25.4</v>
      </c>
      <c r="D18" s="2">
        <v>3</v>
      </c>
      <c r="E18" s="2">
        <v>3.6</v>
      </c>
      <c r="F18" s="2">
        <f t="shared" si="0"/>
        <v>9.8049512713140261E-2</v>
      </c>
      <c r="G18" s="2">
        <v>30</v>
      </c>
    </row>
    <row r="19" spans="3:7">
      <c r="C19" s="2">
        <v>25.6</v>
      </c>
      <c r="D19" s="2">
        <v>4</v>
      </c>
      <c r="E19" s="2">
        <v>4.5999999999999996</v>
      </c>
      <c r="F19" s="2">
        <f t="shared" si="0"/>
        <v>8.2386735842023009E-2</v>
      </c>
      <c r="G19" s="2">
        <v>40</v>
      </c>
    </row>
    <row r="20" spans="3:7">
      <c r="C20" s="2">
        <v>25.6</v>
      </c>
      <c r="D20" s="2">
        <v>5</v>
      </c>
      <c r="E20" s="2">
        <v>5.4</v>
      </c>
      <c r="F20" s="2">
        <f t="shared" si="0"/>
        <v>7.2141199096005151E-2</v>
      </c>
      <c r="G20" s="2">
        <v>50</v>
      </c>
    </row>
    <row r="21" spans="3:7">
      <c r="C21">
        <v>36.5</v>
      </c>
      <c r="D21">
        <v>1</v>
      </c>
      <c r="E21" s="3">
        <v>1.4</v>
      </c>
      <c r="F21">
        <f t="shared" si="0"/>
        <v>0.15839849730361</v>
      </c>
      <c r="G21">
        <v>10</v>
      </c>
    </row>
    <row r="22" spans="3:7">
      <c r="C22">
        <v>36.5</v>
      </c>
      <c r="D22">
        <v>2</v>
      </c>
      <c r="E22" s="3">
        <v>2.6</v>
      </c>
      <c r="F22">
        <f t="shared" si="0"/>
        <v>0.11884327631918677</v>
      </c>
      <c r="G22">
        <v>20</v>
      </c>
    </row>
    <row r="23" spans="3:7">
      <c r="C23">
        <v>36.5</v>
      </c>
      <c r="D23">
        <v>3</v>
      </c>
      <c r="E23" s="3">
        <v>3.9</v>
      </c>
      <c r="F23">
        <f t="shared" si="0"/>
        <v>9.2934962702051677E-2</v>
      </c>
      <c r="G23">
        <v>30</v>
      </c>
    </row>
    <row r="24" spans="3:7">
      <c r="C24">
        <v>36</v>
      </c>
      <c r="D24">
        <v>4</v>
      </c>
      <c r="E24">
        <v>4.9000000000000004</v>
      </c>
      <c r="F24">
        <f t="shared" si="0"/>
        <v>7.8349745323075301E-2</v>
      </c>
      <c r="G24">
        <v>40</v>
      </c>
    </row>
    <row r="25" spans="3:7">
      <c r="C25">
        <v>35</v>
      </c>
      <c r="D25">
        <v>5</v>
      </c>
      <c r="E25">
        <v>5.8</v>
      </c>
      <c r="F25">
        <f t="shared" si="0"/>
        <v>6.7575131109925607E-2</v>
      </c>
      <c r="G25">
        <v>50</v>
      </c>
    </row>
    <row r="26" spans="3:7">
      <c r="C26" s="2">
        <v>45</v>
      </c>
      <c r="D26" s="2">
        <v>1</v>
      </c>
      <c r="E26" s="2"/>
      <c r="F26" s="2" t="e">
        <f t="shared" si="0"/>
        <v>#NUM!</v>
      </c>
      <c r="G26" s="2">
        <v>10</v>
      </c>
    </row>
    <row r="27" spans="3:7">
      <c r="C27" s="2">
        <v>45</v>
      </c>
      <c r="D27" s="2">
        <v>2</v>
      </c>
      <c r="E27" s="2"/>
      <c r="F27" s="2" t="e">
        <f t="shared" si="0"/>
        <v>#NUM!</v>
      </c>
      <c r="G27" s="2">
        <v>20</v>
      </c>
    </row>
    <row r="28" spans="3:7">
      <c r="C28" s="2">
        <v>45</v>
      </c>
      <c r="D28" s="2">
        <v>3</v>
      </c>
      <c r="E28" s="2"/>
      <c r="F28" s="2" t="e">
        <f t="shared" si="0"/>
        <v>#NUM!</v>
      </c>
      <c r="G28" s="2">
        <v>30</v>
      </c>
    </row>
    <row r="29" spans="3:7">
      <c r="C29" s="2">
        <v>45</v>
      </c>
      <c r="D29" s="2">
        <v>4</v>
      </c>
      <c r="E29" s="2"/>
      <c r="F29" s="2" t="e">
        <f t="shared" si="0"/>
        <v>#NUM!</v>
      </c>
      <c r="G29" s="2">
        <v>40</v>
      </c>
    </row>
    <row r="30" spans="3:7">
      <c r="C30" s="2">
        <v>45</v>
      </c>
      <c r="D30" s="2">
        <v>5</v>
      </c>
      <c r="E30" s="2"/>
      <c r="F30" s="2" t="e">
        <f t="shared" si="0"/>
        <v>#NUM!</v>
      </c>
      <c r="G30" s="2">
        <v>50</v>
      </c>
    </row>
    <row r="31" spans="3:7">
      <c r="C31">
        <v>55</v>
      </c>
      <c r="D31">
        <v>1</v>
      </c>
      <c r="F31" t="e">
        <f t="shared" si="0"/>
        <v>#NUM!</v>
      </c>
      <c r="G31">
        <v>10</v>
      </c>
    </row>
    <row r="32" spans="3:7">
      <c r="C32">
        <v>55</v>
      </c>
      <c r="D32">
        <v>2</v>
      </c>
      <c r="F32" t="e">
        <f t="shared" si="0"/>
        <v>#NUM!</v>
      </c>
      <c r="G32">
        <v>20</v>
      </c>
    </row>
    <row r="33" spans="3:14">
      <c r="C33">
        <v>55</v>
      </c>
      <c r="D33">
        <v>3</v>
      </c>
      <c r="F33" t="e">
        <f t="shared" si="0"/>
        <v>#NUM!</v>
      </c>
      <c r="G33">
        <v>30</v>
      </c>
    </row>
    <row r="34" spans="3:14">
      <c r="C34">
        <v>55</v>
      </c>
      <c r="D34">
        <v>4</v>
      </c>
      <c r="F34" t="e">
        <f t="shared" si="0"/>
        <v>#NUM!</v>
      </c>
      <c r="G34">
        <v>40</v>
      </c>
    </row>
    <row r="35" spans="3:14">
      <c r="C35">
        <v>55</v>
      </c>
      <c r="D35">
        <v>5</v>
      </c>
      <c r="F35" t="e">
        <f t="shared" si="0"/>
        <v>#NUM!</v>
      </c>
      <c r="G35">
        <v>50</v>
      </c>
    </row>
    <row r="38" spans="3:14">
      <c r="M38" t="s">
        <v>23</v>
      </c>
    </row>
    <row r="39" spans="3:14">
      <c r="M39" t="s">
        <v>24</v>
      </c>
    </row>
    <row r="40" spans="3:14">
      <c r="N40" t="s">
        <v>25</v>
      </c>
    </row>
    <row r="42" spans="3:14">
      <c r="N42" t="s">
        <v>26</v>
      </c>
    </row>
    <row r="43" spans="3:14">
      <c r="F43">
        <v>1</v>
      </c>
      <c r="G43">
        <v>2</v>
      </c>
      <c r="H43">
        <v>3</v>
      </c>
      <c r="I43">
        <v>4</v>
      </c>
      <c r="J43">
        <v>5</v>
      </c>
    </row>
    <row r="44" spans="3:14">
      <c r="F44">
        <f>F11-F16</f>
        <v>1.0674382406592076E-2</v>
      </c>
      <c r="G44">
        <f>F12-F17</f>
        <v>5.5598323955035056E-3</v>
      </c>
      <c r="H44">
        <f>F13-F18</f>
        <v>5.5598323955034917E-3</v>
      </c>
      <c r="I44">
        <f>F14-F19</f>
        <v>4.3093470156889968E-3</v>
      </c>
      <c r="J44">
        <f>F15-F20</f>
        <v>4.9176384112542132E-3</v>
      </c>
    </row>
    <row r="45" spans="3:14">
      <c r="F45">
        <f>F16-F21</f>
        <v>4.735333683943882E-3</v>
      </c>
      <c r="G45">
        <f>F17-F22</f>
        <v>5.1145500110885839E-3</v>
      </c>
      <c r="H45">
        <f>F18-F23</f>
        <v>5.1145500110885839E-3</v>
      </c>
      <c r="I45">
        <f>F19-F24</f>
        <v>4.0369905189477084E-3</v>
      </c>
      <c r="J45">
        <f>F20-F25</f>
        <v>4.5660679860795444E-3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TempSensors LSB</vt:lpstr>
      <vt:lpstr>TempSensors</vt:lpstr>
      <vt:lpstr>LevelSensorCold</vt:lpstr>
      <vt:lpstr>LevelSensorHot</vt:lpstr>
      <vt:lpstr>TemCompensation, Boiler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martin.kresta@volny.cz</dc:creator>
  <cp:lastModifiedBy>Martin Kresta</cp:lastModifiedBy>
  <dcterms:created xsi:type="dcterms:W3CDTF">2016-07-29T20:36:33Z</dcterms:created>
  <dcterms:modified xsi:type="dcterms:W3CDTF">2022-08-23T19:21:15Z</dcterms:modified>
</cp:coreProperties>
</file>