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39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9" i="1"/>
  <c r="C14" i="1"/>
  <c r="C10" i="1"/>
  <c r="D14" i="1"/>
  <c r="B14" i="1"/>
  <c r="D7" i="1"/>
  <c r="C7" i="1"/>
  <c r="F36" i="1"/>
  <c r="F33" i="1"/>
  <c r="F31" i="1"/>
  <c r="F29" i="1"/>
  <c r="B33" i="1"/>
  <c r="B31" i="1"/>
  <c r="C32" i="1"/>
  <c r="E36" i="1"/>
  <c r="E31" i="1"/>
  <c r="D36" i="1"/>
  <c r="C36" i="1"/>
  <c r="B36" i="1"/>
  <c r="E29" i="1"/>
  <c r="E32" i="1"/>
  <c r="E33" i="1"/>
  <c r="F35" i="1"/>
  <c r="D29" i="1"/>
  <c r="D31" i="1"/>
  <c r="D32" i="1"/>
  <c r="D33" i="1"/>
  <c r="E35" i="1"/>
  <c r="C29" i="1"/>
  <c r="C31" i="1"/>
  <c r="C33" i="1"/>
  <c r="D35" i="1"/>
  <c r="C35" i="1"/>
  <c r="B35" i="1"/>
  <c r="F34" i="1"/>
  <c r="E34" i="1"/>
  <c r="D34" i="1"/>
  <c r="C34" i="1"/>
  <c r="B34" i="1"/>
  <c r="D12" i="1"/>
  <c r="E12" i="1"/>
  <c r="F12" i="1"/>
  <c r="C12" i="1"/>
  <c r="B12" i="1"/>
  <c r="D9" i="1"/>
  <c r="D10" i="1"/>
  <c r="D11" i="1"/>
  <c r="C9" i="1"/>
  <c r="C11" i="1"/>
  <c r="D13" i="1"/>
  <c r="E7" i="1"/>
  <c r="E9" i="1"/>
  <c r="E10" i="1"/>
  <c r="E11" i="1"/>
  <c r="E13" i="1"/>
  <c r="F13" i="1"/>
  <c r="C13" i="1"/>
  <c r="B13" i="1"/>
  <c r="E14" i="1"/>
  <c r="F14" i="1"/>
</calcChain>
</file>

<file path=xl/sharedStrings.xml><?xml version="1.0" encoding="utf-8"?>
<sst xmlns="http://schemas.openxmlformats.org/spreadsheetml/2006/main" count="49" uniqueCount="28">
  <si>
    <t xml:space="preserve">AÑO </t>
  </si>
  <si>
    <t>PRECIO</t>
  </si>
  <si>
    <t>COSTO VARIABLE</t>
  </si>
  <si>
    <t>UNIDADES</t>
  </si>
  <si>
    <t>VENTAS</t>
  </si>
  <si>
    <t>CTAS X COBRAR</t>
  </si>
  <si>
    <t>CAJA</t>
  </si>
  <si>
    <t>INVENTARIO</t>
  </si>
  <si>
    <t>CUENTAS X PAGAR</t>
  </si>
  <si>
    <t>CTN</t>
  </si>
  <si>
    <t>FCTN</t>
  </si>
  <si>
    <t>COBRANZA PROMEDIO</t>
  </si>
  <si>
    <t>DESDE AÑO 2</t>
  </si>
  <si>
    <t>DÍAS</t>
  </si>
  <si>
    <t>PAGO PROMEDIO</t>
  </si>
  <si>
    <t>DÍAS DE STOCK</t>
  </si>
  <si>
    <t>AÑO</t>
  </si>
  <si>
    <t>COMPRAS</t>
  </si>
  <si>
    <t>pague contdo</t>
  </si>
  <si>
    <t>CMV= EI + COMPRAS - EF</t>
  </si>
  <si>
    <t>si recupera todo la empresa  las ctas x cobrar son 0</t>
  </si>
  <si>
    <t>si cobro todo la empresa tiene caja 0</t>
  </si>
  <si>
    <t xml:space="preserve">el invnetario lo bajo a 0 </t>
  </si>
  <si>
    <t>si le pago a mis proveedores las cuentas x pagar son 0</t>
  </si>
  <si>
    <t>Variacion CTN</t>
  </si>
  <si>
    <t>Los proveedores financian la primera compra</t>
  </si>
  <si>
    <t>al final se recupera todas las cobranzas excepto el 10%</t>
  </si>
  <si>
    <t>se recupera todo el stok menos el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</si>
</sst>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&quot;$&quot;\ * #,##0_);_(&quot;$&quot;\ * \(#,##0\);_(&quot;$&quot;\ * &quot;-&quot;??_);_(@_)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1" xfId="2" applyNumberFormat="1" applyFont="1" applyBorder="1"/>
    <xf numFmtId="164" fontId="2" fillId="0" borderId="1" xfId="2" applyNumberFormat="1" applyFont="1" applyBorder="1"/>
    <xf numFmtId="165" fontId="0" fillId="0" borderId="1" xfId="0" applyNumberFormat="1" applyBorder="1"/>
    <xf numFmtId="165" fontId="0" fillId="0" borderId="1" xfId="1" applyNumberFormat="1" applyFont="1" applyBorder="1"/>
    <xf numFmtId="164" fontId="0" fillId="0" borderId="1" xfId="0" applyNumberFormat="1" applyBorder="1"/>
    <xf numFmtId="164" fontId="2" fillId="0" borderId="1" xfId="0" applyNumberFormat="1" applyFont="1" applyBorder="1"/>
    <xf numFmtId="165" fontId="2" fillId="0" borderId="1" xfId="1" applyNumberFormat="1" applyFont="1" applyBorder="1"/>
    <xf numFmtId="164" fontId="0" fillId="2" borderId="1" xfId="2" applyNumberFormat="1" applyFont="1" applyFill="1" applyBorder="1"/>
    <xf numFmtId="0" fontId="0" fillId="2" borderId="0" xfId="0" applyFill="1"/>
    <xf numFmtId="0" fontId="0" fillId="3" borderId="0" xfId="0" applyFill="1"/>
    <xf numFmtId="164" fontId="0" fillId="3" borderId="1" xfId="2" applyNumberFormat="1" applyFont="1" applyFill="1" applyBorder="1"/>
    <xf numFmtId="0" fontId="0" fillId="4" borderId="0" xfId="0" applyFill="1"/>
    <xf numFmtId="164" fontId="0" fillId="4" borderId="1" xfId="2" applyNumberFormat="1" applyFont="1" applyFill="1" applyBorder="1"/>
  </cellXfs>
  <cellStyles count="35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showRuler="0" topLeftCell="A15" workbookViewId="0">
      <selection activeCell="F28" sqref="F28"/>
    </sheetView>
  </sheetViews>
  <sheetFormatPr baseColWidth="10" defaultRowHeight="15" x14ac:dyDescent="0"/>
  <cols>
    <col min="1" max="1" width="16.5" bestFit="1" customWidth="1"/>
    <col min="2" max="2" width="14.83203125" customWidth="1"/>
    <col min="3" max="6" width="12.83203125" bestFit="1" customWidth="1"/>
    <col min="8" max="8" width="6.1640625" bestFit="1" customWidth="1"/>
    <col min="9" max="9" width="20" bestFit="1" customWidth="1"/>
    <col min="10" max="10" width="12.1640625" bestFit="1" customWidth="1"/>
    <col min="11" max="11" width="15.6640625" bestFit="1" customWidth="1"/>
    <col min="12" max="12" width="13.5" bestFit="1" customWidth="1"/>
    <col min="13" max="13" width="5.5" bestFit="1" customWidth="1"/>
  </cols>
  <sheetData>
    <row r="1" spans="1:13">
      <c r="A1" s="2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1"/>
      <c r="H1" s="2"/>
      <c r="I1" s="2" t="s">
        <v>11</v>
      </c>
      <c r="J1" s="2" t="s">
        <v>12</v>
      </c>
      <c r="K1" s="2" t="s">
        <v>14</v>
      </c>
      <c r="L1" s="2" t="s">
        <v>15</v>
      </c>
      <c r="M1" s="2" t="s">
        <v>16</v>
      </c>
    </row>
    <row r="2" spans="1:13">
      <c r="A2" s="3" t="s">
        <v>1</v>
      </c>
      <c r="B2" s="3"/>
      <c r="C2" s="4">
        <v>12</v>
      </c>
      <c r="D2" s="4">
        <v>12</v>
      </c>
      <c r="E2" s="4">
        <v>12</v>
      </c>
      <c r="F2" s="4">
        <v>12</v>
      </c>
      <c r="H2" s="10" t="s">
        <v>13</v>
      </c>
      <c r="I2" s="7">
        <v>20</v>
      </c>
      <c r="J2" s="7">
        <v>10</v>
      </c>
      <c r="K2" s="7">
        <v>40</v>
      </c>
      <c r="L2" s="7">
        <v>50</v>
      </c>
      <c r="M2" s="7">
        <v>365</v>
      </c>
    </row>
    <row r="3" spans="1:13">
      <c r="A3" s="3" t="s">
        <v>2</v>
      </c>
      <c r="B3" s="3"/>
      <c r="C3" s="4">
        <v>7</v>
      </c>
      <c r="D3" s="4">
        <v>7</v>
      </c>
      <c r="E3" s="4">
        <v>7</v>
      </c>
      <c r="F3" s="4">
        <v>7</v>
      </c>
    </row>
    <row r="4" spans="1:13">
      <c r="A4" s="3" t="s">
        <v>3</v>
      </c>
      <c r="B4" s="3"/>
      <c r="C4" s="4">
        <v>200000</v>
      </c>
      <c r="D4" s="4">
        <v>200000</v>
      </c>
      <c r="E4" s="4">
        <v>200000</v>
      </c>
      <c r="F4" s="4">
        <v>200000</v>
      </c>
    </row>
    <row r="5" spans="1:13">
      <c r="A5" s="2" t="s">
        <v>4</v>
      </c>
      <c r="B5" s="2"/>
      <c r="C5" s="5">
        <v>2400000</v>
      </c>
      <c r="D5" s="5">
        <v>2400000</v>
      </c>
      <c r="E5" s="5">
        <v>2400000</v>
      </c>
      <c r="F5" s="5">
        <v>2400000</v>
      </c>
    </row>
    <row r="6" spans="1:13">
      <c r="A6" s="2" t="s">
        <v>2</v>
      </c>
      <c r="B6" s="2"/>
      <c r="C6" s="5">
        <v>-1400000</v>
      </c>
      <c r="D6" s="5">
        <v>-1400000</v>
      </c>
      <c r="E6" s="5">
        <v>-1400000</v>
      </c>
      <c r="F6" s="5">
        <v>-1400000</v>
      </c>
    </row>
    <row r="7" spans="1:13">
      <c r="A7" s="3" t="s">
        <v>5</v>
      </c>
      <c r="B7" s="3"/>
      <c r="C7" s="6">
        <f>C5/M2*I2</f>
        <v>131506.84931506848</v>
      </c>
      <c r="D7" s="6">
        <f>D5/M2*J2</f>
        <v>65753.42465753424</v>
      </c>
      <c r="E7" s="6">
        <f>E5/M2*J2</f>
        <v>65753.42465753424</v>
      </c>
      <c r="F7" s="4">
        <v>0</v>
      </c>
    </row>
    <row r="8" spans="1:13">
      <c r="A8" s="3" t="s">
        <v>6</v>
      </c>
      <c r="B8" s="4">
        <v>20000</v>
      </c>
      <c r="C8" s="4">
        <v>20000</v>
      </c>
      <c r="D8" s="4">
        <v>20000</v>
      </c>
      <c r="E8" s="4">
        <v>20000</v>
      </c>
      <c r="F8" s="4">
        <v>0</v>
      </c>
    </row>
    <row r="9" spans="1:13">
      <c r="A9" s="3" t="s">
        <v>7</v>
      </c>
      <c r="B9" s="6">
        <f>C6/M2*L2*-1</f>
        <v>191780.82191780824</v>
      </c>
      <c r="C9" s="6">
        <f>D6/M2*L2*-1</f>
        <v>191780.82191780824</v>
      </c>
      <c r="D9" s="6">
        <f>E6/M2*L2*-1</f>
        <v>191780.82191780824</v>
      </c>
      <c r="E9" s="6">
        <f>F6/M2*L2*-1</f>
        <v>191780.82191780824</v>
      </c>
      <c r="F9" s="4">
        <v>0</v>
      </c>
    </row>
    <row r="10" spans="1:13">
      <c r="A10" s="3" t="s">
        <v>8</v>
      </c>
      <c r="B10" s="3" t="s">
        <v>18</v>
      </c>
      <c r="C10" s="6">
        <f>C6/M2*K2</f>
        <v>-153424.65753424657</v>
      </c>
      <c r="D10" s="7">
        <f>D6*K2/M2</f>
        <v>-153424.65753424657</v>
      </c>
      <c r="E10" s="7">
        <f>E6/M2*K2</f>
        <v>-153424.65753424657</v>
      </c>
      <c r="F10" s="4">
        <v>0</v>
      </c>
    </row>
    <row r="11" spans="1:13">
      <c r="A11" s="3" t="s">
        <v>9</v>
      </c>
      <c r="B11" s="8">
        <f>B7+B8+B9</f>
        <v>211780.82191780824</v>
      </c>
      <c r="C11" s="8">
        <f>C7+C8+C9+C10</f>
        <v>189863.01369863015</v>
      </c>
      <c r="D11" s="8">
        <f>D7+D8+D9+D10</f>
        <v>124109.58904109593</v>
      </c>
      <c r="E11" s="8">
        <f>E7+E8+E9+E10</f>
        <v>124109.58904109593</v>
      </c>
      <c r="F11" s="3"/>
    </row>
    <row r="12" spans="1:13">
      <c r="A12" s="3" t="s">
        <v>24</v>
      </c>
      <c r="B12" s="8">
        <f>B11</f>
        <v>211780.82191780824</v>
      </c>
      <c r="C12" s="8">
        <f>C11-B11</f>
        <v>-21917.808219178085</v>
      </c>
      <c r="D12" s="8">
        <f t="shared" ref="D12:F12" si="0">D11-C11</f>
        <v>-65753.424657534226</v>
      </c>
      <c r="E12" s="8">
        <f t="shared" si="0"/>
        <v>0</v>
      </c>
      <c r="F12" s="8">
        <f t="shared" si="0"/>
        <v>-124109.58904109593</v>
      </c>
    </row>
    <row r="13" spans="1:13">
      <c r="A13" s="2" t="s">
        <v>10</v>
      </c>
      <c r="B13" s="9">
        <f>0-B11</f>
        <v>-211780.82191780824</v>
      </c>
      <c r="C13" s="9">
        <f>B11-C11</f>
        <v>21917.808219178085</v>
      </c>
      <c r="D13" s="9">
        <f t="shared" ref="D13:F13" si="1">C11-D11</f>
        <v>65753.424657534226</v>
      </c>
      <c r="E13" s="9">
        <f t="shared" si="1"/>
        <v>0</v>
      </c>
      <c r="F13" s="9">
        <f t="shared" si="1"/>
        <v>124109.58904109593</v>
      </c>
    </row>
    <row r="14" spans="1:13">
      <c r="A14" s="3" t="s">
        <v>17</v>
      </c>
      <c r="B14" s="6">
        <f>B9</f>
        <v>191780.82191780824</v>
      </c>
      <c r="C14" s="8">
        <f>C6*-1</f>
        <v>1400000</v>
      </c>
      <c r="D14" s="8">
        <f>D6*-1</f>
        <v>1400000</v>
      </c>
      <c r="E14" s="8">
        <f>E6*-1</f>
        <v>1400000</v>
      </c>
      <c r="F14" s="8">
        <f>E14-E9</f>
        <v>1208219.1780821919</v>
      </c>
    </row>
    <row r="16" spans="1:13">
      <c r="A16" t="s">
        <v>19</v>
      </c>
    </row>
    <row r="17" spans="1:13">
      <c r="A17" t="s">
        <v>20</v>
      </c>
    </row>
    <row r="18" spans="1:13">
      <c r="A18" t="s">
        <v>21</v>
      </c>
    </row>
    <row r="19" spans="1:13">
      <c r="A19" t="s">
        <v>22</v>
      </c>
    </row>
    <row r="20" spans="1:13">
      <c r="A20" t="s">
        <v>23</v>
      </c>
    </row>
    <row r="23" spans="1:13">
      <c r="A23" s="2" t="s">
        <v>0</v>
      </c>
      <c r="B23" s="2">
        <v>0</v>
      </c>
      <c r="C23" s="2">
        <v>1</v>
      </c>
      <c r="D23" s="2">
        <v>2</v>
      </c>
      <c r="E23" s="2">
        <v>3</v>
      </c>
      <c r="F23" s="2">
        <v>4</v>
      </c>
      <c r="H23" s="2"/>
      <c r="I23" s="2" t="s">
        <v>11</v>
      </c>
      <c r="J23" s="2" t="s">
        <v>12</v>
      </c>
      <c r="K23" s="2" t="s">
        <v>14</v>
      </c>
      <c r="L23" s="2" t="s">
        <v>15</v>
      </c>
      <c r="M23" s="2" t="s">
        <v>16</v>
      </c>
    </row>
    <row r="24" spans="1:13">
      <c r="A24" s="3" t="s">
        <v>1</v>
      </c>
      <c r="B24" s="3"/>
      <c r="C24" s="4">
        <v>12</v>
      </c>
      <c r="D24" s="4">
        <v>12</v>
      </c>
      <c r="E24" s="4">
        <v>12</v>
      </c>
      <c r="F24" s="4">
        <v>12</v>
      </c>
      <c r="H24" s="10" t="s">
        <v>13</v>
      </c>
      <c r="I24" s="7">
        <v>20</v>
      </c>
      <c r="J24" s="7">
        <v>10</v>
      </c>
      <c r="K24" s="7">
        <v>40</v>
      </c>
      <c r="L24" s="7">
        <v>50</v>
      </c>
      <c r="M24" s="7">
        <v>365</v>
      </c>
    </row>
    <row r="25" spans="1:13">
      <c r="A25" s="3" t="s">
        <v>2</v>
      </c>
      <c r="B25" s="3"/>
      <c r="C25" s="4">
        <v>7</v>
      </c>
      <c r="D25" s="4">
        <v>7</v>
      </c>
      <c r="E25" s="4">
        <v>7</v>
      </c>
      <c r="F25" s="4">
        <v>7</v>
      </c>
    </row>
    <row r="26" spans="1:13">
      <c r="A26" s="3" t="s">
        <v>3</v>
      </c>
      <c r="B26" s="3"/>
      <c r="C26" s="4">
        <v>200000</v>
      </c>
      <c r="D26" s="4">
        <v>200000</v>
      </c>
      <c r="E26" s="4">
        <v>200000</v>
      </c>
      <c r="F26" s="4">
        <v>200000</v>
      </c>
    </row>
    <row r="27" spans="1:13">
      <c r="A27" s="2" t="s">
        <v>4</v>
      </c>
      <c r="B27" s="2"/>
      <c r="C27" s="5">
        <v>2400000</v>
      </c>
      <c r="D27" s="5">
        <v>2400000</v>
      </c>
      <c r="E27" s="5">
        <v>2400000</v>
      </c>
      <c r="F27" s="5">
        <v>2400000</v>
      </c>
    </row>
    <row r="28" spans="1:13">
      <c r="A28" s="2" t="s">
        <v>2</v>
      </c>
      <c r="B28" s="2"/>
      <c r="C28" s="5">
        <v>-1400000</v>
      </c>
      <c r="D28" s="5">
        <v>-1400000</v>
      </c>
      <c r="E28" s="5">
        <v>-1400000</v>
      </c>
      <c r="F28" s="5">
        <v>-1400000</v>
      </c>
    </row>
    <row r="29" spans="1:13">
      <c r="A29" s="3" t="s">
        <v>5</v>
      </c>
      <c r="B29" s="3"/>
      <c r="C29" s="6">
        <f>C27/M24*I24</f>
        <v>131506.84931506848</v>
      </c>
      <c r="D29" s="6">
        <f>D27/M24*J24</f>
        <v>65753.42465753424</v>
      </c>
      <c r="E29" s="6">
        <f>E27/M24*J24</f>
        <v>65753.42465753424</v>
      </c>
      <c r="F29" s="11">
        <f>E29*0.1</f>
        <v>6575.3424657534242</v>
      </c>
    </row>
    <row r="30" spans="1:13">
      <c r="A30" s="3" t="s">
        <v>6</v>
      </c>
      <c r="B30" s="4">
        <v>20000</v>
      </c>
      <c r="C30" s="4">
        <v>20000</v>
      </c>
      <c r="D30" s="4">
        <v>20000</v>
      </c>
      <c r="E30" s="4">
        <v>20000</v>
      </c>
      <c r="F30" s="4">
        <v>0</v>
      </c>
    </row>
    <row r="31" spans="1:13">
      <c r="A31" s="3" t="s">
        <v>7</v>
      </c>
      <c r="B31" s="4">
        <f>C28/M24*L24*-1</f>
        <v>191780.82191780824</v>
      </c>
      <c r="C31" s="4">
        <f>D28/M24*L24*-1</f>
        <v>191780.82191780824</v>
      </c>
      <c r="D31" s="4">
        <f>E28/M24*L24*-1</f>
        <v>191780.82191780824</v>
      </c>
      <c r="E31" s="4">
        <f>F28/M24*L24*-1</f>
        <v>191780.82191780824</v>
      </c>
      <c r="F31" s="16">
        <f>E31*0.2</f>
        <v>38356.164383561649</v>
      </c>
    </row>
    <row r="32" spans="1:13">
      <c r="A32" s="3" t="s">
        <v>8</v>
      </c>
      <c r="B32" s="14">
        <v>-191781</v>
      </c>
      <c r="C32" s="4">
        <f>C28/M24*K24</f>
        <v>-153424.65753424657</v>
      </c>
      <c r="D32" s="4">
        <f>D28*K24/M24</f>
        <v>-153424.65753424657</v>
      </c>
      <c r="E32" s="4">
        <f>E28/M24*K24</f>
        <v>-153424.65753424657</v>
      </c>
      <c r="F32" s="4">
        <v>0</v>
      </c>
    </row>
    <row r="33" spans="1:6">
      <c r="A33" s="3" t="s">
        <v>9</v>
      </c>
      <c r="B33" s="4">
        <f>B29+B30+B31+B32</f>
        <v>19999.821917808236</v>
      </c>
      <c r="C33" s="4">
        <f>C29+C30+C31+C32</f>
        <v>189863.01369863015</v>
      </c>
      <c r="D33" s="4">
        <f>D29+D30+D31+D32</f>
        <v>124109.58904109593</v>
      </c>
      <c r="E33" s="4">
        <f>E29+E30+E31+E32</f>
        <v>124109.58904109593</v>
      </c>
      <c r="F33" s="4">
        <f>F29+F30+F31+F32</f>
        <v>44931.506849315076</v>
      </c>
    </row>
    <row r="34" spans="1:6">
      <c r="A34" s="3" t="s">
        <v>24</v>
      </c>
      <c r="B34" s="4">
        <f>B33</f>
        <v>19999.821917808236</v>
      </c>
      <c r="C34" s="4">
        <f>C33-B33</f>
        <v>169863.19178082192</v>
      </c>
      <c r="D34" s="4">
        <f t="shared" ref="D34" si="2">D33-C33</f>
        <v>-65753.424657534226</v>
      </c>
      <c r="E34" s="4">
        <f t="shared" ref="E34" si="3">E33-D33</f>
        <v>0</v>
      </c>
      <c r="F34" s="4">
        <f t="shared" ref="F34" si="4">F33-E33</f>
        <v>-79178.08219178085</v>
      </c>
    </row>
    <row r="35" spans="1:6">
      <c r="A35" s="2" t="s">
        <v>10</v>
      </c>
      <c r="B35" s="5">
        <f>0-B33</f>
        <v>-19999.821917808236</v>
      </c>
      <c r="C35" s="5">
        <f>B33-C33</f>
        <v>-169863.19178082192</v>
      </c>
      <c r="D35" s="5">
        <f t="shared" ref="D35" si="5">C33-D33</f>
        <v>65753.424657534226</v>
      </c>
      <c r="E35" s="5">
        <f t="shared" ref="E35" si="6">D33-E33</f>
        <v>0</v>
      </c>
      <c r="F35" s="5">
        <f t="shared" ref="F35" si="7">E33-F33</f>
        <v>79178.08219178085</v>
      </c>
    </row>
    <row r="36" spans="1:6">
      <c r="A36" s="3" t="s">
        <v>17</v>
      </c>
      <c r="B36" s="4">
        <f>B31</f>
        <v>191780.82191780824</v>
      </c>
      <c r="C36" s="4">
        <f>C28*-1</f>
        <v>1400000</v>
      </c>
      <c r="D36" s="4">
        <f>D28*-1</f>
        <v>1400000</v>
      </c>
      <c r="E36" s="4">
        <f>E28*-1</f>
        <v>1400000</v>
      </c>
      <c r="F36" s="4">
        <f>E36-E31+F31</f>
        <v>1246575.3424657534</v>
      </c>
    </row>
    <row r="38" spans="1:6">
      <c r="A38" s="13" t="s">
        <v>25</v>
      </c>
      <c r="B38" s="13"/>
      <c r="C38" s="13"/>
    </row>
    <row r="39" spans="1:6">
      <c r="A39" s="12" t="s">
        <v>26</v>
      </c>
      <c r="B39" s="12"/>
      <c r="C39" s="12"/>
    </row>
    <row r="40" spans="1:6">
      <c r="A40" s="15" t="s">
        <v>27</v>
      </c>
      <c r="B40" s="1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dcterms:created xsi:type="dcterms:W3CDTF">2019-06-27T11:47:23Z</dcterms:created>
  <dcterms:modified xsi:type="dcterms:W3CDTF">2019-06-27T15:21:30Z</dcterms:modified>
</cp:coreProperties>
</file>