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7" i="1" l="1"/>
  <c r="D216" i="1"/>
  <c r="D192" i="1"/>
  <c r="D193" i="1"/>
  <c r="C101" i="1"/>
  <c r="C110" i="1"/>
  <c r="C111" i="1"/>
  <c r="C108" i="1"/>
  <c r="A99" i="1"/>
  <c r="B66" i="1"/>
  <c r="D219" i="1"/>
  <c r="D218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0" i="1"/>
  <c r="D199" i="1"/>
  <c r="D198" i="1"/>
  <c r="D197" i="1"/>
  <c r="D196" i="1"/>
  <c r="D195" i="1"/>
  <c r="D194" i="1"/>
  <c r="B18" i="1"/>
  <c r="B20" i="1"/>
  <c r="B10" i="1"/>
  <c r="B12" i="1"/>
  <c r="B14" i="1"/>
</calcChain>
</file>

<file path=xl/sharedStrings.xml><?xml version="1.0" encoding="utf-8"?>
<sst xmlns="http://schemas.openxmlformats.org/spreadsheetml/2006/main" count="242" uniqueCount="210">
  <si>
    <t>ESTADO DE RESULTADOS REFORMULADO</t>
  </si>
  <si>
    <t>VENTAS</t>
  </si>
  <si>
    <t>VENTAS NETAS</t>
  </si>
  <si>
    <t>COSTO DE MERCADERIAS VENDIDAS</t>
  </si>
  <si>
    <t>GANANCIA BRUTA</t>
  </si>
  <si>
    <t>GASTOS DE COMERCIALIZACION</t>
  </si>
  <si>
    <t>GASTOS DE Administración</t>
  </si>
  <si>
    <t>RESULTADOS DE LAS TRANSACCIONES</t>
  </si>
  <si>
    <t>RESULTADO POR TENENCIA DE BS DE CAMBIO</t>
  </si>
  <si>
    <t>RDO OPERATIVO POR LA ACT PPAL</t>
  </si>
  <si>
    <t>RXT</t>
  </si>
  <si>
    <t>ROAP</t>
  </si>
  <si>
    <t>RDO FINANCIERO GENERADO POR ACT</t>
  </si>
  <si>
    <t>RFGA</t>
  </si>
  <si>
    <t>RAP</t>
  </si>
  <si>
    <t>RDO DE LA ACT PPAL</t>
  </si>
  <si>
    <t>RDO DE LAS INVERSIONES PERMANENTES</t>
  </si>
  <si>
    <t>RDO DEL ACTIVO</t>
  </si>
  <si>
    <t>RDOS FINANCIEROS GENERADOS POR PASIVOS</t>
  </si>
  <si>
    <t>RDO ANTES DE IMPUESTOS</t>
  </si>
  <si>
    <t>IMPUESTO A LAS GANANCIAS</t>
  </si>
  <si>
    <t>RDO NETO</t>
  </si>
  <si>
    <t>RAI</t>
  </si>
  <si>
    <t>RIT</t>
  </si>
  <si>
    <t>RIT = RDO DEL ACTIVO X 100 / ACTIVO PROMEDIO</t>
  </si>
  <si>
    <t>RIT = 35056607 X 100 / 150781504</t>
  </si>
  <si>
    <t>RPN</t>
  </si>
  <si>
    <t>RPN = R NETO (EST. DE RDOS) X 100 / PN PROMEDIO</t>
  </si>
  <si>
    <t>RPN = 10245299 X 100 / 47571104</t>
  </si>
  <si>
    <t>CADA 100 PESOS COLOCADOS EN PORMEDIO EN EL ACTIVO DE LA COMPANIA LA GANANCIA ES DE $23,25</t>
  </si>
  <si>
    <t>RIT = 23,25%</t>
  </si>
  <si>
    <t>RIT = MARGEN SOBRE VTAS X ROTACION DE LA INV X EFECTO DE TENENCIA X EFECTO RDO FINANCIERO GEN POR ACT X EST DE RDO DE INV PERMANENTES</t>
  </si>
  <si>
    <t>MARGEN SOBRE VENTAS</t>
  </si>
  <si>
    <t>26550021 X 100 / 368586318</t>
  </si>
  <si>
    <t xml:space="preserve">MARGEN SOBRE VENTAS  </t>
  </si>
  <si>
    <t>RDO DE LAS TRANSACCIONES X 100 / VENTAS</t>
  </si>
  <si>
    <t>LUEGO DE CUBRIR TODOS LOS GASTOS OPERATIVOS QUEDAN CADA $100 COMO GANANCIA $7,20</t>
  </si>
  <si>
    <t>ROTACION DE LAS INVERSIONES</t>
  </si>
  <si>
    <t>368586318 / 150781504</t>
  </si>
  <si>
    <t>VENTAS / ACT PROMEDIO</t>
  </si>
  <si>
    <t>EL NIVEL DE VENTAS EN ESTE CASO ESTA POR ENCIMA DE LOS ACTIVOS COLOCADOS EN ESTE NEGOCIO</t>
  </si>
  <si>
    <t>EFECTO DE TENENCIA</t>
  </si>
  <si>
    <t>ROAP / RDO DE LA TRANSACCION</t>
  </si>
  <si>
    <t>32717287 / 26550021</t>
  </si>
  <si>
    <t>ESTO ES FAVORABLE PORQUE HAY GANANCIA PORQUE TIENE COSTOS POR DEBAJO DE LOS NIVELES DE MERCADO</t>
  </si>
  <si>
    <t>RAP / ROAP</t>
  </si>
  <si>
    <t>35056607 / 32717287</t>
  </si>
  <si>
    <t>LOS INTERESES GENERADOS POR ACTIVOS DAN GANANCIAS</t>
  </si>
  <si>
    <t>RDO DEL ACTIVO / RAP</t>
  </si>
  <si>
    <t xml:space="preserve">35056607 / 35056607 </t>
  </si>
  <si>
    <t>EJERCICIO CALZADOS ARGENTINOS</t>
  </si>
  <si>
    <t>RPN = RIT X APALANCAMIENTO FINANCIERO X EFECTO FISCAL</t>
  </si>
  <si>
    <t>ES FAVORABLE EL APALANCAMIENTO, SIGNIFICA QUE AL HABER TOMADO</t>
  </si>
  <si>
    <t>DEUDA AL PRECIO QUE LA TOME MEJORO LA RENTABILIDAD</t>
  </si>
  <si>
    <t>TASA DE FINANCIACION PROMEDIO</t>
  </si>
  <si>
    <t>TFP</t>
  </si>
  <si>
    <t>RDO FINANCIEROS GENRADOS POR PASIVOS / PASIVOS PROMEDIOS</t>
  </si>
  <si>
    <t>EL PASIVO PROMEDIO LO SACO CON LOS PASIVOS TOTALES EN EL ESP SOBRE 2</t>
  </si>
  <si>
    <t xml:space="preserve">ENFOQUE MARGINAL </t>
  </si>
  <si>
    <t>COSTOS VARIABLES</t>
  </si>
  <si>
    <t>CPRODUCCION = CMV X % CVP</t>
  </si>
  <si>
    <t>G DE COMERCIALIZACION</t>
  </si>
  <si>
    <t>TOTAL COSTOS VARIABLES</t>
  </si>
  <si>
    <t>CONTRIBUCION MARGINAL</t>
  </si>
  <si>
    <t>COSTOS FIJOS</t>
  </si>
  <si>
    <t>DE PRODUCCION (COPIO DE GASTOS DE FABRICACION)</t>
  </si>
  <si>
    <t>DE COMERCIALIZACION (LOS QUE NO ESTAN EN NEGRITA)</t>
  </si>
  <si>
    <t>DE Administración (COPIO GTOS DE ADMIN)</t>
  </si>
  <si>
    <t>RDOS FINANCIEROS GRDOS POR PASIVOS</t>
  </si>
  <si>
    <t>SUBTOTAL</t>
  </si>
  <si>
    <t>OTROS INGRESOS / EGRESOS FIJOS</t>
  </si>
  <si>
    <t>TODO LO QUE ESTA ARRIBA DE RAI Y NO HAYA USADO ANTES</t>
  </si>
  <si>
    <t>TOTAL COSTOS FIJOS</t>
  </si>
  <si>
    <t xml:space="preserve">RESULTADO S/ ENFOQUE MARGINAL </t>
  </si>
  <si>
    <t xml:space="preserve">NO  DA IGUAL QUE EL RAI SOLAMENTE POR EL COSTO DE </t>
  </si>
  <si>
    <t>DE PRODUCCION SI EL ENFOQUE MARGINAL DA + LAS VTAS</t>
  </si>
  <si>
    <t>PE = COSTOS FIJOS / 1 - COSTOS VARIABLES/ VENTAS</t>
  </si>
  <si>
    <t xml:space="preserve"> SON MAYORES A LOS COSTOS Y EL PUNTO DE EQUILIBRIO</t>
  </si>
  <si>
    <t xml:space="preserve"> DA MENOS A LAS VENTAS</t>
  </si>
  <si>
    <t>EL DENOMINADOR ES MARGEN DE CONTRIBUCION</t>
  </si>
  <si>
    <t>CARGAS FIJAS / MARGEN DE CONTRIBUCUIN = VTAS PUNTO DE EQUILIBRIO</t>
  </si>
  <si>
    <t>MARGEN DE SEGURIDAD</t>
  </si>
  <si>
    <t>VTAS ACTUALES - VTAS EN EL PUNT DE EQUILIBRIO / VTAS ACTUALES X 100</t>
  </si>
  <si>
    <t>CONTRIBUCION MARGINAL / VENTAS = MARGEN DE CONTRIBUICION</t>
  </si>
  <si>
    <t>INDICADORES FINANCIEROS</t>
  </si>
  <si>
    <t>COBERTURA DE LIQUIDEZ</t>
  </si>
  <si>
    <t>LIQUIDEZ CORRIENTE DISPONIBLE / LC NECESARIA</t>
  </si>
  <si>
    <t>LCD = ACTIVO CORRIENTE / PASIVO CORRINETE</t>
  </si>
  <si>
    <t>LCN = PRAC / PEPC</t>
  </si>
  <si>
    <t>PRAC = CREDITOS POR VENTAS X APC + (BS DE CAMBIO X ABC + APC) / ACTIVO CORRIENTE</t>
  </si>
  <si>
    <t>APC = ANTIGÜEDAD PROMEDIO DE CREDITOS</t>
  </si>
  <si>
    <t>APC = CREDITOS POR VENTAS PROMEDIO X 365 / VENTAS</t>
  </si>
  <si>
    <t>NUMERADOR ES VARIABLE DE STOCK DENOMIDADOR ES VARIABLE DE FLUJO</t>
  </si>
  <si>
    <t>PCC = CR X VENTAS AL CIERRE X 365 / VENTAS</t>
  </si>
  <si>
    <t>LO QUE SE TARDA EN COBRAR EN DIAS HASTA EL CIERRE DEL EJERCICIO</t>
  </si>
  <si>
    <t>ABC = BS DE CAMBIO PROMEDIO X 365 / CMV</t>
  </si>
  <si>
    <t>CUBRE LAS 3 ETAPAS, ALMACEN, FABRICA Y VENTAS</t>
  </si>
  <si>
    <r>
      <rPr>
        <b/>
        <sz val="12"/>
        <rFont val="Calibri"/>
        <scheme val="minor"/>
      </rPr>
      <t>PEPC=</t>
    </r>
    <r>
      <rPr>
        <sz val="12"/>
        <color rgb="FFFF0000"/>
        <rFont val="Calibri"/>
        <family val="2"/>
        <scheme val="minor"/>
      </rPr>
      <t xml:space="preserve">        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PASIVO CORRIENTE PROMEDIO X 365</t>
    </r>
  </si>
  <si>
    <t xml:space="preserve">                  VAR ACTIVO + CMV + GTOS COMER  + GTOS ADM+ RFGP + IMP A LAS GANANCIAS - AMORT DEL EJERCICIO - (VARIACION DEL PASIVO NO CORRIENTE + VARIACION DEL PN)</t>
  </si>
  <si>
    <t xml:space="preserve">DIAS QUE TARDA MI PASIVO CORRIENTE EN </t>
  </si>
  <si>
    <t>CONVERTIRSE EN EXIGIBLE</t>
  </si>
  <si>
    <t>VAR DE ACTIVO = ACT 2011 - ACT 2010</t>
  </si>
  <si>
    <t>VAR DE PASIVO NO CORRIENTE IDEM</t>
  </si>
  <si>
    <t>VAR DE PN =IDEM</t>
  </si>
  <si>
    <t>FINANCIACION DE LA INMOVILIZACION</t>
  </si>
  <si>
    <t xml:space="preserve">PN / ACTIVO NO CORRIENTE </t>
  </si>
  <si>
    <t>EL PN SUPERA AL ACT NO CTES POR LO TANTO EL ACTIVO A LARGO PLAZO ESTA CUBIERTO POR LOS SOCIOS</t>
  </si>
  <si>
    <t>SI DA MEOR A 1 HAY QUE VER SI ESTA FIANCIADO POR P NO CORRIENTE, TAMBIEN ES UNA BUENA RELACION</t>
  </si>
  <si>
    <t>LO QUE IMPLICARIA UNA MALA RELACION SERIA QUE UN ACTIVO NO CTE ESTE FINANCIADO POR UN PASIVO CTE</t>
  </si>
  <si>
    <t>RESOLUCION</t>
  </si>
  <si>
    <t>PERIODOS</t>
  </si>
  <si>
    <t>INDICADORES FINACNIEROS</t>
  </si>
  <si>
    <t>EVOLUCION</t>
  </si>
  <si>
    <t xml:space="preserve">RIT </t>
  </si>
  <si>
    <t>ROTACION DE LA INVERSION</t>
  </si>
  <si>
    <t>EFECTO TENENCIA</t>
  </si>
  <si>
    <t>EFECTO RESULTADOS FINANCIEROS DE ACTIVOS</t>
  </si>
  <si>
    <t>EFECTO INVERSIONES PERMANENTES</t>
  </si>
  <si>
    <t>APALANCAMIENTO FINANCIERO</t>
  </si>
  <si>
    <t>EFECTO FISCAL</t>
  </si>
  <si>
    <t>EFECTO DE RESULTADOS EXTRAORDINARIOS</t>
  </si>
  <si>
    <t>VENTAS ACTUALES</t>
  </si>
  <si>
    <t>PUNTO DE EQUILIBRIO</t>
  </si>
  <si>
    <t>CARGA FIJA</t>
  </si>
  <si>
    <t>MARGEN DE CONTRIBUCION</t>
  </si>
  <si>
    <t>TASAS DE FINANCIACION PROMEDIO</t>
  </si>
  <si>
    <t>COBERTURA DE LA LIQUIDEZ</t>
  </si>
  <si>
    <t>LIQUIDEZ CORRIENTE DISPONIBLE</t>
  </si>
  <si>
    <t>LIQUIDEZ CORRIENTE NECESARIA</t>
  </si>
  <si>
    <t>PRAC (DIAS)</t>
  </si>
  <si>
    <t>PEPC (DIAS)</t>
  </si>
  <si>
    <t>ANTIGÜEDAD DE CREDITOS (DIAS)</t>
  </si>
  <si>
    <t>PLAZO AL CIERRE DE COBRANZA (DIAS)</t>
  </si>
  <si>
    <t>ANTIGÜEDAD BS DE CAMBIO (DIAS)</t>
  </si>
  <si>
    <t>ENDEUDAMEINTO</t>
  </si>
  <si>
    <t>FINANCIACION DE INMOVILIZACION</t>
  </si>
  <si>
    <t>APALANCAMIENTO</t>
  </si>
  <si>
    <t>RPN / RIT X EFECTO FISCAL</t>
  </si>
  <si>
    <t xml:space="preserve">EFECTO FISCAL </t>
  </si>
  <si>
    <t>RDO NETO / RDO ANTES DE IMPUESTOS</t>
  </si>
  <si>
    <t>RFGP</t>
  </si>
  <si>
    <t>LCD = 136219450 / 108072152</t>
  </si>
  <si>
    <t>LCD = 1,2604</t>
  </si>
  <si>
    <t>APC = 30816478 X 365 / 368586318</t>
  </si>
  <si>
    <t>APC = 30,51</t>
  </si>
  <si>
    <t>RPN = 21,5368%</t>
  </si>
  <si>
    <t>CADA 100 PESOS INVERTIDOS POR UN ACCIONISA EN LA EMPRESA TIENE COMO GANANCIA $21,53</t>
  </si>
  <si>
    <t>RIT = 7,2032 X 2,4445 X 1,2323 X 1,0715 X 1 =</t>
  </si>
  <si>
    <t>RIT = 23,25</t>
  </si>
  <si>
    <t>10245299 / 15761999</t>
  </si>
  <si>
    <t>21,5368 /23,25 X 0,65</t>
  </si>
  <si>
    <t>RPN = 21,5368</t>
  </si>
  <si>
    <t>19294608 X 100 / 103210400</t>
  </si>
  <si>
    <t>PERO MI ACTIVO RINDIO EL 23,25 POR LO TANTO HAY MEJOR RENTABILIDAD</t>
  </si>
  <si>
    <t xml:space="preserve">TOMAMOS DEUDA PARA FINANCIAR EL ACTIVO Y TIENE UNCOSTO MEDIO DEL 18,70 </t>
  </si>
  <si>
    <t>RPN = 23,25 X 1,3251 X 0,65</t>
  </si>
  <si>
    <t>201041630 X 0,841788</t>
  </si>
  <si>
    <t>SUMO LOS GTOS VARIABELES (EN NEGRITA EN LA CONSIGNA DE LA COLUMNA COMERCIALIZACION)</t>
  </si>
  <si>
    <t>NO TRASLADARLO A LA FORMULAFORMULA</t>
  </si>
  <si>
    <t>VA A LA FORMULA DEL ESTADO DE RDOS REFORMULADO</t>
  </si>
  <si>
    <t>(CONTRIBUCION MARGINAL - CTOS FIJOS)</t>
  </si>
  <si>
    <t>LA DIFERENCIA ENTRE EL RAI Y EL RDO S/ENFOQUE MARGINAL ES DE 2512836</t>
  </si>
  <si>
    <t>STCOK INICIAL BS DE CAMBIO</t>
  </si>
  <si>
    <t>STCOK INIICIAL VALORES CTES</t>
  </si>
  <si>
    <t>STCOK AL CIERRE</t>
  </si>
  <si>
    <t>HAY UNA DIF DE 15882684</t>
  </si>
  <si>
    <t>CFIJO = 15882684 X 0,158212 = 2512836</t>
  </si>
  <si>
    <t>C VARIABLE = 13369848</t>
  </si>
  <si>
    <t>PE = 157409667 / 1 - 197927488 / 368586318</t>
  </si>
  <si>
    <t>MARGEN DE CONTRIBUCION= 0,4630</t>
  </si>
  <si>
    <t>PE = 339970980</t>
  </si>
  <si>
    <t>((398586318 - 339970080) / 369596318) X 100</t>
  </si>
  <si>
    <t>PUEDE TENER UNA CAIDA EN LAS VENTAS DEHASTA UN %7,76 Y NO HABRIAN PERDIDAS</t>
  </si>
  <si>
    <t>PARA NO TENER PERDIDAS ECONOMICAS DEBE TENER UN INGRESO DE 339970980</t>
  </si>
  <si>
    <t>LA EMPRESA CUENTA CON $1.2604  PESOS DE ACTIVO CORRIENTE POR CADA PESO DE PASIVO CORRIENTE</t>
  </si>
  <si>
    <t>LCN= PLAZO DE REALIZACION DEL ACTIVO CTE / PLAZO DE EXIJIBILDAD DEL PASIVO CTE</t>
  </si>
  <si>
    <t xml:space="preserve">EN PROMEDIO DESDE QUE VENDE </t>
  </si>
  <si>
    <t>PCC = 36625498 X 365 / 368586318</t>
  </si>
  <si>
    <t xml:space="preserve">PCC = 36,27 </t>
  </si>
  <si>
    <t>DA MENOS A LAS VENTAS TARDA 31 DIAS</t>
  </si>
  <si>
    <t>ABC = 75636083 X 367 / 201041630</t>
  </si>
  <si>
    <t>ABC = 137,32</t>
  </si>
  <si>
    <t>PRAC = 36625498 X 30,51 + (86661058 X (137,32 + 30,51)) / 136219450</t>
  </si>
  <si>
    <t>PRAC = 114,98</t>
  </si>
  <si>
    <t>PARA CONVERTIR TODO EL ACTIVO CORRIENTE EN CAJA, LA EMPRESA NECESITA 115 DIAS</t>
  </si>
  <si>
    <r>
      <rPr>
        <b/>
        <sz val="12"/>
        <color rgb="FF000000"/>
        <rFont val="Calibri"/>
        <scheme val="minor"/>
      </rPr>
      <t xml:space="preserve">PEPC=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90987306 X 365</t>
    </r>
  </si>
  <si>
    <t xml:space="preserve">                38006987 + 201041630 + 125291476 + 15703191 + 19294608 + 5516700 - 6658569 - (-1908006 + 5745300)   </t>
  </si>
  <si>
    <t>LCN = 114,98 / 84,21</t>
  </si>
  <si>
    <t>LCN = 1,3653</t>
  </si>
  <si>
    <t>POR CADA PESO DE PASIVO CORRIENTE DE ACUERDO CON LOS PLAZOS PARA NO TENER PROBLEMA LA EMPRESA DEBERIA</t>
  </si>
  <si>
    <t>TENER $1,36 DE ACT CORRIENTE</t>
  </si>
  <si>
    <t>1,26 /1,36</t>
  </si>
  <si>
    <t xml:space="preserve">LCD / LCN </t>
  </si>
  <si>
    <t>ES INSOLVENTE PORQUE ES MAYOR A UNO DISPONE MENOS DE LO QUE NECESITA</t>
  </si>
  <si>
    <t xml:space="preserve">POR CADA PESO Q VENDES DESPUES DE CUBRIR LOS GASTOS VARIABLES </t>
  </si>
  <si>
    <t>QUDAN PARA ABSORVER 0,46 DE COSTSO FIJOS</t>
  </si>
  <si>
    <t>119341243 / 50443754</t>
  </si>
  <si>
    <t xml:space="preserve">ENDEUDAMIENTO  </t>
  </si>
  <si>
    <t>P / PN</t>
  </si>
  <si>
    <t>ENDEUDAMIENTO = 2,36</t>
  </si>
  <si>
    <t>POR CADA PESO APORTADO POR LOS SOCIOS TENEMOS $2,36  APORTADOS POR TERCEROS</t>
  </si>
  <si>
    <t>50443754 /33565547</t>
  </si>
  <si>
    <t>HAY MUCHO ENDEUDAMIENTO PERO IGUAL SIRVE ENDEUDARSE PORQUE EL APALANCAMIENTO</t>
  </si>
  <si>
    <t>ES POSITIVO</t>
  </si>
  <si>
    <t>MARGEN DE CONTRIBUCION: por cada peso que vendo me quedan 49 centavos para cubrir los variables. Los variables aumentaron mas q las ventas mas del 15 porciento es bueno + del 10 es aceptable, - es malo</t>
  </si>
  <si>
    <t>dispone menos de lo que necesita</t>
  </si>
  <si>
    <t>ANTIUGEDAD DE INVERSIONES CTES</t>
  </si>
  <si>
    <t>ANTIGÜEDAD OTROS CREDITOS</t>
  </si>
  <si>
    <t>BAJO PORQUE AHRA FABRICAMOS Y VENDEMOS MUCHO MAS RAPIDO</t>
  </si>
  <si>
    <t>ESTA MUY ENDEUDADA, PERO ES BUENO PORQUE EL APALANCAMIENTO ES POSITIVO. EN EL PUNTO DE VISTA RENTABILIDAD ES UNA BUENA OPCION PERO NO ES BUENA PORQUE ES INSOLVENTE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</si>
</sst>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0.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6" fontId="0" fillId="0" borderId="0" xfId="0" applyNumberFormat="1"/>
    <xf numFmtId="6" fontId="0" fillId="0" borderId="0" xfId="0" applyNumberFormat="1" applyFont="1"/>
    <xf numFmtId="0" fontId="0" fillId="0" borderId="0" xfId="0" applyFont="1"/>
    <xf numFmtId="44" fontId="0" fillId="0" borderId="0" xfId="1" applyFont="1"/>
    <xf numFmtId="0" fontId="3" fillId="0" borderId="1" xfId="0" applyFont="1" applyBorder="1"/>
    <xf numFmtId="6" fontId="3" fillId="0" borderId="1" xfId="0" applyNumberFormat="1" applyFont="1" applyBorder="1"/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horizontal="left"/>
    </xf>
    <xf numFmtId="44" fontId="3" fillId="0" borderId="0" xfId="1" applyFont="1" applyAlignment="1">
      <alignment horizontal="left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ill="1" applyBorder="1"/>
    <xf numFmtId="44" fontId="0" fillId="0" borderId="0" xfId="0" applyNumberFormat="1" applyFill="1" applyBorder="1"/>
    <xf numFmtId="44" fontId="0" fillId="0" borderId="0" xfId="0" applyNumberFormat="1"/>
    <xf numFmtId="0" fontId="3" fillId="0" borderId="0" xfId="0" applyFont="1" applyAlignment="1">
      <alignment horizontal="left" vertical="center"/>
    </xf>
    <xf numFmtId="0" fontId="6" fillId="0" borderId="0" xfId="0" applyFont="1" applyBorder="1"/>
    <xf numFmtId="0" fontId="0" fillId="0" borderId="0" xfId="0" applyBorder="1" applyAlignment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0" fillId="0" borderId="3" xfId="0" applyBorder="1" applyAlignment="1"/>
    <xf numFmtId="0" fontId="0" fillId="0" borderId="0" xfId="0" applyBorder="1"/>
    <xf numFmtId="0" fontId="3" fillId="0" borderId="0" xfId="0" applyFont="1" applyFill="1" applyAlignment="1">
      <alignment horizontal="center" vertical="center"/>
    </xf>
    <xf numFmtId="0" fontId="3" fillId="0" borderId="4" xfId="0" applyFont="1" applyBorder="1"/>
    <xf numFmtId="0" fontId="0" fillId="0" borderId="4" xfId="0" applyBorder="1"/>
    <xf numFmtId="10" fontId="0" fillId="0" borderId="4" xfId="2" applyNumberFormat="1" applyFont="1" applyBorder="1"/>
    <xf numFmtId="16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1" xfId="0" applyFill="1" applyBorder="1"/>
    <xf numFmtId="0" fontId="3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Fill="1"/>
  </cellXfs>
  <cellStyles count="4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showRuler="0" topLeftCell="A221" workbookViewId="0">
      <selection activeCell="B246" sqref="B246"/>
    </sheetView>
  </sheetViews>
  <sheetFormatPr baseColWidth="10" defaultRowHeight="15" x14ac:dyDescent="0"/>
  <cols>
    <col min="1" max="1" width="39.6640625" customWidth="1"/>
    <col min="2" max="2" width="14" bestFit="1" customWidth="1"/>
    <col min="3" max="3" width="17.1640625" customWidth="1"/>
    <col min="4" max="4" width="25.5" customWidth="1"/>
    <col min="5" max="5" width="11.6640625" bestFit="1" customWidth="1"/>
  </cols>
  <sheetData>
    <row r="1" spans="1:3">
      <c r="A1" t="s">
        <v>50</v>
      </c>
    </row>
    <row r="3" spans="1:3">
      <c r="A3" s="8" t="s">
        <v>0</v>
      </c>
    </row>
    <row r="5" spans="1:3">
      <c r="A5" t="s">
        <v>2</v>
      </c>
      <c r="B5" s="2">
        <v>368586318</v>
      </c>
    </row>
    <row r="6" spans="1:3">
      <c r="A6" t="s">
        <v>3</v>
      </c>
      <c r="B6" s="2">
        <v>-201041630</v>
      </c>
    </row>
    <row r="7" spans="1:3">
      <c r="A7" s="6" t="s">
        <v>4</v>
      </c>
      <c r="B7" s="7">
        <v>167544688</v>
      </c>
    </row>
    <row r="8" spans="1:3">
      <c r="A8" t="s">
        <v>5</v>
      </c>
      <c r="B8" s="3">
        <v>-125291476</v>
      </c>
    </row>
    <row r="9" spans="1:3">
      <c r="A9" t="s">
        <v>6</v>
      </c>
      <c r="B9" s="3">
        <v>-15703191</v>
      </c>
    </row>
    <row r="10" spans="1:3">
      <c r="A10" s="6" t="s">
        <v>7</v>
      </c>
      <c r="B10" s="7">
        <f>B7+B8+B9</f>
        <v>26550021</v>
      </c>
    </row>
    <row r="11" spans="1:3">
      <c r="A11" t="s">
        <v>8</v>
      </c>
      <c r="B11" s="3">
        <v>6167266</v>
      </c>
      <c r="C11" t="s">
        <v>10</v>
      </c>
    </row>
    <row r="12" spans="1:3">
      <c r="A12" s="6" t="s">
        <v>9</v>
      </c>
      <c r="B12" s="7">
        <f>B10+B11</f>
        <v>32717287</v>
      </c>
      <c r="C12" t="s">
        <v>11</v>
      </c>
    </row>
    <row r="13" spans="1:3">
      <c r="A13" t="s">
        <v>12</v>
      </c>
      <c r="B13" s="3">
        <v>2339320</v>
      </c>
      <c r="C13" t="s">
        <v>13</v>
      </c>
    </row>
    <row r="14" spans="1:3">
      <c r="A14" s="6" t="s">
        <v>15</v>
      </c>
      <c r="B14" s="7">
        <f>B12+B13</f>
        <v>35056607</v>
      </c>
      <c r="C14" t="s">
        <v>14</v>
      </c>
    </row>
    <row r="15" spans="1:3">
      <c r="A15" t="s">
        <v>16</v>
      </c>
      <c r="B15">
        <v>0</v>
      </c>
    </row>
    <row r="16" spans="1:3">
      <c r="A16" s="4" t="s">
        <v>17</v>
      </c>
      <c r="B16" s="2">
        <v>35056607</v>
      </c>
    </row>
    <row r="17" spans="1:3">
      <c r="A17" t="s">
        <v>18</v>
      </c>
      <c r="B17" s="2">
        <v>-19294608</v>
      </c>
      <c r="C17" t="s">
        <v>140</v>
      </c>
    </row>
    <row r="18" spans="1:3">
      <c r="A18" s="6" t="s">
        <v>19</v>
      </c>
      <c r="B18" s="7">
        <f>B16+B17</f>
        <v>15761999</v>
      </c>
      <c r="C18" t="s">
        <v>22</v>
      </c>
    </row>
    <row r="19" spans="1:3">
      <c r="A19" t="s">
        <v>20</v>
      </c>
      <c r="B19" s="2">
        <v>-5516700</v>
      </c>
    </row>
    <row r="20" spans="1:3">
      <c r="A20" s="6" t="s">
        <v>21</v>
      </c>
      <c r="B20" s="7">
        <f>B18+B19</f>
        <v>10245299</v>
      </c>
    </row>
    <row r="23" spans="1:3">
      <c r="A23" s="8" t="s">
        <v>23</v>
      </c>
    </row>
    <row r="24" spans="1:3">
      <c r="A24" t="s">
        <v>24</v>
      </c>
    </row>
    <row r="25" spans="1:3">
      <c r="A25" t="s">
        <v>25</v>
      </c>
    </row>
    <row r="26" spans="1:3">
      <c r="A26" s="1" t="s">
        <v>30</v>
      </c>
    </row>
    <row r="27" spans="1:3">
      <c r="A27" t="s">
        <v>29</v>
      </c>
    </row>
    <row r="29" spans="1:3">
      <c r="A29" s="8" t="s">
        <v>26</v>
      </c>
    </row>
    <row r="30" spans="1:3">
      <c r="A30" t="s">
        <v>27</v>
      </c>
    </row>
    <row r="31" spans="1:3">
      <c r="A31" t="s">
        <v>28</v>
      </c>
    </row>
    <row r="32" spans="1:3">
      <c r="A32" s="1" t="s">
        <v>145</v>
      </c>
    </row>
    <row r="33" spans="1:1">
      <c r="A33" t="s">
        <v>146</v>
      </c>
    </row>
    <row r="36" spans="1:1">
      <c r="A36" t="s">
        <v>31</v>
      </c>
    </row>
    <row r="38" spans="1:1">
      <c r="A38" s="8" t="s">
        <v>34</v>
      </c>
    </row>
    <row r="39" spans="1:1">
      <c r="A39" t="s">
        <v>35</v>
      </c>
    </row>
    <row r="40" spans="1:1">
      <c r="A40" t="s">
        <v>33</v>
      </c>
    </row>
    <row r="41" spans="1:1">
      <c r="A41" s="30">
        <v>7.2031999999999999E-2</v>
      </c>
    </row>
    <row r="42" spans="1:1">
      <c r="A42" t="s">
        <v>36</v>
      </c>
    </row>
    <row r="44" spans="1:1">
      <c r="A44" s="8" t="s">
        <v>37</v>
      </c>
    </row>
    <row r="45" spans="1:1">
      <c r="A45" t="s">
        <v>39</v>
      </c>
    </row>
    <row r="46" spans="1:1">
      <c r="A46" t="s">
        <v>38</v>
      </c>
    </row>
    <row r="47" spans="1:1">
      <c r="A47" s="31">
        <v>2.4445000000000001</v>
      </c>
    </row>
    <row r="48" spans="1:1">
      <c r="A48" t="s">
        <v>40</v>
      </c>
    </row>
    <row r="50" spans="1:1">
      <c r="A50" s="8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s="31">
        <v>1.2323</v>
      </c>
    </row>
    <row r="54" spans="1:1">
      <c r="A54" t="s">
        <v>44</v>
      </c>
    </row>
    <row r="56" spans="1:1">
      <c r="A56" s="8" t="s">
        <v>13</v>
      </c>
    </row>
    <row r="57" spans="1:1">
      <c r="A57" t="s">
        <v>45</v>
      </c>
    </row>
    <row r="58" spans="1:1">
      <c r="A58" t="s">
        <v>46</v>
      </c>
    </row>
    <row r="59" spans="1:1">
      <c r="A59" s="10">
        <v>1.0714999999999999</v>
      </c>
    </row>
    <row r="60" spans="1:1">
      <c r="A60" t="s">
        <v>47</v>
      </c>
    </row>
    <row r="62" spans="1:1">
      <c r="A62" s="8" t="s">
        <v>16</v>
      </c>
    </row>
    <row r="63" spans="1:1">
      <c r="A63" t="s">
        <v>48</v>
      </c>
    </row>
    <row r="64" spans="1:1">
      <c r="A64" s="2" t="s">
        <v>49</v>
      </c>
    </row>
    <row r="65" spans="1:6">
      <c r="A65" s="10">
        <v>1</v>
      </c>
    </row>
    <row r="66" spans="1:6">
      <c r="A66" t="s">
        <v>147</v>
      </c>
      <c r="B66" s="10">
        <f xml:space="preserve"> 23.25</f>
        <v>23.25</v>
      </c>
    </row>
    <row r="67" spans="1:6">
      <c r="A67" s="33"/>
      <c r="B67" s="33"/>
      <c r="C67" s="33"/>
      <c r="D67" s="33"/>
      <c r="E67" s="33"/>
      <c r="F67" s="33"/>
    </row>
    <row r="68" spans="1:6">
      <c r="A68" s="8" t="s">
        <v>51</v>
      </c>
      <c r="B68" s="9"/>
    </row>
    <row r="70" spans="1:6">
      <c r="A70" s="1" t="s">
        <v>148</v>
      </c>
    </row>
    <row r="71" spans="1:6">
      <c r="A71" s="8" t="s">
        <v>136</v>
      </c>
    </row>
    <row r="72" spans="1:6">
      <c r="A72" t="s">
        <v>137</v>
      </c>
    </row>
    <row r="73" spans="1:6">
      <c r="A73" t="s">
        <v>150</v>
      </c>
    </row>
    <row r="74" spans="1:6">
      <c r="A74" s="10">
        <v>1.4251</v>
      </c>
      <c r="B74" t="s">
        <v>52</v>
      </c>
    </row>
    <row r="75" spans="1:6">
      <c r="A75" s="8" t="s">
        <v>138</v>
      </c>
      <c r="B75" t="s">
        <v>53</v>
      </c>
    </row>
    <row r="76" spans="1:6">
      <c r="A76" s="4" t="s">
        <v>139</v>
      </c>
    </row>
    <row r="77" spans="1:6">
      <c r="A77" s="32" t="s">
        <v>149</v>
      </c>
    </row>
    <row r="78" spans="1:6">
      <c r="A78" s="10">
        <v>0.65</v>
      </c>
    </row>
    <row r="79" spans="1:6">
      <c r="A79" t="s">
        <v>155</v>
      </c>
    </row>
    <row r="80" spans="1:6">
      <c r="A80" s="1" t="s">
        <v>151</v>
      </c>
    </row>
    <row r="81" spans="1:3">
      <c r="A81" s="1"/>
    </row>
    <row r="82" spans="1:3">
      <c r="A82" s="8" t="s">
        <v>54</v>
      </c>
      <c r="B82" s="8" t="s">
        <v>55</v>
      </c>
    </row>
    <row r="83" spans="1:3">
      <c r="A83" t="s">
        <v>56</v>
      </c>
    </row>
    <row r="84" spans="1:3">
      <c r="A84" t="s">
        <v>152</v>
      </c>
      <c r="B84" t="s">
        <v>57</v>
      </c>
    </row>
    <row r="85" spans="1:3">
      <c r="A85" s="10">
        <v>18.690000000000001</v>
      </c>
      <c r="B85" t="s">
        <v>154</v>
      </c>
    </row>
    <row r="86" spans="1:3">
      <c r="B86" t="s">
        <v>153</v>
      </c>
    </row>
    <row r="87" spans="1:3">
      <c r="A87" s="8" t="s">
        <v>58</v>
      </c>
    </row>
    <row r="88" spans="1:3">
      <c r="A88" t="s">
        <v>0</v>
      </c>
    </row>
    <row r="90" spans="1:3">
      <c r="A90" s="1" t="s">
        <v>1</v>
      </c>
      <c r="C90" s="2">
        <v>368586318</v>
      </c>
    </row>
    <row r="91" spans="1:3">
      <c r="A91" t="s">
        <v>59</v>
      </c>
    </row>
    <row r="92" spans="1:3">
      <c r="A92" t="s">
        <v>60</v>
      </c>
    </row>
    <row r="93" spans="1:3">
      <c r="A93" t="s">
        <v>156</v>
      </c>
    </row>
    <row r="94" spans="1:3">
      <c r="A94" s="11">
        <v>169234432</v>
      </c>
    </row>
    <row r="95" spans="1:3">
      <c r="A95" t="s">
        <v>61</v>
      </c>
    </row>
    <row r="96" spans="1:3">
      <c r="A96" t="s">
        <v>157</v>
      </c>
    </row>
    <row r="97" spans="1:4">
      <c r="A97" s="11">
        <v>28693118</v>
      </c>
    </row>
    <row r="98" spans="1:4">
      <c r="A98" t="s">
        <v>62</v>
      </c>
      <c r="C98" s="5"/>
    </row>
    <row r="99" spans="1:4">
      <c r="A99" s="11">
        <f>A94+A97</f>
        <v>197927550</v>
      </c>
      <c r="C99" s="5">
        <v>-197927550</v>
      </c>
    </row>
    <row r="100" spans="1:4">
      <c r="C100" s="5"/>
    </row>
    <row r="101" spans="1:4">
      <c r="A101" s="6" t="s">
        <v>63</v>
      </c>
      <c r="B101" s="12"/>
      <c r="C101" s="13">
        <f>C90+C99</f>
        <v>170658768</v>
      </c>
    </row>
    <row r="103" spans="1:4">
      <c r="A103" s="1" t="s">
        <v>64</v>
      </c>
    </row>
    <row r="104" spans="1:4">
      <c r="A104" t="s">
        <v>65</v>
      </c>
      <c r="C104" s="5">
        <v>-34320096</v>
      </c>
    </row>
    <row r="105" spans="1:4">
      <c r="A105" t="s">
        <v>66</v>
      </c>
      <c r="C105" s="5">
        <v>-96598358</v>
      </c>
    </row>
    <row r="106" spans="1:4">
      <c r="A106" t="s">
        <v>67</v>
      </c>
      <c r="C106" s="5">
        <v>-15703191</v>
      </c>
    </row>
    <row r="107" spans="1:4">
      <c r="A107" t="s">
        <v>68</v>
      </c>
      <c r="C107" s="5">
        <v>-19294608</v>
      </c>
    </row>
    <row r="108" spans="1:4">
      <c r="A108" s="12" t="s">
        <v>69</v>
      </c>
      <c r="B108" s="12"/>
      <c r="C108" s="14">
        <f>C101+C104+C105+C106+C107</f>
        <v>4742515</v>
      </c>
      <c r="D108" t="s">
        <v>158</v>
      </c>
    </row>
    <row r="109" spans="1:4">
      <c r="A109" s="15" t="s">
        <v>70</v>
      </c>
      <c r="C109" s="16">
        <v>8506586</v>
      </c>
      <c r="D109" t="s">
        <v>71</v>
      </c>
    </row>
    <row r="110" spans="1:4">
      <c r="A110" s="15" t="s">
        <v>72</v>
      </c>
      <c r="C110" s="17">
        <f>C104+C105+C106+C107+C109</f>
        <v>-157409667</v>
      </c>
      <c r="D110" t="s">
        <v>159</v>
      </c>
    </row>
    <row r="111" spans="1:4">
      <c r="A111" s="15" t="s">
        <v>73</v>
      </c>
      <c r="C111" s="17">
        <f>C101+C110</f>
        <v>13249101</v>
      </c>
      <c r="D111" t="s">
        <v>74</v>
      </c>
    </row>
    <row r="112" spans="1:4">
      <c r="A112" s="15" t="s">
        <v>160</v>
      </c>
      <c r="D112" t="s">
        <v>75</v>
      </c>
    </row>
    <row r="113" spans="1:5">
      <c r="A113" s="15" t="s">
        <v>161</v>
      </c>
      <c r="D113" t="s">
        <v>77</v>
      </c>
    </row>
    <row r="114" spans="1:5">
      <c r="A114" s="15"/>
      <c r="D114" t="s">
        <v>78</v>
      </c>
    </row>
    <row r="115" spans="1:5">
      <c r="A115" s="15" t="s">
        <v>162</v>
      </c>
      <c r="B115">
        <v>64611108</v>
      </c>
    </row>
    <row r="116" spans="1:5">
      <c r="A116" s="15" t="s">
        <v>10</v>
      </c>
      <c r="B116">
        <v>6167266</v>
      </c>
    </row>
    <row r="117" spans="1:5">
      <c r="A117" s="34" t="s">
        <v>163</v>
      </c>
      <c r="B117" s="12">
        <v>70773374</v>
      </c>
      <c r="E117" t="s">
        <v>166</v>
      </c>
    </row>
    <row r="118" spans="1:5">
      <c r="A118" s="15" t="s">
        <v>164</v>
      </c>
      <c r="B118">
        <v>86661058</v>
      </c>
      <c r="C118" t="s">
        <v>165</v>
      </c>
      <c r="E118" t="s">
        <v>167</v>
      </c>
    </row>
    <row r="119" spans="1:5">
      <c r="A119" s="15"/>
    </row>
    <row r="120" spans="1:5">
      <c r="A120" t="s">
        <v>76</v>
      </c>
    </row>
    <row r="121" spans="1:5">
      <c r="A121" t="s">
        <v>168</v>
      </c>
    </row>
    <row r="122" spans="1:5">
      <c r="A122" s="1" t="s">
        <v>169</v>
      </c>
      <c r="C122" t="s">
        <v>194</v>
      </c>
    </row>
    <row r="123" spans="1:5">
      <c r="A123" s="1" t="s">
        <v>79</v>
      </c>
      <c r="C123" t="s">
        <v>195</v>
      </c>
    </row>
    <row r="124" spans="1:5">
      <c r="A124" s="1" t="s">
        <v>170</v>
      </c>
      <c r="B124" t="s">
        <v>173</v>
      </c>
    </row>
    <row r="125" spans="1:5">
      <c r="A125" t="s">
        <v>80</v>
      </c>
    </row>
    <row r="127" spans="1:5">
      <c r="A127" s="8" t="s">
        <v>81</v>
      </c>
    </row>
    <row r="128" spans="1:5">
      <c r="A128" t="s">
        <v>82</v>
      </c>
    </row>
    <row r="129" spans="1:4">
      <c r="A129" s="18" t="s">
        <v>171</v>
      </c>
      <c r="B129" t="s">
        <v>172</v>
      </c>
    </row>
    <row r="130" spans="1:4">
      <c r="A130" s="10">
        <v>7.76</v>
      </c>
    </row>
    <row r="131" spans="1:4">
      <c r="A131" t="s">
        <v>83</v>
      </c>
    </row>
    <row r="133" spans="1:4">
      <c r="A133" t="s">
        <v>84</v>
      </c>
    </row>
    <row r="135" spans="1:4">
      <c r="A135" s="8" t="s">
        <v>85</v>
      </c>
    </row>
    <row r="136" spans="1:4">
      <c r="A136" t="s">
        <v>86</v>
      </c>
    </row>
    <row r="138" spans="1:4">
      <c r="A138" s="8" t="s">
        <v>87</v>
      </c>
    </row>
    <row r="139" spans="1:4">
      <c r="A139" t="s">
        <v>141</v>
      </c>
    </row>
    <row r="140" spans="1:4">
      <c r="A140" s="1" t="s">
        <v>142</v>
      </c>
      <c r="B140" t="s">
        <v>174</v>
      </c>
    </row>
    <row r="142" spans="1:4">
      <c r="A142" s="9" t="s">
        <v>175</v>
      </c>
      <c r="B142" s="9"/>
      <c r="C142" s="9"/>
      <c r="D142" s="9"/>
    </row>
    <row r="143" spans="1:4">
      <c r="A143" s="1" t="s">
        <v>88</v>
      </c>
    </row>
    <row r="145" spans="1:4">
      <c r="A145" s="8" t="s">
        <v>89</v>
      </c>
      <c r="B145" s="9"/>
      <c r="C145" s="9"/>
      <c r="D145" s="9"/>
    </row>
    <row r="147" spans="1:4">
      <c r="A147" t="s">
        <v>90</v>
      </c>
    </row>
    <row r="148" spans="1:4">
      <c r="A148" s="8" t="s">
        <v>91</v>
      </c>
      <c r="B148" s="9"/>
      <c r="C148" t="s">
        <v>92</v>
      </c>
    </row>
    <row r="149" spans="1:4">
      <c r="A149" t="s">
        <v>143</v>
      </c>
    </row>
    <row r="150" spans="1:4">
      <c r="A150" s="1" t="s">
        <v>144</v>
      </c>
      <c r="B150" s="9" t="s">
        <v>93</v>
      </c>
      <c r="C150" s="9"/>
      <c r="D150" s="9"/>
    </row>
    <row r="151" spans="1:4">
      <c r="A151" t="s">
        <v>176</v>
      </c>
      <c r="B151" t="s">
        <v>177</v>
      </c>
    </row>
    <row r="152" spans="1:4">
      <c r="A152" s="4" t="s">
        <v>179</v>
      </c>
      <c r="B152" s="1" t="s">
        <v>178</v>
      </c>
      <c r="C152" t="s">
        <v>94</v>
      </c>
    </row>
    <row r="154" spans="1:4">
      <c r="A154" t="s">
        <v>95</v>
      </c>
    </row>
    <row r="155" spans="1:4">
      <c r="A155" t="s">
        <v>180</v>
      </c>
    </row>
    <row r="156" spans="1:4">
      <c r="A156" s="1" t="s">
        <v>181</v>
      </c>
      <c r="B156" t="s">
        <v>96</v>
      </c>
    </row>
    <row r="158" spans="1:4">
      <c r="A158" t="s">
        <v>182</v>
      </c>
    </row>
    <row r="159" spans="1:4">
      <c r="A159" s="1" t="s">
        <v>183</v>
      </c>
      <c r="B159" t="s">
        <v>184</v>
      </c>
    </row>
    <row r="161" spans="1:9">
      <c r="A161" s="19" t="s">
        <v>97</v>
      </c>
      <c r="B161" s="20"/>
      <c r="C161" s="20"/>
      <c r="D161" s="20"/>
      <c r="E161" s="20"/>
      <c r="F161" s="20"/>
      <c r="G161" s="20"/>
      <c r="H161" s="20"/>
      <c r="I161" s="20"/>
    </row>
    <row r="162" spans="1:9">
      <c r="A162" s="21" t="s">
        <v>98</v>
      </c>
      <c r="B162" s="22"/>
      <c r="C162" s="22"/>
      <c r="D162" s="22"/>
      <c r="E162" s="22"/>
      <c r="F162" s="22"/>
      <c r="G162" s="22"/>
      <c r="H162" s="22"/>
      <c r="I162" s="22"/>
    </row>
    <row r="164" spans="1:9">
      <c r="A164" s="23" t="s">
        <v>185</v>
      </c>
      <c r="B164" s="24"/>
      <c r="C164" s="24"/>
      <c r="D164" s="24"/>
      <c r="E164" s="35">
        <v>84.21</v>
      </c>
      <c r="F164" t="s">
        <v>99</v>
      </c>
      <c r="G164" s="20"/>
      <c r="H164" s="20"/>
    </row>
    <row r="165" spans="1:9">
      <c r="A165" s="19" t="s">
        <v>186</v>
      </c>
      <c r="B165" s="25"/>
      <c r="C165" s="25"/>
      <c r="D165" s="25"/>
      <c r="E165" s="35"/>
      <c r="F165" t="s">
        <v>100</v>
      </c>
      <c r="G165" s="25"/>
      <c r="H165" s="25"/>
    </row>
    <row r="166" spans="1:9">
      <c r="A166" s="19"/>
      <c r="B166" s="25"/>
      <c r="C166" s="25"/>
      <c r="D166" s="25"/>
      <c r="E166" s="25"/>
      <c r="F166" s="25"/>
      <c r="G166" s="25"/>
      <c r="H166" s="25"/>
      <c r="I166" s="26"/>
    </row>
    <row r="167" spans="1:9">
      <c r="A167" t="s">
        <v>101</v>
      </c>
    </row>
    <row r="168" spans="1:9">
      <c r="A168" t="s">
        <v>102</v>
      </c>
    </row>
    <row r="169" spans="1:9">
      <c r="A169" t="s">
        <v>103</v>
      </c>
    </row>
    <row r="171" spans="1:9">
      <c r="A171" s="8" t="s">
        <v>88</v>
      </c>
    </row>
    <row r="172" spans="1:9">
      <c r="A172" t="s">
        <v>187</v>
      </c>
    </row>
    <row r="173" spans="1:9">
      <c r="A173" s="39" t="s">
        <v>188</v>
      </c>
      <c r="B173" t="s">
        <v>189</v>
      </c>
    </row>
    <row r="174" spans="1:9">
      <c r="B174" t="s">
        <v>190</v>
      </c>
    </row>
    <row r="175" spans="1:9">
      <c r="A175" s="8" t="s">
        <v>192</v>
      </c>
    </row>
    <row r="176" spans="1:9">
      <c r="A176" t="s">
        <v>191</v>
      </c>
    </row>
    <row r="177" spans="1:4">
      <c r="A177" s="10">
        <v>0.92300000000000004</v>
      </c>
      <c r="B177" s="1" t="s">
        <v>193</v>
      </c>
    </row>
    <row r="178" spans="1:4">
      <c r="A178" s="8" t="s">
        <v>197</v>
      </c>
    </row>
    <row r="179" spans="1:4">
      <c r="A179" s="33" t="s">
        <v>198</v>
      </c>
    </row>
    <row r="180" spans="1:4">
      <c r="A180" t="s">
        <v>196</v>
      </c>
    </row>
    <row r="181" spans="1:4">
      <c r="A181" s="1" t="s">
        <v>199</v>
      </c>
      <c r="B181" t="s">
        <v>200</v>
      </c>
    </row>
    <row r="182" spans="1:4">
      <c r="B182" t="s">
        <v>202</v>
      </c>
    </row>
    <row r="183" spans="1:4">
      <c r="A183" s="8" t="s">
        <v>104</v>
      </c>
      <c r="B183" t="s">
        <v>203</v>
      </c>
    </row>
    <row r="184" spans="1:4">
      <c r="A184" t="s">
        <v>105</v>
      </c>
    </row>
    <row r="185" spans="1:4">
      <c r="A185" t="s">
        <v>201</v>
      </c>
    </row>
    <row r="186" spans="1:4">
      <c r="A186" s="10">
        <v>1.5027999999999999</v>
      </c>
      <c r="B186" t="s">
        <v>106</v>
      </c>
    </row>
    <row r="187" spans="1:4">
      <c r="B187" t="s">
        <v>107</v>
      </c>
    </row>
    <row r="188" spans="1:4">
      <c r="B188" t="s">
        <v>108</v>
      </c>
    </row>
    <row r="190" spans="1:4">
      <c r="A190" s="27" t="s">
        <v>109</v>
      </c>
      <c r="B190" s="36" t="s">
        <v>110</v>
      </c>
      <c r="C190" s="37"/>
      <c r="D190" s="38"/>
    </row>
    <row r="191" spans="1:4">
      <c r="A191" s="27" t="s">
        <v>111</v>
      </c>
      <c r="B191" s="27">
        <v>2010</v>
      </c>
      <c r="C191" s="27">
        <v>2011</v>
      </c>
      <c r="D191" s="27" t="s">
        <v>112</v>
      </c>
    </row>
    <row r="192" spans="1:4">
      <c r="A192" s="28" t="s">
        <v>113</v>
      </c>
      <c r="B192" s="28">
        <v>26.0596</v>
      </c>
      <c r="C192" s="28">
        <v>23.2499</v>
      </c>
      <c r="D192" s="29">
        <f>(100-C192*100/B192)*-1/100</f>
        <v>-0.10781823205267912</v>
      </c>
    </row>
    <row r="193" spans="1:4">
      <c r="A193" s="28" t="s">
        <v>26</v>
      </c>
      <c r="B193" s="28">
        <v>22.430099999999999</v>
      </c>
      <c r="C193" s="28">
        <v>21.536799999999999</v>
      </c>
      <c r="D193" s="29">
        <f t="shared" ref="D193:D219" si="0">(100-C193*100/B193)*-1/100</f>
        <v>-3.9825948167863744E-2</v>
      </c>
    </row>
    <row r="194" spans="1:4">
      <c r="A194" s="28" t="s">
        <v>32</v>
      </c>
      <c r="B194" s="28">
        <v>9.9639000000000006</v>
      </c>
      <c r="C194" s="28">
        <v>7.2031999999999998</v>
      </c>
      <c r="D194" s="29">
        <f t="shared" si="0"/>
        <v>-0.27707022350685989</v>
      </c>
    </row>
    <row r="195" spans="1:4">
      <c r="A195" s="28" t="s">
        <v>114</v>
      </c>
      <c r="B195" s="28">
        <v>2.0682999999999998</v>
      </c>
      <c r="C195" s="28">
        <v>2.4445000000000001</v>
      </c>
      <c r="D195" s="29">
        <f t="shared" si="0"/>
        <v>0.18188850746990298</v>
      </c>
    </row>
    <row r="196" spans="1:4">
      <c r="A196" s="28" t="s">
        <v>115</v>
      </c>
      <c r="B196" s="28">
        <v>1.1706000000000001</v>
      </c>
      <c r="C196" s="28">
        <v>1.2323</v>
      </c>
      <c r="D196" s="29">
        <f t="shared" si="0"/>
        <v>5.2708012984793981E-2</v>
      </c>
    </row>
    <row r="197" spans="1:4">
      <c r="A197" s="28" t="s">
        <v>116</v>
      </c>
      <c r="B197" s="28">
        <v>1.0802</v>
      </c>
      <c r="C197" s="28">
        <v>1.0714999999999999</v>
      </c>
      <c r="D197" s="29">
        <f t="shared" si="0"/>
        <v>-8.0540640622108126E-3</v>
      </c>
    </row>
    <row r="198" spans="1:4">
      <c r="A198" s="28" t="s">
        <v>117</v>
      </c>
      <c r="B198" s="28">
        <v>1</v>
      </c>
      <c r="C198" s="28">
        <v>1</v>
      </c>
      <c r="D198" s="29">
        <f t="shared" si="0"/>
        <v>0</v>
      </c>
    </row>
    <row r="199" spans="1:4">
      <c r="A199" s="28" t="s">
        <v>118</v>
      </c>
      <c r="B199" s="28">
        <v>1.3242</v>
      </c>
      <c r="C199" s="28">
        <v>1.4251</v>
      </c>
      <c r="D199" s="29">
        <f t="shared" si="0"/>
        <v>7.6196949101344127E-2</v>
      </c>
    </row>
    <row r="200" spans="1:4">
      <c r="A200" s="28" t="s">
        <v>119</v>
      </c>
      <c r="B200" s="28">
        <v>0.65</v>
      </c>
      <c r="C200" s="28">
        <v>0.65</v>
      </c>
      <c r="D200" s="29">
        <f t="shared" si="0"/>
        <v>0</v>
      </c>
    </row>
    <row r="201" spans="1:4">
      <c r="A201" s="28" t="s">
        <v>120</v>
      </c>
      <c r="B201" s="28">
        <v>1</v>
      </c>
      <c r="C201" s="28">
        <v>2</v>
      </c>
      <c r="D201" s="29">
        <v>0</v>
      </c>
    </row>
    <row r="202" spans="1:4">
      <c r="A202" s="28" t="s">
        <v>121</v>
      </c>
      <c r="B202" s="28">
        <v>262054418</v>
      </c>
      <c r="C202" s="28">
        <v>368586318</v>
      </c>
      <c r="D202" s="29">
        <f t="shared" si="0"/>
        <v>0.40652586898954696</v>
      </c>
    </row>
    <row r="203" spans="1:4">
      <c r="A203" s="28" t="s">
        <v>122</v>
      </c>
      <c r="B203" s="28">
        <v>233189624</v>
      </c>
      <c r="C203" s="28">
        <v>339970980</v>
      </c>
      <c r="D203" s="29">
        <f t="shared" si="0"/>
        <v>0.45791641226712554</v>
      </c>
    </row>
    <row r="204" spans="1:4">
      <c r="A204" s="28" t="s">
        <v>123</v>
      </c>
      <c r="B204" s="28">
        <v>114860667</v>
      </c>
      <c r="C204" s="28">
        <v>157409667</v>
      </c>
      <c r="D204" s="29">
        <f t="shared" si="0"/>
        <v>0.37044012638373403</v>
      </c>
    </row>
    <row r="205" spans="1:4">
      <c r="A205" s="28" t="s">
        <v>124</v>
      </c>
      <c r="B205" s="28">
        <v>0.49259999999999998</v>
      </c>
      <c r="C205" s="28">
        <v>0.46300000000000002</v>
      </c>
      <c r="D205" s="29">
        <f t="shared" si="0"/>
        <v>-6.0089321965083119E-2</v>
      </c>
    </row>
    <row r="206" spans="1:4">
      <c r="A206" s="28" t="s">
        <v>81</v>
      </c>
      <c r="B206" s="28">
        <v>11.014799999999999</v>
      </c>
      <c r="C206" s="28">
        <v>7.7634999999999996</v>
      </c>
      <c r="D206" s="29">
        <f t="shared" si="0"/>
        <v>-0.29517558194429311</v>
      </c>
    </row>
    <row r="207" spans="1:4">
      <c r="A207" s="28" t="s">
        <v>125</v>
      </c>
      <c r="B207" s="28">
        <v>21.9255</v>
      </c>
      <c r="C207" s="28">
        <v>18.694400000000002</v>
      </c>
      <c r="D207" s="29">
        <f t="shared" si="0"/>
        <v>-0.14736722081594494</v>
      </c>
    </row>
    <row r="208" spans="1:4">
      <c r="A208" s="28" t="s">
        <v>126</v>
      </c>
      <c r="B208" s="28">
        <v>1.1746000000000001</v>
      </c>
      <c r="C208" s="28">
        <v>0.92320000000000002</v>
      </c>
      <c r="D208" s="29">
        <f t="shared" si="0"/>
        <v>-0.21403030819002211</v>
      </c>
    </row>
    <row r="209" spans="1:4">
      <c r="A209" s="28" t="s">
        <v>127</v>
      </c>
      <c r="B209" s="28">
        <v>1.38</v>
      </c>
      <c r="C209" s="28">
        <v>1.2604</v>
      </c>
      <c r="D209" s="29">
        <f t="shared" si="0"/>
        <v>-8.6666666666666711E-2</v>
      </c>
    </row>
    <row r="210" spans="1:4">
      <c r="A210" s="28" t="s">
        <v>128</v>
      </c>
      <c r="B210" s="28">
        <v>1.1749000000000001</v>
      </c>
      <c r="C210" s="28">
        <v>1.3653</v>
      </c>
      <c r="D210" s="29">
        <f t="shared" si="0"/>
        <v>0.16205634522086981</v>
      </c>
    </row>
    <row r="211" spans="1:4">
      <c r="A211" s="28" t="s">
        <v>129</v>
      </c>
      <c r="B211" s="28">
        <v>129.46960000000001</v>
      </c>
      <c r="C211" s="28">
        <v>114.98099999999999</v>
      </c>
      <c r="D211" s="29">
        <f t="shared" si="0"/>
        <v>-0.11190735122376239</v>
      </c>
    </row>
    <row r="212" spans="1:4">
      <c r="A212" s="28" t="s">
        <v>130</v>
      </c>
      <c r="B212" s="28">
        <v>110.1936</v>
      </c>
      <c r="C212" s="28">
        <v>84.2136</v>
      </c>
      <c r="D212" s="29">
        <f t="shared" si="0"/>
        <v>-0.23576686849327003</v>
      </c>
    </row>
    <row r="213" spans="1:4">
      <c r="A213" s="28" t="s">
        <v>131</v>
      </c>
      <c r="B213" s="28">
        <v>30.441099999999999</v>
      </c>
      <c r="C213" s="28">
        <v>30.5166</v>
      </c>
      <c r="D213" s="29">
        <f t="shared" si="0"/>
        <v>2.4801994671678072E-3</v>
      </c>
    </row>
    <row r="214" spans="1:4">
      <c r="A214" s="28" t="s">
        <v>132</v>
      </c>
      <c r="B214" s="28">
        <v>34.831400000000002</v>
      </c>
      <c r="C214" s="28">
        <v>36.269100000000002</v>
      </c>
      <c r="D214" s="29">
        <f t="shared" si="0"/>
        <v>4.1275975125892185E-2</v>
      </c>
    </row>
    <row r="215" spans="1:4">
      <c r="A215" s="28" t="s">
        <v>133</v>
      </c>
      <c r="B215" s="28">
        <v>162.14230000000001</v>
      </c>
      <c r="C215" s="28">
        <v>137.32069999999999</v>
      </c>
      <c r="D215" s="29">
        <f t="shared" si="0"/>
        <v>-0.15308528372916883</v>
      </c>
    </row>
    <row r="216" spans="1:4">
      <c r="A216" s="28" t="s">
        <v>206</v>
      </c>
      <c r="B216" s="28">
        <v>30</v>
      </c>
      <c r="C216" s="28">
        <v>30</v>
      </c>
      <c r="D216" s="29">
        <f t="shared" si="0"/>
        <v>0</v>
      </c>
    </row>
    <row r="217" spans="1:4">
      <c r="A217" s="28" t="s">
        <v>207</v>
      </c>
      <c r="B217" s="28">
        <v>30</v>
      </c>
      <c r="C217" s="28">
        <v>30</v>
      </c>
      <c r="D217" s="29">
        <f t="shared" si="0"/>
        <v>0</v>
      </c>
    </row>
    <row r="218" spans="1:4">
      <c r="A218" s="28" t="s">
        <v>134</v>
      </c>
      <c r="B218" s="28">
        <v>1.9481999999999999</v>
      </c>
      <c r="C218" s="28">
        <v>2.3658000000000001</v>
      </c>
      <c r="D218" s="29">
        <f t="shared" si="0"/>
        <v>0.2143517092700955</v>
      </c>
    </row>
    <row r="219" spans="1:4">
      <c r="A219" s="28" t="s">
        <v>135</v>
      </c>
      <c r="B219" s="28">
        <v>1.5004</v>
      </c>
      <c r="C219" s="28">
        <v>1.5027999999999999</v>
      </c>
      <c r="D219" s="29">
        <f t="shared" si="0"/>
        <v>1.5995734470807576E-3</v>
      </c>
    </row>
    <row r="221" spans="1:4">
      <c r="A221" s="25" t="s">
        <v>113</v>
      </c>
    </row>
    <row r="222" spans="1:4">
      <c r="A222" s="25" t="s">
        <v>26</v>
      </c>
    </row>
    <row r="223" spans="1:4">
      <c r="A223" s="25" t="s">
        <v>32</v>
      </c>
    </row>
    <row r="224" spans="1:4">
      <c r="A224" s="25" t="s">
        <v>114</v>
      </c>
    </row>
    <row r="225" spans="1:2">
      <c r="A225" s="25" t="s">
        <v>115</v>
      </c>
    </row>
    <row r="226" spans="1:2">
      <c r="A226" s="25" t="s">
        <v>116</v>
      </c>
    </row>
    <row r="227" spans="1:2">
      <c r="A227" s="25" t="s">
        <v>117</v>
      </c>
    </row>
    <row r="228" spans="1:2">
      <c r="A228" s="25" t="s">
        <v>118</v>
      </c>
    </row>
    <row r="229" spans="1:2">
      <c r="A229" s="25" t="s">
        <v>119</v>
      </c>
    </row>
    <row r="230" spans="1:2">
      <c r="A230" s="25" t="s">
        <v>120</v>
      </c>
    </row>
    <row r="231" spans="1:2">
      <c r="A231" s="25" t="s">
        <v>121</v>
      </c>
    </row>
    <row r="232" spans="1:2">
      <c r="A232" s="25" t="s">
        <v>122</v>
      </c>
    </row>
    <row r="233" spans="1:2">
      <c r="A233" s="25" t="s">
        <v>123</v>
      </c>
    </row>
    <row r="234" spans="1:2">
      <c r="A234" s="25" t="s">
        <v>204</v>
      </c>
    </row>
    <row r="235" spans="1:2">
      <c r="A235" s="25" t="s">
        <v>81</v>
      </c>
    </row>
    <row r="236" spans="1:2">
      <c r="A236" s="25" t="s">
        <v>125</v>
      </c>
      <c r="B236" t="s">
        <v>205</v>
      </c>
    </row>
    <row r="237" spans="1:2">
      <c r="A237" s="25" t="s">
        <v>126</v>
      </c>
    </row>
    <row r="238" spans="1:2">
      <c r="A238" s="25" t="s">
        <v>127</v>
      </c>
    </row>
    <row r="239" spans="1:2">
      <c r="A239" s="25" t="s">
        <v>128</v>
      </c>
    </row>
    <row r="240" spans="1:2">
      <c r="A240" s="25" t="s">
        <v>129</v>
      </c>
      <c r="B240" t="s">
        <v>208</v>
      </c>
    </row>
    <row r="241" spans="1:2">
      <c r="A241" s="25" t="s">
        <v>130</v>
      </c>
    </row>
    <row r="242" spans="1:2">
      <c r="A242" s="25" t="s">
        <v>131</v>
      </c>
    </row>
    <row r="243" spans="1:2">
      <c r="A243" s="25" t="s">
        <v>132</v>
      </c>
    </row>
    <row r="244" spans="1:2">
      <c r="A244" s="25" t="s">
        <v>133</v>
      </c>
    </row>
    <row r="245" spans="1:2">
      <c r="A245" s="25" t="s">
        <v>134</v>
      </c>
      <c r="B245" t="s">
        <v>209</v>
      </c>
    </row>
    <row r="246" spans="1:2">
      <c r="A246" s="25" t="s">
        <v>135</v>
      </c>
    </row>
  </sheetData>
  <mergeCells count="2">
    <mergeCell ref="E164:E165"/>
    <mergeCell ref="B190:D19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2017-09-25T00:01:36Z</dcterms:created>
  <dcterms:modified xsi:type="dcterms:W3CDTF">2017-09-25T14:14:56Z</dcterms:modified>
</cp:coreProperties>
</file>