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4020" tabRatio="500" firstSheet="2" activeTab="4"/>
  </bookViews>
  <sheets>
    <sheet name="ANEXO DE GASTOS PROYECTADOS" sheetId="1" r:id="rId1"/>
    <sheet name="ANEXO CMV PROYECTADO" sheetId="2" r:id="rId2"/>
    <sheet name="PRESUPUESTO ECONOMICO" sheetId="3" r:id="rId3"/>
    <sheet name="PRESUPUESTO FINANCIERO" sheetId="4" r:id="rId4"/>
    <sheet name="ESP PROYECTADO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5" l="1"/>
  <c r="E16" i="5"/>
  <c r="B9" i="5"/>
  <c r="B12" i="5"/>
  <c r="B22" i="5"/>
  <c r="B23" i="5"/>
  <c r="B20" i="5"/>
  <c r="B27" i="4"/>
  <c r="B26" i="4"/>
  <c r="B20" i="4"/>
  <c r="B15" i="4"/>
  <c r="B19" i="3"/>
  <c r="B17" i="3"/>
  <c r="H29" i="3"/>
  <c r="B9" i="3"/>
  <c r="B5" i="3"/>
  <c r="B10" i="2"/>
  <c r="B8" i="2"/>
  <c r="B5" i="2"/>
  <c r="C11" i="1"/>
  <c r="D11" i="1"/>
  <c r="B11" i="1"/>
  <c r="C10" i="1"/>
  <c r="D10" i="1"/>
  <c r="B10" i="1"/>
  <c r="E10" i="1"/>
  <c r="E6" i="1"/>
  <c r="E7" i="1"/>
  <c r="E8" i="1"/>
  <c r="E9" i="1"/>
  <c r="E5" i="1"/>
</calcChain>
</file>

<file path=xl/sharedStrings.xml><?xml version="1.0" encoding="utf-8"?>
<sst xmlns="http://schemas.openxmlformats.org/spreadsheetml/2006/main" count="167" uniqueCount="152">
  <si>
    <t>CASO COOKER</t>
  </si>
  <si>
    <t>ANEXO DE GASTOS PROYECTADOS</t>
  </si>
  <si>
    <t>RUBROS</t>
  </si>
  <si>
    <t>SUBTOTAL</t>
  </si>
  <si>
    <t>IMP. TASAS Y CONTRIBUCIONES</t>
  </si>
  <si>
    <t>FLETES Y ACARREOS</t>
  </si>
  <si>
    <t>COMISIONES</t>
  </si>
  <si>
    <t>AMORT. DE BS DE USO</t>
  </si>
  <si>
    <t>GTOS DE PRODUCCION</t>
  </si>
  <si>
    <t>GTOS DE ADMIN.</t>
  </si>
  <si>
    <t>GASTOS DE COMER.</t>
  </si>
  <si>
    <t>TOTAL</t>
  </si>
  <si>
    <t>LOS GASTOS DE COMERCIALIZACION LO SACO DEL ÍTEM CORRESPONDIENTE EN EL RUBRO DE GASTOS X 1,15 X 1,10</t>
  </si>
  <si>
    <t>COMO COMPRO UN RODADO X 600000, Y ESTE SE DEVENGA EN  5 AÑOS HAGO 600000/5 Y A ESTE LE SUMO LA AMORT DEL AÑO ANTERIOR QUE ERA DE 11487</t>
  </si>
  <si>
    <t>TOTAL S/ AMORT</t>
  </si>
  <si>
    <t>VA AL ANEXO DEL CMV</t>
  </si>
  <si>
    <t>VA AL PRESUPUESTO ECONOMICO</t>
  </si>
  <si>
    <t>ANEXO DE CMV PROYECTADO</t>
  </si>
  <si>
    <t>EXITENCIA INICIAL DE BS DE CAMBIO</t>
  </si>
  <si>
    <t>RDO POR TENENCIA</t>
  </si>
  <si>
    <t>EXISTENCIA INICIAL A VALORES CTES</t>
  </si>
  <si>
    <t>COMPRAS</t>
  </si>
  <si>
    <t>GASTOS DE PRODUCCION</t>
  </si>
  <si>
    <t>COSTO DE PRODUCCION</t>
  </si>
  <si>
    <t>CMV SIN AMORTIZACIONES</t>
  </si>
  <si>
    <t>COSTO DE PRODUCCION SIN AMORT.</t>
  </si>
  <si>
    <t>EXISTENCIA FINAL DEL ANEXO DEL CMV AL 2011</t>
  </si>
  <si>
    <t>ES LAEXISTENCIA INICAL X 0,18. VAN A INCREMENTARSE LOS PRODUCTOS EN UN 18%</t>
  </si>
  <si>
    <t>LO SACO DEL ANEXO DE GASTOS PROYECTADOS</t>
  </si>
  <si>
    <t>ESTO ES IGUAL A LA EXISTENIA INICIAL A VALORES CTES</t>
  </si>
  <si>
    <t>ES LA SUMA ENTRE LAS COMPRAS Y LOS GASTOS DE PRODUCCION</t>
  </si>
  <si>
    <t>(EXISTENCIA FINAL DE BS DE CAMBIO)</t>
  </si>
  <si>
    <t>ES LA SUMA DE LA EXISTENCIA INICIAL  A VALORES CTES + COSTO DE PRODUCCION - EXISTENCIA FINAL DE BS DE CAMBIO</t>
  </si>
  <si>
    <r>
      <t xml:space="preserve">COMPRAS EN EL 2011 QUE SON 43361867 X 1,10 (LO QUE AUMENTA MIS </t>
    </r>
    <r>
      <rPr>
        <sz val="12"/>
        <color theme="9"/>
        <rFont val="Calibri"/>
        <scheme val="minor"/>
      </rPr>
      <t>VENTAS</t>
    </r>
    <r>
      <rPr>
        <sz val="12"/>
        <color theme="1"/>
        <rFont val="Calibri"/>
        <family val="2"/>
        <charset val="136"/>
        <scheme val="minor"/>
      </rPr>
      <t xml:space="preserve">) X 1,12 (LO QUE AUMENTA EL PRECIO DE MIS </t>
    </r>
    <r>
      <rPr>
        <sz val="12"/>
        <color theme="9"/>
        <rFont val="Calibri"/>
        <scheme val="minor"/>
      </rPr>
      <t>COMPRAS</t>
    </r>
    <r>
      <rPr>
        <sz val="12"/>
        <color theme="1"/>
        <rFont val="Calibri"/>
        <family val="2"/>
        <charset val="136"/>
        <scheme val="minor"/>
      </rPr>
      <t>)</t>
    </r>
  </si>
  <si>
    <t>PRESUPUESTO ECONOMICO</t>
  </si>
  <si>
    <t>VENTAS</t>
  </si>
  <si>
    <t>VENTAS 2011 = 79354855 X 1,10 (LO QUE AUMENTA MIS VENTAS) X 1,12 (LO QUE AUMENTA EL PRECIO DE MIS VENTAS)</t>
  </si>
  <si>
    <t>(CMV S/ AMORT)</t>
  </si>
  <si>
    <t>LO SACO DEL ANEXO DEL CMV PROYECTADO</t>
  </si>
  <si>
    <t>GANANCIA BRUTA</t>
  </si>
  <si>
    <t>GASTOS DE COMERC S/AMORT</t>
  </si>
  <si>
    <t>GASTOS DE ADM S/AMORT</t>
  </si>
  <si>
    <t xml:space="preserve">TOTAL DE GASTOS DE COMERC S/ AMORT EN EL ANEXO DE GASTOS PROYECTADOS </t>
  </si>
  <si>
    <t xml:space="preserve">TOTAL DE GASTOS DE ADM  S/ AMORT EN EL ANEXO DE GASTOS PROYECTADOS </t>
  </si>
  <si>
    <t>OTROS INGRESOS</t>
  </si>
  <si>
    <t>VALOR RESIDUAL DE MI BIEN DE USO ERA MENOR A LO QUE LO VENDI POR LO TANTO TENGO UNA GANANCIA DE 150000</t>
  </si>
  <si>
    <t>EBTIDA</t>
  </si>
  <si>
    <t>(AMORT BS DE USO)</t>
  </si>
  <si>
    <t>EBIT (RDO DE LAS TRANSACCIONES)</t>
  </si>
  <si>
    <t>RDOS FCIEROS Y X TENENCIA</t>
  </si>
  <si>
    <t>GENERADOS X ACTIVOS</t>
  </si>
  <si>
    <t>RDO X TENENCIA</t>
  </si>
  <si>
    <t>LO SACO DEL ANEXO DEL CMV</t>
  </si>
  <si>
    <t>INT</t>
  </si>
  <si>
    <t>LO SACO DE LAS CONDICIONES DEL PLAZO FIJO. SERIA 8.000.000 X 0,18 / 12 MESES X  3 MESES. SON 3 MESES PORQUE TERMINA EL EJERCICIO AL 3ER MES</t>
  </si>
  <si>
    <t>GENERADOS X PASIVOS (INT)</t>
  </si>
  <si>
    <t>PRESTAMOS CORRIENTES</t>
  </si>
  <si>
    <t>PRESTAMOS NO CORIENTES</t>
  </si>
  <si>
    <r>
      <t xml:space="preserve">5340689 / 4 = </t>
    </r>
    <r>
      <rPr>
        <sz val="12"/>
        <color theme="9"/>
        <rFont val="Calibri"/>
        <scheme val="minor"/>
      </rPr>
      <t>1335172</t>
    </r>
  </si>
  <si>
    <t>DEUDA</t>
  </si>
  <si>
    <t>TASA</t>
  </si>
  <si>
    <t>2% X 3 MESES</t>
  </si>
  <si>
    <t>INTERESES</t>
  </si>
  <si>
    <t>LO SACO CON LA DEUDA X 0,06</t>
  </si>
  <si>
    <t>RAI</t>
  </si>
  <si>
    <t>IMPUESTO A LAS GCIAS</t>
  </si>
  <si>
    <t>RDO NETO</t>
  </si>
  <si>
    <t>RAI X 0,35</t>
  </si>
  <si>
    <t></t>
  </si>
  <si>
    <t>èèèè</t>
  </si>
  <si>
    <t>PRESUPUESTO FINANCIERO</t>
  </si>
  <si>
    <t>ACTIVIDADES OPERATIVAS</t>
  </si>
  <si>
    <t>COBRANZAS</t>
  </si>
  <si>
    <t>CREDITOS X VENTAS</t>
  </si>
  <si>
    <t>DIFERIDO</t>
  </si>
  <si>
    <t>CREDITOS X VENTAS 2011</t>
  </si>
  <si>
    <t>POR VENTAS PROYECTADAS</t>
  </si>
  <si>
    <t>LO SACO HACIENDO VENTAS DEL PRESUP ECONOMICO / 12 X 10 Y VENTAS /12 X 2</t>
  </si>
  <si>
    <t>PAGOS</t>
  </si>
  <si>
    <t>DEUDAS COMERCIALES</t>
  </si>
  <si>
    <t>DEUDAS FISCALES</t>
  </si>
  <si>
    <t>REMUNERACIONES Y C SOCIALES</t>
  </si>
  <si>
    <t>LO SACO DEL ESP</t>
  </si>
  <si>
    <t>COSTO DE PRODUCCION EN EL ANEXO DEL CMV /12 X 9 Y COSTO DE PROD.  /12 X 3</t>
  </si>
  <si>
    <t>GASTOS DE COMERCIALIZACION</t>
  </si>
  <si>
    <t xml:space="preserve">LO PUEDO SACAR DEL ECONOMICO O DEL ANEXO DE GASTOS PROYECTADO </t>
  </si>
  <si>
    <t>GASTOS DE ADMINSTRACION</t>
  </si>
  <si>
    <t>FEO</t>
  </si>
  <si>
    <t>ACTIVIDADES DE INVERSION</t>
  </si>
  <si>
    <t>COMPRA DE BS DE USO</t>
  </si>
  <si>
    <t>VENTAS DE BS DE USO</t>
  </si>
  <si>
    <t>600000 + 700000</t>
  </si>
  <si>
    <t>VENDI A 500000</t>
  </si>
  <si>
    <t>PLAZO FIJO</t>
  </si>
  <si>
    <t>COMO NO VENCIO DENTRO DEL AÑO QUEDA ASI, SI VENCE DENTRO DEL AÑO, BAJAN 8 MILLONES Y SUBEN 8MILLONES + INT GANADOS</t>
  </si>
  <si>
    <t>FLUJO NETO POR ACT DE INV</t>
  </si>
  <si>
    <t>ACTIVIDADES DE FINANCIACION</t>
  </si>
  <si>
    <t>PAGO DE PRESTAMOS</t>
  </si>
  <si>
    <t>SALDO DE LOS PRESTAMOS CORRIENTES</t>
  </si>
  <si>
    <t>PAGO DE INTERESES</t>
  </si>
  <si>
    <t>LO SACO DE INT GEN X PASIVOS EN EL PRESUPUESTO ECONOMICO</t>
  </si>
  <si>
    <t>PAGO DE DIVIDENDOS EN EFVO</t>
  </si>
  <si>
    <t>FLUJO NETO P ACT DE FINANCIACION</t>
  </si>
  <si>
    <t>PAGO DE HONOR A DIR Y SINDICOS</t>
  </si>
  <si>
    <t>FLUJO NETO ANUAL</t>
  </si>
  <si>
    <t>SUMA DE 1 2 3</t>
  </si>
  <si>
    <t xml:space="preserve">SALDO INICIAL </t>
  </si>
  <si>
    <t>SALDO INICAL CAJA</t>
  </si>
  <si>
    <t>SALDO FINAL</t>
  </si>
  <si>
    <t>NO PUEDE SER NUNCA NEGATIVO</t>
  </si>
  <si>
    <t>ESTADO DE SITUACION PATRIMONIAL PROYECTADO</t>
  </si>
  <si>
    <t>ACTIVO</t>
  </si>
  <si>
    <t>ACTIVO CTE</t>
  </si>
  <si>
    <t>CAJA Y BANCOS</t>
  </si>
  <si>
    <t>PLAZO FIJO 800000 + INT DEL PZO FIJO (PRES ECONOMICO) 360000</t>
  </si>
  <si>
    <t>INVERSIONES</t>
  </si>
  <si>
    <t>CREDITOS X VENTAS PROYECTADO</t>
  </si>
  <si>
    <t>LO SACO DEL PRESUPUESTO FCIERO</t>
  </si>
  <si>
    <t>BS DE CAMBIO</t>
  </si>
  <si>
    <t>TOTAL ACT CTE</t>
  </si>
  <si>
    <t>ACTIVO NO CTE</t>
  </si>
  <si>
    <t>BS DE USO</t>
  </si>
  <si>
    <t>ANEXO DE B DE USO</t>
  </si>
  <si>
    <t>ALTAS</t>
  </si>
  <si>
    <t>BAJAS V RESIUDAL</t>
  </si>
  <si>
    <t>SALDO INICAL V. RES</t>
  </si>
  <si>
    <t>ANEXO CMV PROYECTADO</t>
  </si>
  <si>
    <t>AMORT DEL EJERC</t>
  </si>
  <si>
    <t>SALDO AL CIERRE</t>
  </si>
  <si>
    <t>TOTAL ACTIVO</t>
  </si>
  <si>
    <t xml:space="preserve">PASIVO </t>
  </si>
  <si>
    <t>PASIVO CTE</t>
  </si>
  <si>
    <t>DS COMERCIALES</t>
  </si>
  <si>
    <t>PRESUPUESTO FINANCIERO: CTOS DE PRODUCCION DIFERIDOS</t>
  </si>
  <si>
    <t>PRESTAMOS</t>
  </si>
  <si>
    <t xml:space="preserve">DS FISCALES </t>
  </si>
  <si>
    <t>IMP A LAS GANANCIAS</t>
  </si>
  <si>
    <t>PN</t>
  </si>
  <si>
    <t>P + PN</t>
  </si>
  <si>
    <t>PRESTAMOS NO CORRIENTES, LO SACO DEL ESP O DE LA TABLITA DEL PRESUPUESTO ECONOMICO</t>
  </si>
  <si>
    <t>SALDO INICIAL</t>
  </si>
  <si>
    <t>RDO DEL</t>
  </si>
  <si>
    <t>APORTES</t>
  </si>
  <si>
    <t>ACTIVO - PASIVO</t>
  </si>
  <si>
    <t xml:space="preserve">RETIROS </t>
  </si>
  <si>
    <t></t>
  </si>
  <si>
    <t xml:space="preserve">   DIVIDENDOS EN EFVO</t>
  </si>
  <si>
    <t xml:space="preserve">   HONORARIOS A DIR Y SINIDCOS</t>
  </si>
  <si>
    <t>ESTADO DE EVOLUCION DEL PN</t>
  </si>
  <si>
    <t>TIENE QUE DAR IGUAL AL PN</t>
  </si>
  <si>
    <t xml:space="preserve"> Y SE AMORTIZA X 70000 Y AL MISMO TIEMPO VENDO UNA QUE AMORTIZO POR 50000, SERIA AMORT ANTERIOR + 70000 - 50000</t>
  </si>
  <si>
    <t>PARTO DE LA AMORT DEL AÑO ANTERIOR Y LE SUMO LO QUE COMPRO QUE SERIAN MAQUINAS POR 700000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</si>
</sst>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29"/>
      <scheme val="minor"/>
    </font>
    <font>
      <sz val="12"/>
      <color rgb="FFFF0000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sz val="12"/>
      <color theme="3"/>
      <name val="Calibri"/>
      <scheme val="minor"/>
    </font>
    <font>
      <sz val="12"/>
      <color theme="6"/>
      <name val="Calibri"/>
      <scheme val="minor"/>
    </font>
    <font>
      <sz val="12"/>
      <color theme="8"/>
      <name val="Calibri"/>
      <scheme val="minor"/>
    </font>
    <font>
      <sz val="12"/>
      <color theme="9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sz val="12"/>
      <color rgb="FF000000"/>
      <name val="Calibri"/>
      <family val="2"/>
      <charset val="129"/>
      <scheme val="minor"/>
    </font>
    <font>
      <sz val="12"/>
      <color rgb="FF000000"/>
      <name val="Wingdings"/>
      <family val="2"/>
    </font>
    <font>
      <sz val="12"/>
      <color theme="1"/>
      <name val="Wingdings"/>
      <family val="2"/>
      <charset val="129"/>
    </font>
    <font>
      <b/>
      <u/>
      <sz val="12"/>
      <color theme="1"/>
      <name val="Calibri"/>
      <scheme val="minor"/>
    </font>
    <font>
      <sz val="8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8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6">
    <xf numFmtId="0" fontId="0" fillId="0" borderId="0" xfId="0"/>
    <xf numFmtId="0" fontId="0" fillId="2" borderId="0" xfId="0" applyFill="1"/>
    <xf numFmtId="0" fontId="0" fillId="0" borderId="1" xfId="0" applyBorder="1"/>
    <xf numFmtId="0" fontId="3" fillId="0" borderId="0" xfId="0" applyFont="1"/>
    <xf numFmtId="0" fontId="3" fillId="0" borderId="5" xfId="0" applyFont="1" applyBorder="1"/>
    <xf numFmtId="0" fontId="3" fillId="0" borderId="0" xfId="0" applyFont="1" applyBorder="1"/>
    <xf numFmtId="0" fontId="3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/>
    <xf numFmtId="0" fontId="4" fillId="0" borderId="0" xfId="0" applyFont="1" applyFill="1" applyBorder="1"/>
    <xf numFmtId="0" fontId="4" fillId="0" borderId="0" xfId="0" applyFont="1"/>
    <xf numFmtId="0" fontId="5" fillId="0" borderId="0" xfId="0" applyFont="1" applyFill="1" applyBorder="1"/>
    <xf numFmtId="0" fontId="5" fillId="0" borderId="0" xfId="0" applyFont="1"/>
    <xf numFmtId="0" fontId="0" fillId="0" borderId="5" xfId="0" applyFill="1" applyBorder="1"/>
    <xf numFmtId="0" fontId="6" fillId="0" borderId="0" xfId="0" applyFont="1"/>
    <xf numFmtId="0" fontId="7" fillId="0" borderId="0" xfId="0" applyFont="1"/>
    <xf numFmtId="0" fontId="0" fillId="0" borderId="2" xfId="0" applyBorder="1"/>
    <xf numFmtId="0" fontId="0" fillId="0" borderId="4" xfId="0" applyBorder="1"/>
    <xf numFmtId="0" fontId="3" fillId="0" borderId="7" xfId="0" applyFont="1" applyBorder="1"/>
    <xf numFmtId="0" fontId="3" fillId="0" borderId="8" xfId="0" applyFont="1" applyBorder="1"/>
    <xf numFmtId="16" fontId="0" fillId="0" borderId="0" xfId="0" applyNumberFormat="1"/>
    <xf numFmtId="0" fontId="11" fillId="0" borderId="0" xfId="0" applyFont="1"/>
    <xf numFmtId="0" fontId="12" fillId="0" borderId="0" xfId="0" applyFont="1"/>
    <xf numFmtId="0" fontId="3" fillId="0" borderId="0" xfId="0" applyFont="1" applyFill="1"/>
    <xf numFmtId="0" fontId="0" fillId="0" borderId="7" xfId="0" applyFill="1" applyBorder="1"/>
    <xf numFmtId="164" fontId="0" fillId="0" borderId="0" xfId="1" applyNumberFormat="1" applyFont="1"/>
    <xf numFmtId="164" fontId="0" fillId="0" borderId="4" xfId="1" applyNumberFormat="1" applyFont="1" applyBorder="1"/>
    <xf numFmtId="164" fontId="0" fillId="0" borderId="6" xfId="1" applyNumberFormat="1" applyFont="1" applyBorder="1"/>
    <xf numFmtId="164" fontId="0" fillId="0" borderId="8" xfId="1" applyNumberFormat="1" applyFont="1" applyBorder="1"/>
    <xf numFmtId="164" fontId="10" fillId="0" borderId="6" xfId="1" applyNumberFormat="1" applyFont="1" applyBorder="1"/>
    <xf numFmtId="164" fontId="0" fillId="0" borderId="6" xfId="1" applyNumberFormat="1" applyFont="1" applyFill="1" applyBorder="1"/>
    <xf numFmtId="164" fontId="3" fillId="0" borderId="8" xfId="1" applyNumberFormat="1" applyFont="1" applyBorder="1"/>
    <xf numFmtId="164" fontId="0" fillId="0" borderId="1" xfId="0" applyNumberFormat="1" applyBorder="1"/>
    <xf numFmtId="164" fontId="0" fillId="0" borderId="0" xfId="0" applyNumberFormat="1" applyBorder="1"/>
    <xf numFmtId="164" fontId="3" fillId="0" borderId="1" xfId="1" applyNumberFormat="1" applyFont="1" applyBorder="1"/>
    <xf numFmtId="164" fontId="3" fillId="0" borderId="1" xfId="0" applyNumberFormat="1" applyFont="1" applyBorder="1"/>
    <xf numFmtId="0" fontId="3" fillId="0" borderId="3" xfId="0" applyFont="1" applyBorder="1"/>
    <xf numFmtId="0" fontId="3" fillId="0" borderId="4" xfId="0" applyFont="1" applyBorder="1"/>
    <xf numFmtId="0" fontId="13" fillId="0" borderId="5" xfId="0" applyFont="1" applyBorder="1"/>
    <xf numFmtId="164" fontId="0" fillId="0" borderId="0" xfId="1" applyNumberFormat="1" applyFont="1" applyBorder="1"/>
    <xf numFmtId="0" fontId="13" fillId="0" borderId="5" xfId="0" applyFont="1" applyFill="1" applyBorder="1"/>
    <xf numFmtId="0" fontId="3" fillId="0" borderId="7" xfId="0" applyFont="1" applyFill="1" applyBorder="1"/>
    <xf numFmtId="164" fontId="3" fillId="0" borderId="8" xfId="0" applyNumberFormat="1" applyFont="1" applyBorder="1"/>
    <xf numFmtId="0" fontId="0" fillId="2" borderId="0" xfId="0" applyFill="1" applyAlignment="1"/>
    <xf numFmtId="0" fontId="0" fillId="0" borderId="7" xfId="0" applyFont="1" applyBorder="1"/>
    <xf numFmtId="164" fontId="1" fillId="0" borderId="8" xfId="1" applyNumberFormat="1" applyFont="1" applyBorder="1"/>
    <xf numFmtId="164" fontId="3" fillId="0" borderId="6" xfId="1" applyNumberFormat="1" applyFont="1" applyBorder="1"/>
    <xf numFmtId="0" fontId="3" fillId="0" borderId="9" xfId="0" applyFont="1" applyBorder="1"/>
    <xf numFmtId="164" fontId="3" fillId="0" borderId="11" xfId="1" applyNumberFormat="1" applyFont="1" applyBorder="1"/>
    <xf numFmtId="0" fontId="3" fillId="2" borderId="0" xfId="0" applyFont="1" applyFill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/>
  </cellXfs>
  <cellStyles count="3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showRuler="0" view="pageLayout" workbookViewId="0">
      <selection activeCell="H38" sqref="H38"/>
    </sheetView>
  </sheetViews>
  <sheetFormatPr baseColWidth="10" defaultRowHeight="15" x14ac:dyDescent="0"/>
  <cols>
    <col min="1" max="1" width="29.1640625" bestFit="1" customWidth="1"/>
    <col min="2" max="2" width="20" bestFit="1" customWidth="1"/>
    <col min="3" max="3" width="15.1640625" bestFit="1" customWidth="1"/>
    <col min="4" max="4" width="17.6640625" bestFit="1" customWidth="1"/>
  </cols>
  <sheetData>
    <row r="1" spans="1:5">
      <c r="A1" s="3" t="s">
        <v>0</v>
      </c>
    </row>
    <row r="3" spans="1:5">
      <c r="A3" s="59" t="s">
        <v>1</v>
      </c>
      <c r="B3" s="60"/>
      <c r="C3" s="60"/>
      <c r="D3" s="60"/>
      <c r="E3" s="61"/>
    </row>
    <row r="4" spans="1:5">
      <c r="A4" s="4" t="s">
        <v>2</v>
      </c>
      <c r="B4" s="5" t="s">
        <v>8</v>
      </c>
      <c r="C4" s="5" t="s">
        <v>9</v>
      </c>
      <c r="D4" s="5" t="s">
        <v>10</v>
      </c>
      <c r="E4" s="6" t="s">
        <v>11</v>
      </c>
    </row>
    <row r="5" spans="1:5">
      <c r="A5" s="7" t="s">
        <v>3</v>
      </c>
      <c r="B5" s="2">
        <v>19962952</v>
      </c>
      <c r="C5" s="2">
        <v>4660948</v>
      </c>
      <c r="D5" s="2">
        <v>5537153</v>
      </c>
      <c r="E5" s="8">
        <f>SUM(B5:D5)</f>
        <v>30161053</v>
      </c>
    </row>
    <row r="6" spans="1:5">
      <c r="A6" s="9" t="s">
        <v>4</v>
      </c>
      <c r="B6" s="10">
        <v>450759</v>
      </c>
      <c r="C6" s="10">
        <v>1090201</v>
      </c>
      <c r="D6" s="16">
        <v>1417035</v>
      </c>
      <c r="E6" s="11">
        <f t="shared" ref="E6:E9" si="0">SUM(B6:D6)</f>
        <v>2957995</v>
      </c>
    </row>
    <row r="7" spans="1:5">
      <c r="A7" s="9" t="s">
        <v>5</v>
      </c>
      <c r="B7" s="10">
        <v>260347</v>
      </c>
      <c r="C7" s="10">
        <v>0</v>
      </c>
      <c r="D7" s="16">
        <v>2346230</v>
      </c>
      <c r="E7" s="11">
        <f t="shared" si="0"/>
        <v>2606577</v>
      </c>
    </row>
    <row r="8" spans="1:5">
      <c r="A8" s="9" t="s">
        <v>6</v>
      </c>
      <c r="B8" s="10">
        <v>0</v>
      </c>
      <c r="C8" s="10">
        <v>0</v>
      </c>
      <c r="D8" s="16">
        <v>1504939</v>
      </c>
      <c r="E8" s="11">
        <f t="shared" si="0"/>
        <v>1504939</v>
      </c>
    </row>
    <row r="9" spans="1:5">
      <c r="A9" s="9" t="s">
        <v>7</v>
      </c>
      <c r="B9" s="20">
        <v>578771</v>
      </c>
      <c r="C9" s="18">
        <v>131487</v>
      </c>
      <c r="D9" s="16">
        <v>0</v>
      </c>
      <c r="E9" s="11">
        <f t="shared" si="0"/>
        <v>710258</v>
      </c>
    </row>
    <row r="10" spans="1:5">
      <c r="A10" s="12" t="s">
        <v>11</v>
      </c>
      <c r="B10" s="13">
        <f>SUM(B5:B9)</f>
        <v>21252829</v>
      </c>
      <c r="C10" s="13">
        <f t="shared" ref="C10:D10" si="1">SUM(C5:C9)</f>
        <v>5882636</v>
      </c>
      <c r="D10" s="13">
        <f t="shared" si="1"/>
        <v>10805357</v>
      </c>
      <c r="E10" s="14">
        <f>SUM(B10:D10)</f>
        <v>37940822</v>
      </c>
    </row>
    <row r="11" spans="1:5">
      <c r="A11" s="33" t="s">
        <v>14</v>
      </c>
      <c r="B11" s="64">
        <f>B5+B6+B7+B8</f>
        <v>20674058</v>
      </c>
      <c r="C11" s="65">
        <f t="shared" ref="C11:D11" si="2">C5+C6+C7+C8</f>
        <v>5751149</v>
      </c>
      <c r="D11" s="65">
        <f t="shared" si="2"/>
        <v>10805357</v>
      </c>
      <c r="E11" s="8"/>
    </row>
    <row r="13" spans="1:5">
      <c r="A13" s="17" t="s">
        <v>12</v>
      </c>
    </row>
    <row r="14" spans="1:5">
      <c r="A14" s="19" t="s">
        <v>13</v>
      </c>
    </row>
    <row r="15" spans="1:5">
      <c r="A15" s="21" t="s">
        <v>151</v>
      </c>
    </row>
    <row r="16" spans="1:5">
      <c r="A16" s="21" t="s">
        <v>150</v>
      </c>
    </row>
    <row r="17" spans="1:1">
      <c r="A17" s="23" t="s">
        <v>15</v>
      </c>
    </row>
    <row r="18" spans="1:1">
      <c r="A18" s="24" t="s">
        <v>16</v>
      </c>
    </row>
  </sheetData>
  <mergeCells count="1">
    <mergeCell ref="A3:E3"/>
  </mergeCells>
  <phoneticPr fontId="14" type="noConversion"/>
  <pageMargins left="0.75" right="0.75" top="1" bottom="1" header="0.5" footer="0.5"/>
  <pageSetup paperSize="9" scale="60" orientation="landscape" horizontalDpi="4294967292" verticalDpi="4294967292"/>
  <rowBreaks count="1" manualBreakCount="1">
    <brk id="24" max="16383" man="1"/>
  </rowBreaks>
  <colBreaks count="1" manualBreakCount="1">
    <brk id="9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showRuler="0" workbookViewId="0">
      <selection activeCell="K36" sqref="K36"/>
    </sheetView>
  </sheetViews>
  <sheetFormatPr baseColWidth="10" defaultRowHeight="15" x14ac:dyDescent="0"/>
  <cols>
    <col min="1" max="1" width="31.5" bestFit="1" customWidth="1"/>
    <col min="2" max="2" width="12.1640625" bestFit="1" customWidth="1"/>
  </cols>
  <sheetData>
    <row r="2" spans="1:3">
      <c r="A2" s="62" t="s">
        <v>17</v>
      </c>
      <c r="B2" s="62"/>
    </row>
    <row r="3" spans="1:3">
      <c r="A3" s="25" t="s">
        <v>18</v>
      </c>
      <c r="B3" s="35">
        <v>20564762</v>
      </c>
      <c r="C3" t="s">
        <v>26</v>
      </c>
    </row>
    <row r="4" spans="1:3">
      <c r="A4" s="9" t="s">
        <v>19</v>
      </c>
      <c r="B4" s="36">
        <v>3701657</v>
      </c>
      <c r="C4" t="s">
        <v>27</v>
      </c>
    </row>
    <row r="5" spans="1:3">
      <c r="A5" s="7" t="s">
        <v>20</v>
      </c>
      <c r="B5" s="37">
        <f>B3+B4</f>
        <v>24266419</v>
      </c>
    </row>
    <row r="6" spans="1:3">
      <c r="A6" s="9" t="s">
        <v>21</v>
      </c>
      <c r="B6" s="36">
        <v>53421820</v>
      </c>
      <c r="C6" t="s">
        <v>33</v>
      </c>
    </row>
    <row r="7" spans="1:3">
      <c r="A7" s="9" t="s">
        <v>22</v>
      </c>
      <c r="B7" s="36">
        <v>20674058</v>
      </c>
      <c r="C7" t="s">
        <v>28</v>
      </c>
    </row>
    <row r="8" spans="1:3">
      <c r="A8" s="25" t="s">
        <v>25</v>
      </c>
      <c r="B8" s="35">
        <f>B6+B7</f>
        <v>74095878</v>
      </c>
      <c r="C8" t="s">
        <v>30</v>
      </c>
    </row>
    <row r="9" spans="1:3">
      <c r="A9" s="9" t="s">
        <v>31</v>
      </c>
      <c r="B9" s="36">
        <v>-24266419</v>
      </c>
      <c r="C9" t="s">
        <v>29</v>
      </c>
    </row>
    <row r="10" spans="1:3">
      <c r="A10" s="27" t="s">
        <v>24</v>
      </c>
      <c r="B10" s="40">
        <f>B5+B8+B9</f>
        <v>74095878</v>
      </c>
      <c r="C10" t="s">
        <v>32</v>
      </c>
    </row>
  </sheetData>
  <mergeCells count="1">
    <mergeCell ref="A2:B2"/>
  </mergeCells>
  <phoneticPr fontId="14" type="noConversion"/>
  <pageMargins left="0.75" right="0.75" top="1" bottom="1" header="0.5" footer="0.5"/>
  <pageSetup paperSize="9" scale="74" orientation="landscape" horizontalDpi="4294967292" verticalDpi="4294967292"/>
  <rowBreaks count="1" manualBreakCount="1">
    <brk id="15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9"/>
  <sheetViews>
    <sheetView showRuler="0" view="pageLayout" workbookViewId="0">
      <selection activeCell="J39" sqref="J39"/>
    </sheetView>
  </sheetViews>
  <sheetFormatPr baseColWidth="10" defaultRowHeight="15" x14ac:dyDescent="0"/>
  <cols>
    <col min="1" max="1" width="30.33203125" bestFit="1" customWidth="1"/>
    <col min="2" max="2" width="12.5" bestFit="1" customWidth="1"/>
    <col min="4" max="4" width="14.6640625" customWidth="1"/>
    <col min="5" max="5" width="14" customWidth="1"/>
    <col min="7" max="7" width="12.83203125" customWidth="1"/>
  </cols>
  <sheetData>
    <row r="2" spans="1:5">
      <c r="A2" s="62" t="s">
        <v>34</v>
      </c>
      <c r="B2" s="62"/>
    </row>
    <row r="3" spans="1:5">
      <c r="A3" s="25" t="s">
        <v>35</v>
      </c>
      <c r="B3" s="35">
        <v>100383892</v>
      </c>
      <c r="C3" t="s">
        <v>36</v>
      </c>
    </row>
    <row r="4" spans="1:5">
      <c r="A4" s="9" t="s">
        <v>37</v>
      </c>
      <c r="B4" s="36">
        <v>-74095878</v>
      </c>
      <c r="C4" t="s">
        <v>38</v>
      </c>
    </row>
    <row r="5" spans="1:5">
      <c r="A5" s="7" t="s">
        <v>39</v>
      </c>
      <c r="B5" s="37">
        <f>B3+B4</f>
        <v>26288014</v>
      </c>
    </row>
    <row r="6" spans="1:5">
      <c r="A6" s="9" t="s">
        <v>40</v>
      </c>
      <c r="B6" s="36">
        <v>-10805357</v>
      </c>
      <c r="C6" t="s">
        <v>42</v>
      </c>
    </row>
    <row r="7" spans="1:5">
      <c r="A7" s="9" t="s">
        <v>41</v>
      </c>
      <c r="B7" s="36">
        <v>-5751149</v>
      </c>
      <c r="C7" t="s">
        <v>43</v>
      </c>
    </row>
    <row r="8" spans="1:5">
      <c r="A8" s="9" t="s">
        <v>44</v>
      </c>
      <c r="B8" s="36">
        <v>150000</v>
      </c>
      <c r="C8" t="s">
        <v>45</v>
      </c>
    </row>
    <row r="9" spans="1:5">
      <c r="A9" s="7" t="s">
        <v>46</v>
      </c>
      <c r="B9" s="37">
        <f>B5+B6+B7+B8</f>
        <v>9881508</v>
      </c>
    </row>
    <row r="10" spans="1:5">
      <c r="A10" s="9" t="s">
        <v>47</v>
      </c>
      <c r="B10" s="36">
        <v>-710258</v>
      </c>
    </row>
    <row r="11" spans="1:5">
      <c r="A11" s="7" t="s">
        <v>48</v>
      </c>
      <c r="B11" s="37">
        <v>9171250</v>
      </c>
    </row>
    <row r="12" spans="1:5">
      <c r="A12" s="9" t="s">
        <v>49</v>
      </c>
      <c r="B12" s="36"/>
    </row>
    <row r="13" spans="1:5">
      <c r="A13" s="9" t="s">
        <v>50</v>
      </c>
      <c r="B13" s="36"/>
    </row>
    <row r="14" spans="1:5">
      <c r="A14" s="9" t="s">
        <v>51</v>
      </c>
      <c r="B14" s="38">
        <v>3701657</v>
      </c>
      <c r="C14" t="s">
        <v>52</v>
      </c>
    </row>
    <row r="15" spans="1:5">
      <c r="A15" s="9" t="s">
        <v>53</v>
      </c>
      <c r="B15" s="36">
        <v>360000</v>
      </c>
      <c r="C15" t="s">
        <v>54</v>
      </c>
    </row>
    <row r="16" spans="1:5">
      <c r="A16" s="9" t="s">
        <v>55</v>
      </c>
      <c r="B16" s="36">
        <v>-3040873</v>
      </c>
      <c r="C16" s="30" t="s">
        <v>69</v>
      </c>
      <c r="D16" s="30"/>
      <c r="E16" s="30"/>
    </row>
    <row r="17" spans="1:9">
      <c r="A17" s="7" t="s">
        <v>64</v>
      </c>
      <c r="B17" s="37">
        <f>B11+B14+B15+B16</f>
        <v>10192034</v>
      </c>
      <c r="D17" s="31" t="s">
        <v>68</v>
      </c>
    </row>
    <row r="18" spans="1:9">
      <c r="A18" s="22" t="s">
        <v>65</v>
      </c>
      <c r="B18" s="39">
        <v>-3567212</v>
      </c>
      <c r="C18" t="s">
        <v>67</v>
      </c>
      <c r="D18" s="31" t="s">
        <v>68</v>
      </c>
    </row>
    <row r="19" spans="1:9">
      <c r="A19" s="50" t="s">
        <v>66</v>
      </c>
      <c r="B19" s="40">
        <f>B17+B18</f>
        <v>6624822</v>
      </c>
      <c r="D19" s="31" t="s">
        <v>68</v>
      </c>
    </row>
    <row r="20" spans="1:9">
      <c r="D20" s="31" t="s">
        <v>68</v>
      </c>
    </row>
    <row r="21" spans="1:9">
      <c r="D21" t="s">
        <v>56</v>
      </c>
      <c r="F21" t="s">
        <v>58</v>
      </c>
    </row>
    <row r="22" spans="1:9">
      <c r="D22" t="s">
        <v>57</v>
      </c>
      <c r="F22">
        <v>10667543</v>
      </c>
    </row>
    <row r="23" spans="1:9">
      <c r="D23" t="s">
        <v>11</v>
      </c>
      <c r="F23">
        <v>16008232</v>
      </c>
    </row>
    <row r="25" spans="1:9">
      <c r="D25" s="29">
        <v>42736</v>
      </c>
      <c r="E25" s="29">
        <v>42826</v>
      </c>
      <c r="F25" s="29">
        <v>42917</v>
      </c>
      <c r="G25" s="29">
        <v>43009</v>
      </c>
      <c r="H25" s="3" t="s">
        <v>11</v>
      </c>
    </row>
    <row r="26" spans="1:9">
      <c r="D26" s="24">
        <v>1335172</v>
      </c>
      <c r="E26" s="24">
        <v>1335172</v>
      </c>
      <c r="F26" s="24">
        <v>1335172</v>
      </c>
      <c r="G26" s="24">
        <v>1335172</v>
      </c>
    </row>
    <row r="27" spans="1:9">
      <c r="C27" t="s">
        <v>59</v>
      </c>
      <c r="D27">
        <v>14673060</v>
      </c>
      <c r="E27">
        <v>1337888</v>
      </c>
      <c r="F27">
        <v>12002715</v>
      </c>
      <c r="G27">
        <v>10667543</v>
      </c>
    </row>
    <row r="28" spans="1:9">
      <c r="C28" t="s">
        <v>60</v>
      </c>
      <c r="D28" t="s">
        <v>61</v>
      </c>
      <c r="E28" t="s">
        <v>61</v>
      </c>
      <c r="F28" t="s">
        <v>61</v>
      </c>
      <c r="G28" t="s">
        <v>61</v>
      </c>
    </row>
    <row r="29" spans="1:9">
      <c r="C29" t="s">
        <v>62</v>
      </c>
      <c r="D29">
        <v>880384</v>
      </c>
      <c r="E29">
        <v>800273</v>
      </c>
      <c r="F29">
        <v>720163</v>
      </c>
      <c r="G29">
        <v>640053</v>
      </c>
      <c r="H29" s="3">
        <f>D29+E29+F29+G29</f>
        <v>3040873</v>
      </c>
      <c r="I29" t="s">
        <v>63</v>
      </c>
    </row>
  </sheetData>
  <mergeCells count="1">
    <mergeCell ref="A2:B2"/>
  </mergeCells>
  <phoneticPr fontId="14" type="noConversion"/>
  <pageMargins left="0.75" right="0.75" top="1" bottom="1" header="0.5" footer="0.5"/>
  <pageSetup paperSize="9" scale="71" orientation="landscape" horizontalDpi="4294967292" verticalDpi="4294967292"/>
  <rowBreaks count="1" manualBreakCount="1">
    <brk id="31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Ruler="0" workbookViewId="0">
      <selection activeCell="C12" sqref="C12"/>
    </sheetView>
  </sheetViews>
  <sheetFormatPr baseColWidth="10" defaultRowHeight="15" x14ac:dyDescent="0"/>
  <cols>
    <col min="1" max="1" width="31.5" bestFit="1" customWidth="1"/>
    <col min="2" max="2" width="13.6640625" bestFit="1" customWidth="1"/>
    <col min="3" max="3" width="12.1640625" bestFit="1" customWidth="1"/>
    <col min="4" max="4" width="14.6640625" customWidth="1"/>
  </cols>
  <sheetData>
    <row r="1" spans="1:5">
      <c r="A1" s="32"/>
      <c r="B1" s="32"/>
      <c r="C1" s="32"/>
    </row>
    <row r="2" spans="1:5">
      <c r="A2" s="62" t="s">
        <v>70</v>
      </c>
      <c r="B2" s="62"/>
      <c r="C2" s="62"/>
    </row>
    <row r="3" spans="1:5">
      <c r="A3" s="25"/>
      <c r="B3" s="45">
        <v>2012</v>
      </c>
      <c r="C3" s="46" t="s">
        <v>74</v>
      </c>
    </row>
    <row r="4" spans="1:5">
      <c r="A4" s="47" t="s">
        <v>71</v>
      </c>
      <c r="B4" s="10"/>
      <c r="C4" s="11"/>
    </row>
    <row r="5" spans="1:5">
      <c r="A5" s="4" t="s">
        <v>72</v>
      </c>
      <c r="B5" s="10"/>
      <c r="C5" s="11"/>
    </row>
    <row r="6" spans="1:5">
      <c r="A6" s="9" t="s">
        <v>73</v>
      </c>
      <c r="B6" s="48">
        <v>16464350</v>
      </c>
      <c r="C6" s="36"/>
      <c r="D6" t="s">
        <v>75</v>
      </c>
    </row>
    <row r="7" spans="1:5">
      <c r="A7" s="9" t="s">
        <v>76</v>
      </c>
      <c r="B7" s="48">
        <v>83653243</v>
      </c>
      <c r="C7" s="36">
        <v>16730649</v>
      </c>
      <c r="D7" t="s">
        <v>77</v>
      </c>
    </row>
    <row r="8" spans="1:5">
      <c r="A8" s="4" t="s">
        <v>78</v>
      </c>
      <c r="B8" s="48"/>
      <c r="C8" s="36"/>
      <c r="E8" t="s">
        <v>116</v>
      </c>
    </row>
    <row r="9" spans="1:5">
      <c r="A9" s="9" t="s">
        <v>79</v>
      </c>
      <c r="B9" s="48">
        <v>-5401487</v>
      </c>
      <c r="C9" s="36"/>
      <c r="D9" t="s">
        <v>82</v>
      </c>
    </row>
    <row r="10" spans="1:5">
      <c r="A10" s="9" t="s">
        <v>80</v>
      </c>
      <c r="B10" s="48">
        <v>-655273</v>
      </c>
      <c r="C10" s="36"/>
      <c r="D10" t="s">
        <v>82</v>
      </c>
    </row>
    <row r="11" spans="1:5">
      <c r="A11" s="9" t="s">
        <v>81</v>
      </c>
      <c r="B11" s="48">
        <v>-1347208</v>
      </c>
      <c r="C11" s="36"/>
      <c r="D11" t="s">
        <v>82</v>
      </c>
    </row>
    <row r="12" spans="1:5">
      <c r="A12" s="9" t="s">
        <v>23</v>
      </c>
      <c r="B12" s="48">
        <v>-55571909</v>
      </c>
      <c r="C12" s="36">
        <v>-18523970</v>
      </c>
      <c r="D12" t="s">
        <v>83</v>
      </c>
    </row>
    <row r="13" spans="1:5">
      <c r="A13" s="9" t="s">
        <v>84</v>
      </c>
      <c r="B13" s="48">
        <v>-10805357</v>
      </c>
      <c r="C13" s="36"/>
      <c r="D13" t="s">
        <v>85</v>
      </c>
    </row>
    <row r="14" spans="1:5">
      <c r="A14" s="9" t="s">
        <v>86</v>
      </c>
      <c r="B14" s="48">
        <v>-5751149</v>
      </c>
      <c r="C14" s="36"/>
      <c r="D14" t="s">
        <v>85</v>
      </c>
    </row>
    <row r="15" spans="1:5">
      <c r="A15" s="27" t="s">
        <v>87</v>
      </c>
      <c r="B15" s="43">
        <f>SUM(B6:B14)</f>
        <v>20585210</v>
      </c>
      <c r="C15" s="40"/>
      <c r="D15" s="1">
        <v>1</v>
      </c>
    </row>
    <row r="16" spans="1:5">
      <c r="A16" s="49" t="s">
        <v>88</v>
      </c>
      <c r="B16" s="48"/>
      <c r="C16" s="36"/>
    </row>
    <row r="17" spans="1:4">
      <c r="A17" s="22" t="s">
        <v>89</v>
      </c>
      <c r="B17" s="48">
        <v>-1300000</v>
      </c>
      <c r="C17" s="36"/>
      <c r="D17" t="s">
        <v>91</v>
      </c>
    </row>
    <row r="18" spans="1:4">
      <c r="A18" s="22" t="s">
        <v>90</v>
      </c>
      <c r="B18" s="48">
        <v>500000</v>
      </c>
      <c r="C18" s="36"/>
      <c r="D18" t="s">
        <v>92</v>
      </c>
    </row>
    <row r="19" spans="1:4">
      <c r="A19" s="22" t="s">
        <v>93</v>
      </c>
      <c r="B19" s="48">
        <v>-8000000</v>
      </c>
      <c r="C19" s="36"/>
      <c r="D19" t="s">
        <v>94</v>
      </c>
    </row>
    <row r="20" spans="1:4">
      <c r="A20" s="50" t="s">
        <v>95</v>
      </c>
      <c r="B20" s="43">
        <f>SUM(B17+B18+B19)</f>
        <v>-8800000</v>
      </c>
      <c r="C20" s="40"/>
      <c r="D20" s="1">
        <v>2</v>
      </c>
    </row>
    <row r="21" spans="1:4">
      <c r="A21" s="49" t="s">
        <v>96</v>
      </c>
      <c r="B21" s="48"/>
      <c r="C21" s="36"/>
    </row>
    <row r="22" spans="1:4">
      <c r="A22" s="22" t="s">
        <v>97</v>
      </c>
      <c r="B22" s="48">
        <v>-5340689</v>
      </c>
      <c r="C22" s="36"/>
      <c r="D22" t="s">
        <v>98</v>
      </c>
    </row>
    <row r="23" spans="1:4">
      <c r="A23" s="22" t="s">
        <v>99</v>
      </c>
      <c r="B23" s="48">
        <v>-3040872</v>
      </c>
      <c r="C23" s="36"/>
      <c r="D23" t="s">
        <v>100</v>
      </c>
    </row>
    <row r="24" spans="1:4">
      <c r="A24" s="22" t="s">
        <v>101</v>
      </c>
      <c r="B24" s="48">
        <v>-1200000</v>
      </c>
      <c r="C24" s="11"/>
    </row>
    <row r="25" spans="1:4">
      <c r="A25" s="22" t="s">
        <v>103</v>
      </c>
      <c r="B25" s="48">
        <v>-600000</v>
      </c>
      <c r="C25" s="11"/>
    </row>
    <row r="26" spans="1:4">
      <c r="A26" s="50" t="s">
        <v>102</v>
      </c>
      <c r="B26" s="44">
        <f>B22+B23+B24+B25</f>
        <v>-10181561</v>
      </c>
      <c r="C26" s="28"/>
      <c r="D26" s="1">
        <v>3</v>
      </c>
    </row>
    <row r="27" spans="1:4">
      <c r="A27" s="33" t="s">
        <v>104</v>
      </c>
      <c r="B27" s="41">
        <f>B15+B20+B26</f>
        <v>1603649</v>
      </c>
      <c r="C27" s="11"/>
      <c r="D27" t="s">
        <v>105</v>
      </c>
    </row>
    <row r="28" spans="1:4">
      <c r="A28" s="22" t="s">
        <v>106</v>
      </c>
      <c r="B28" s="42">
        <v>93383</v>
      </c>
      <c r="C28" s="11"/>
      <c r="D28" t="s">
        <v>107</v>
      </c>
    </row>
    <row r="29" spans="1:4">
      <c r="A29" s="50" t="s">
        <v>108</v>
      </c>
      <c r="B29" s="44">
        <v>1697033</v>
      </c>
      <c r="C29" s="51"/>
      <c r="D29" t="s">
        <v>109</v>
      </c>
    </row>
  </sheetData>
  <mergeCells count="1">
    <mergeCell ref="A2:C2"/>
  </mergeCells>
  <phoneticPr fontId="14" type="noConversion"/>
  <pageMargins left="0.75" right="0.75" top="1" bottom="1" header="0.5" footer="0.5"/>
  <pageSetup paperSize="9" scale="72" orientation="landscape" horizontalDpi="4294967292" verticalDpi="4294967292"/>
  <rowBreaks count="1" manualBreakCount="1">
    <brk id="32" max="16383" man="1"/>
  </rowBreaks>
  <colBreaks count="1" manualBreakCount="1">
    <brk id="1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abSelected="1" showRuler="0" view="pageLayout" workbookViewId="0">
      <selection activeCell="A2" sqref="A2"/>
    </sheetView>
  </sheetViews>
  <sheetFormatPr baseColWidth="10" defaultRowHeight="15" x14ac:dyDescent="0"/>
  <cols>
    <col min="1" max="1" width="18.33203125" customWidth="1"/>
    <col min="2" max="2" width="11.5" bestFit="1" customWidth="1"/>
    <col min="3" max="3" width="15.6640625" customWidth="1"/>
    <col min="4" max="4" width="18.1640625" bestFit="1" customWidth="1"/>
    <col min="5" max="5" width="18" bestFit="1" customWidth="1"/>
    <col min="8" max="8" width="11.33203125" customWidth="1"/>
    <col min="9" max="9" width="18" bestFit="1" customWidth="1"/>
  </cols>
  <sheetData>
    <row r="2" spans="1:5">
      <c r="A2" s="58" t="s">
        <v>110</v>
      </c>
      <c r="B2" s="52"/>
      <c r="C2" s="52"/>
    </row>
    <row r="3" spans="1:5">
      <c r="A3" s="25" t="s">
        <v>111</v>
      </c>
      <c r="B3" s="26"/>
    </row>
    <row r="4" spans="1:5">
      <c r="A4" s="9" t="s">
        <v>112</v>
      </c>
      <c r="B4" s="11"/>
    </row>
    <row r="5" spans="1:5">
      <c r="A5" s="9" t="s">
        <v>113</v>
      </c>
      <c r="B5" s="36">
        <v>1697033</v>
      </c>
    </row>
    <row r="6" spans="1:5">
      <c r="A6" s="9" t="s">
        <v>115</v>
      </c>
      <c r="B6" s="36">
        <v>8360000</v>
      </c>
      <c r="C6" t="s">
        <v>114</v>
      </c>
    </row>
    <row r="7" spans="1:5">
      <c r="A7" s="9" t="s">
        <v>73</v>
      </c>
      <c r="B7" s="36">
        <v>16730649</v>
      </c>
      <c r="C7" t="s">
        <v>117</v>
      </c>
    </row>
    <row r="8" spans="1:5">
      <c r="A8" s="9" t="s">
        <v>118</v>
      </c>
      <c r="B8" s="36">
        <v>24266419</v>
      </c>
      <c r="C8" t="s">
        <v>126</v>
      </c>
    </row>
    <row r="9" spans="1:5">
      <c r="A9" s="53" t="s">
        <v>119</v>
      </c>
      <c r="B9" s="54">
        <f>B5+B6+B7+B8</f>
        <v>51054101</v>
      </c>
    </row>
    <row r="10" spans="1:5">
      <c r="A10" s="9" t="s">
        <v>120</v>
      </c>
      <c r="B10" s="36"/>
    </row>
    <row r="11" spans="1:5">
      <c r="A11" s="9" t="s">
        <v>121</v>
      </c>
      <c r="B11" s="36">
        <v>14448210</v>
      </c>
      <c r="C11" s="31" t="s">
        <v>145</v>
      </c>
      <c r="D11" s="63" t="s">
        <v>122</v>
      </c>
      <c r="E11" s="63"/>
    </row>
    <row r="12" spans="1:5">
      <c r="A12" s="27" t="s">
        <v>129</v>
      </c>
      <c r="B12" s="40">
        <f>B9+B11</f>
        <v>65502311</v>
      </c>
      <c r="D12" s="25" t="s">
        <v>125</v>
      </c>
      <c r="E12" s="26">
        <v>14208468</v>
      </c>
    </row>
    <row r="13" spans="1:5">
      <c r="A13" s="4"/>
      <c r="B13" s="55"/>
      <c r="D13" s="9" t="s">
        <v>123</v>
      </c>
      <c r="E13" s="11">
        <v>1300000</v>
      </c>
    </row>
    <row r="14" spans="1:5">
      <c r="A14" s="9"/>
      <c r="B14" s="36"/>
      <c r="D14" s="9" t="s">
        <v>124</v>
      </c>
      <c r="E14" s="11">
        <v>-350000</v>
      </c>
    </row>
    <row r="15" spans="1:5">
      <c r="A15" s="9" t="s">
        <v>130</v>
      </c>
      <c r="B15" s="36"/>
      <c r="D15" s="9" t="s">
        <v>127</v>
      </c>
      <c r="E15" s="11">
        <v>-710258</v>
      </c>
    </row>
    <row r="16" spans="1:5">
      <c r="A16" s="9" t="s">
        <v>131</v>
      </c>
      <c r="B16" s="36"/>
      <c r="D16" s="7" t="s">
        <v>128</v>
      </c>
      <c r="E16" s="28">
        <f>E12+E13+E14+E15</f>
        <v>14448210</v>
      </c>
    </row>
    <row r="17" spans="1:8">
      <c r="A17" s="9" t="s">
        <v>132</v>
      </c>
      <c r="B17" s="36">
        <v>18523970</v>
      </c>
      <c r="C17" t="s">
        <v>133</v>
      </c>
    </row>
    <row r="18" spans="1:8">
      <c r="A18" s="9" t="s">
        <v>134</v>
      </c>
      <c r="B18" s="36">
        <v>10667543</v>
      </c>
      <c r="C18" t="s">
        <v>139</v>
      </c>
    </row>
    <row r="19" spans="1:8">
      <c r="A19" s="9" t="s">
        <v>135</v>
      </c>
      <c r="B19" s="36">
        <v>3567212</v>
      </c>
      <c r="C19" t="s">
        <v>136</v>
      </c>
    </row>
    <row r="20" spans="1:8">
      <c r="A20" s="27" t="s">
        <v>131</v>
      </c>
      <c r="B20" s="40">
        <f>B17+B18+B19</f>
        <v>32758725</v>
      </c>
    </row>
    <row r="21" spans="1:8">
      <c r="A21" s="9"/>
      <c r="B21" s="36"/>
      <c r="D21" s="63" t="s">
        <v>148</v>
      </c>
      <c r="E21" s="63"/>
    </row>
    <row r="22" spans="1:8">
      <c r="A22" s="4" t="s">
        <v>137</v>
      </c>
      <c r="B22" s="55">
        <f>B12-B20</f>
        <v>32743586</v>
      </c>
      <c r="C22" t="s">
        <v>143</v>
      </c>
      <c r="D22" s="25" t="s">
        <v>140</v>
      </c>
      <c r="E22" s="26">
        <v>27918763</v>
      </c>
    </row>
    <row r="23" spans="1:8">
      <c r="A23" s="56" t="s">
        <v>138</v>
      </c>
      <c r="B23" s="57">
        <f>B22+B20</f>
        <v>65502311</v>
      </c>
      <c r="D23" s="9" t="s">
        <v>141</v>
      </c>
      <c r="E23" s="11">
        <v>6624823</v>
      </c>
    </row>
    <row r="24" spans="1:8">
      <c r="B24" s="34"/>
      <c r="D24" s="9" t="s">
        <v>142</v>
      </c>
      <c r="E24" s="11">
        <v>0</v>
      </c>
    </row>
    <row r="25" spans="1:8">
      <c r="D25" s="9" t="s">
        <v>144</v>
      </c>
      <c r="E25" s="11"/>
    </row>
    <row r="26" spans="1:8">
      <c r="D26" s="9" t="s">
        <v>146</v>
      </c>
      <c r="E26" s="11">
        <v>-1200000</v>
      </c>
    </row>
    <row r="27" spans="1:8">
      <c r="D27" s="9" t="s">
        <v>147</v>
      </c>
      <c r="E27" s="11">
        <v>-600000</v>
      </c>
    </row>
    <row r="28" spans="1:8">
      <c r="D28" s="27" t="s">
        <v>128</v>
      </c>
      <c r="E28" s="28">
        <f>E22+E23+E26+E27</f>
        <v>32743586</v>
      </c>
    </row>
    <row r="29" spans="1:8">
      <c r="D29" s="15" t="s">
        <v>149</v>
      </c>
      <c r="H29" s="3"/>
    </row>
  </sheetData>
  <mergeCells count="2">
    <mergeCell ref="D11:E11"/>
    <mergeCell ref="D21:E21"/>
  </mergeCells>
  <phoneticPr fontId="14" type="noConversion"/>
  <pageMargins left="0.75" right="0.75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ANEXO DE GASTOS PROYECTADOS</vt:lpstr>
      <vt:lpstr>ANEXO CMV PROYECTADO</vt:lpstr>
      <vt:lpstr>PRESUPUESTO ECONOMICO</vt:lpstr>
      <vt:lpstr>PRESUPUESTO FINANCIERO</vt:lpstr>
      <vt:lpstr>ESP PROYECTADO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Martín Levy</dc:creator>
  <cp:lastModifiedBy>Martín Levy</cp:lastModifiedBy>
  <cp:lastPrinted>2017-10-31T01:12:28Z</cp:lastPrinted>
  <dcterms:created xsi:type="dcterms:W3CDTF">2017-10-30T11:00:31Z</dcterms:created>
  <dcterms:modified xsi:type="dcterms:W3CDTF">2017-10-31T01:16:14Z</dcterms:modified>
</cp:coreProperties>
</file>