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39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33" i="1"/>
  <c r="B32" i="1"/>
  <c r="B25" i="1"/>
  <c r="S16" i="1"/>
  <c r="B22" i="1"/>
  <c r="B11" i="1"/>
  <c r="I12" i="1"/>
  <c r="S4" i="1"/>
  <c r="B4" i="1"/>
</calcChain>
</file>

<file path=xl/sharedStrings.xml><?xml version="1.0" encoding="utf-8"?>
<sst xmlns="http://schemas.openxmlformats.org/spreadsheetml/2006/main" count="125" uniqueCount="91">
  <si>
    <t>PRESUPUESTO ECONOMICO</t>
  </si>
  <si>
    <t>VENTAS</t>
  </si>
  <si>
    <t>CMV</t>
  </si>
  <si>
    <t>2160000 X 1,05</t>
  </si>
  <si>
    <t>GANANCIA BRUTA</t>
  </si>
  <si>
    <t>GTOS DE COMERC.</t>
  </si>
  <si>
    <t>100000 + 319000</t>
  </si>
  <si>
    <t>GASTOS ADM.</t>
  </si>
  <si>
    <t>310000 + (1180000/8 AÑOS) + (150000/5 AÑOS)</t>
  </si>
  <si>
    <t></t>
  </si>
  <si>
    <t>PRESUPUESTO FINACNIERO</t>
  </si>
  <si>
    <t>20X3</t>
  </si>
  <si>
    <t>DIFERIDO</t>
  </si>
  <si>
    <t>ACTIVIDADES OPERATIVAS</t>
  </si>
  <si>
    <t>CREDITOS X VENTAS</t>
  </si>
  <si>
    <t xml:space="preserve">  COBRANZAS</t>
  </si>
  <si>
    <t xml:space="preserve">      CREDITOS X VENTAS</t>
  </si>
  <si>
    <t xml:space="preserve">      POR VTAS PROYECTADAS</t>
  </si>
  <si>
    <t>è</t>
  </si>
  <si>
    <t>VENTAS / 12 MESES X 11 MESES Y LO MISMO X 1 MES</t>
  </si>
  <si>
    <t xml:space="preserve">  POR DS COMERCIALES</t>
  </si>
  <si>
    <t>ANEXO CMV</t>
  </si>
  <si>
    <t>EXISTENCIA INICIAL DE BS DE CAMBIO</t>
  </si>
  <si>
    <t xml:space="preserve"> RXT</t>
  </si>
  <si>
    <t>900000 X 0,05</t>
  </si>
  <si>
    <t>EXISTENCIA INICIAL A.V.C</t>
  </si>
  <si>
    <t>COSTO DE PRODUCCION</t>
  </si>
  <si>
    <t>EXISTENCIA FINIAL BS DE CAMBIO</t>
  </si>
  <si>
    <t>400000 X 1,05</t>
  </si>
  <si>
    <t>TENIA ESTE DATO</t>
  </si>
  <si>
    <t>LO SACO POR CMV = EI + CP + EF</t>
  </si>
  <si>
    <t>PAGOS</t>
  </si>
  <si>
    <t xml:space="preserve">  POR COSTO DE PRODIUCCION</t>
  </si>
  <si>
    <t xml:space="preserve">  GASTOS DE COMERC.</t>
  </si>
  <si>
    <t>G COMER /12 X 11</t>
  </si>
  <si>
    <t xml:space="preserve">  GASTOS ADM.</t>
  </si>
  <si>
    <t>310000 /12 X11</t>
  </si>
  <si>
    <t>FEO</t>
  </si>
  <si>
    <t xml:space="preserve">  COMPRA DE BS DE USO</t>
  </si>
  <si>
    <t>COSTO DE PRODU/12 X 11 EL COSTO DE PROD LO SACO POR EL ANEXO CMV</t>
  </si>
  <si>
    <t>ACTIVIDADES DE INVERSION</t>
  </si>
  <si>
    <t>FLUJO NETO X ACT DE INV</t>
  </si>
  <si>
    <t>FLUJO NETO ANUAL</t>
  </si>
  <si>
    <t>SALDO INICIAL</t>
  </si>
  <si>
    <t>SALDO FINAL</t>
  </si>
  <si>
    <t>SALDO CAJA EJERCICIO ANTERIOR</t>
  </si>
  <si>
    <t>LA CONSIGNA DICE Q TENGO Q TENER ESTE SALDO</t>
  </si>
  <si>
    <t>PZO FIJO</t>
  </si>
  <si>
    <t>COMO EL FLUJO NETO ANUAL ES 7000 , HAGO 743167 + 7000</t>
  </si>
  <si>
    <t>LO SACO POR DIF</t>
  </si>
  <si>
    <t>RESULTADOS FCIEROS Y X TCIA</t>
  </si>
  <si>
    <t xml:space="preserve">  GEN X ACTIVOS</t>
  </si>
  <si>
    <t>PASIVO NO CTE X 0,10</t>
  </si>
  <si>
    <t xml:space="preserve">  GEN X PASIVOS</t>
  </si>
  <si>
    <t>RESULTADO NET</t>
  </si>
  <si>
    <t>R X TENENCIA</t>
  </si>
  <si>
    <t>ESTADO DE SIT PATRIMONIAL PROYECTADO</t>
  </si>
  <si>
    <t>ACTIVO</t>
  </si>
  <si>
    <t>ACTIVO CTE</t>
  </si>
  <si>
    <t>CAJA Y BANCOS</t>
  </si>
  <si>
    <t>INVERSIONES</t>
  </si>
  <si>
    <t>SALDO FINAL PRESUP FCIERO</t>
  </si>
  <si>
    <t>PZO FIJO PRESUO FCIERO</t>
  </si>
  <si>
    <t>DIFERIDO VTAS PROYECTADAS</t>
  </si>
  <si>
    <t>BS DE CAMBIO</t>
  </si>
  <si>
    <t>TOTAL ACTIVO CTE</t>
  </si>
  <si>
    <t>ACTIVO NO CTE</t>
  </si>
  <si>
    <t>BS DE USO</t>
  </si>
  <si>
    <t>ANEXO BS DE USO</t>
  </si>
  <si>
    <t>ALTAS</t>
  </si>
  <si>
    <t>BAJAS</t>
  </si>
  <si>
    <t>AMORTIZACIONES</t>
  </si>
  <si>
    <t>SALDO AL CIERRE</t>
  </si>
  <si>
    <t>SALDO FINAL ANTERIOR</t>
  </si>
  <si>
    <t>147500 + 30000</t>
  </si>
  <si>
    <t>TOTAL ACTIVO</t>
  </si>
  <si>
    <t>PASIVO</t>
  </si>
  <si>
    <t>PASIVO CTE</t>
  </si>
  <si>
    <t>DS COMERCIALES</t>
  </si>
  <si>
    <t>SUMA DE DS DIFERIDAS EN EL PRESUPUESTO FCIERO</t>
  </si>
  <si>
    <t>PAIVO NO CTE</t>
  </si>
  <si>
    <t>PRESTAMOS</t>
  </si>
  <si>
    <t>PN</t>
  </si>
  <si>
    <t>TOTAL PASIVO</t>
  </si>
  <si>
    <t>TOTAL PASIVO + PN</t>
  </si>
  <si>
    <t>330000 X 0,1</t>
  </si>
  <si>
    <t>ESTADO DE EVOLUCION DEL PN</t>
  </si>
  <si>
    <t>APORTES</t>
  </si>
  <si>
    <t>REITROS</t>
  </si>
  <si>
    <t>RDO DEL EJERCICIO</t>
  </si>
  <si>
    <t>RDO NETO PRESUP ECONOMICO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</si>
</sst>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Wingdings"/>
      <family val="2"/>
    </font>
    <font>
      <sz val="12"/>
      <color rgb="FF000000"/>
      <name val="Wingdings"/>
      <family val="2"/>
    </font>
    <font>
      <sz val="8"/>
      <color theme="1"/>
      <name val="Calibri"/>
      <scheme val="minor"/>
    </font>
    <font>
      <b/>
      <sz val="12"/>
      <color rgb="FF000000"/>
      <name val="Wingding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3" xfId="0" applyFont="1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7" fillId="0" borderId="0" xfId="0" applyFont="1"/>
    <xf numFmtId="0" fontId="1" fillId="2" borderId="0" xfId="0" applyFont="1" applyFill="1" applyAlignment="1">
      <alignment horizontal="center"/>
    </xf>
    <xf numFmtId="0" fontId="1" fillId="0" borderId="4" xfId="0" applyFont="1" applyBorder="1"/>
    <xf numFmtId="0" fontId="0" fillId="0" borderId="9" xfId="0" applyBorder="1"/>
    <xf numFmtId="0" fontId="0" fillId="0" borderId="10" xfId="0" applyBorder="1"/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showRuler="0" topLeftCell="A25" workbookViewId="0">
      <selection activeCell="B40" sqref="A2:B40"/>
    </sheetView>
  </sheetViews>
  <sheetFormatPr baseColWidth="10" defaultRowHeight="15" x14ac:dyDescent="0"/>
  <cols>
    <col min="1" max="1" width="28" customWidth="1"/>
    <col min="2" max="2" width="11.5" bestFit="1" customWidth="1"/>
    <col min="3" max="3" width="5" customWidth="1"/>
    <col min="4" max="4" width="24.5" bestFit="1" customWidth="1"/>
    <col min="8" max="8" width="26.5" bestFit="1" customWidth="1"/>
    <col min="9" max="9" width="11.5" bestFit="1" customWidth="1"/>
    <col min="11" max="11" width="3.83203125" customWidth="1"/>
    <col min="18" max="18" width="32" bestFit="1" customWidth="1"/>
    <col min="19" max="19" width="11.5" bestFit="1" customWidth="1"/>
    <col min="20" max="20" width="4.33203125" customWidth="1"/>
  </cols>
  <sheetData>
    <row r="1" spans="1:21">
      <c r="A1" s="20" t="s">
        <v>0</v>
      </c>
      <c r="B1" s="20"/>
      <c r="C1" s="5"/>
      <c r="D1" s="5"/>
      <c r="H1" s="20" t="s">
        <v>10</v>
      </c>
      <c r="I1" s="20"/>
      <c r="J1" s="20"/>
      <c r="R1" s="20" t="s">
        <v>21</v>
      </c>
      <c r="S1" s="20"/>
    </row>
    <row r="2" spans="1:21">
      <c r="A2" s="14" t="s">
        <v>1</v>
      </c>
      <c r="B2" s="15">
        <v>3190000</v>
      </c>
      <c r="H2" s="14"/>
      <c r="I2" s="6" t="s">
        <v>11</v>
      </c>
      <c r="J2" s="15" t="s">
        <v>12</v>
      </c>
      <c r="R2" s="14" t="s">
        <v>22</v>
      </c>
      <c r="S2" s="15">
        <v>900000</v>
      </c>
    </row>
    <row r="3" spans="1:21">
      <c r="A3" s="8" t="s">
        <v>2</v>
      </c>
      <c r="B3" s="17">
        <v>-2268000</v>
      </c>
      <c r="C3" s="1" t="s">
        <v>9</v>
      </c>
      <c r="D3" t="s">
        <v>3</v>
      </c>
      <c r="H3" s="7" t="s">
        <v>13</v>
      </c>
      <c r="I3" s="16"/>
      <c r="J3" s="17"/>
      <c r="R3" s="8" t="s">
        <v>23</v>
      </c>
      <c r="S3" s="17">
        <v>45000</v>
      </c>
      <c r="T3" s="3" t="s">
        <v>18</v>
      </c>
      <c r="U3" t="s">
        <v>24</v>
      </c>
    </row>
    <row r="4" spans="1:21">
      <c r="A4" s="9" t="s">
        <v>4</v>
      </c>
      <c r="B4" s="18">
        <f>SUM(B2+B3)</f>
        <v>922000</v>
      </c>
      <c r="H4" s="8" t="s">
        <v>15</v>
      </c>
      <c r="I4" s="16"/>
      <c r="J4" s="17"/>
      <c r="R4" s="9" t="s">
        <v>25</v>
      </c>
      <c r="S4" s="18">
        <f>SUM(S2+S3)</f>
        <v>945000</v>
      </c>
    </row>
    <row r="5" spans="1:21">
      <c r="A5" s="8" t="s">
        <v>5</v>
      </c>
      <c r="B5" s="17">
        <v>-419000</v>
      </c>
      <c r="C5" s="1" t="s">
        <v>9</v>
      </c>
      <c r="D5" t="s">
        <v>6</v>
      </c>
      <c r="H5" s="8" t="s">
        <v>16</v>
      </c>
      <c r="I5" s="16">
        <v>150000</v>
      </c>
      <c r="J5" s="17"/>
      <c r="R5" s="8"/>
      <c r="S5" s="17"/>
    </row>
    <row r="6" spans="1:21">
      <c r="A6" s="8" t="s">
        <v>7</v>
      </c>
      <c r="B6" s="17">
        <v>-487500</v>
      </c>
      <c r="C6" s="1" t="s">
        <v>9</v>
      </c>
      <c r="D6" t="s">
        <v>8</v>
      </c>
      <c r="H6" s="8" t="s">
        <v>17</v>
      </c>
      <c r="I6" s="16">
        <v>2924167</v>
      </c>
      <c r="J6" s="17">
        <v>265833</v>
      </c>
      <c r="K6" s="3" t="s">
        <v>18</v>
      </c>
      <c r="L6" t="s">
        <v>19</v>
      </c>
      <c r="R6" s="8" t="s">
        <v>26</v>
      </c>
      <c r="S6" s="17">
        <v>1743000</v>
      </c>
      <c r="T6" s="3" t="s">
        <v>18</v>
      </c>
      <c r="U6" t="s">
        <v>30</v>
      </c>
    </row>
    <row r="7" spans="1:21">
      <c r="A7" s="8"/>
      <c r="B7" s="17"/>
      <c r="H7" s="8" t="s">
        <v>31</v>
      </c>
      <c r="I7" s="16"/>
      <c r="J7" s="17"/>
      <c r="R7" s="8" t="s">
        <v>27</v>
      </c>
      <c r="S7" s="17">
        <v>-420000</v>
      </c>
      <c r="T7" s="3" t="s">
        <v>18</v>
      </c>
      <c r="U7" t="s">
        <v>28</v>
      </c>
    </row>
    <row r="8" spans="1:21">
      <c r="A8" s="8" t="s">
        <v>50</v>
      </c>
      <c r="B8" s="17"/>
      <c r="H8" s="8" t="s">
        <v>20</v>
      </c>
      <c r="I8" s="16">
        <v>-65000</v>
      </c>
      <c r="J8" s="17"/>
      <c r="R8" s="9" t="s">
        <v>2</v>
      </c>
      <c r="S8" s="18">
        <v>2268000</v>
      </c>
      <c r="T8" s="3" t="s">
        <v>18</v>
      </c>
      <c r="U8" t="s">
        <v>29</v>
      </c>
    </row>
    <row r="9" spans="1:21">
      <c r="A9" s="8" t="s">
        <v>51</v>
      </c>
      <c r="B9" s="17">
        <v>45000</v>
      </c>
      <c r="C9" s="1" t="s">
        <v>9</v>
      </c>
      <c r="D9" t="s">
        <v>55</v>
      </c>
      <c r="H9" s="8" t="s">
        <v>32</v>
      </c>
      <c r="I9" s="16">
        <v>-1597750</v>
      </c>
      <c r="J9" s="17">
        <v>-145250</v>
      </c>
      <c r="K9" s="3" t="s">
        <v>18</v>
      </c>
      <c r="L9" t="s">
        <v>39</v>
      </c>
      <c r="O9" s="4"/>
      <c r="P9" s="4"/>
      <c r="Q9" s="4"/>
      <c r="R9" s="4"/>
    </row>
    <row r="10" spans="1:21">
      <c r="A10" s="8" t="s">
        <v>53</v>
      </c>
      <c r="B10" s="17">
        <v>-33000</v>
      </c>
      <c r="C10" s="1" t="s">
        <v>9</v>
      </c>
      <c r="D10" t="s">
        <v>52</v>
      </c>
      <c r="H10" s="8" t="s">
        <v>33</v>
      </c>
      <c r="I10" s="16">
        <v>-384083</v>
      </c>
      <c r="J10" s="17">
        <v>-34916</v>
      </c>
      <c r="K10" s="3" t="s">
        <v>18</v>
      </c>
      <c r="L10" t="s">
        <v>34</v>
      </c>
    </row>
    <row r="11" spans="1:21">
      <c r="A11" s="9" t="s">
        <v>54</v>
      </c>
      <c r="B11" s="18">
        <f>SUM(B5+B4+B6+B9+B10)</f>
        <v>27500</v>
      </c>
      <c r="C11" s="16"/>
      <c r="D11" s="16"/>
      <c r="H11" s="8" t="s">
        <v>35</v>
      </c>
      <c r="I11" s="16">
        <v>-284167</v>
      </c>
      <c r="J11" s="17">
        <v>-25833</v>
      </c>
      <c r="K11" s="3" t="s">
        <v>18</v>
      </c>
      <c r="L11" t="s">
        <v>36</v>
      </c>
      <c r="R11" t="s">
        <v>68</v>
      </c>
    </row>
    <row r="12" spans="1:21">
      <c r="A12" s="8"/>
      <c r="B12" s="17"/>
      <c r="H12" s="9" t="s">
        <v>37</v>
      </c>
      <c r="I12" s="2">
        <f>SUM(I5+I6+I8+I9+I10+I11)</f>
        <v>743167</v>
      </c>
      <c r="J12" s="18">
        <v>-206000</v>
      </c>
      <c r="R12" t="s">
        <v>43</v>
      </c>
      <c r="S12">
        <v>1180000</v>
      </c>
      <c r="T12" s="3" t="s">
        <v>18</v>
      </c>
      <c r="U12" t="s">
        <v>73</v>
      </c>
    </row>
    <row r="13" spans="1:21">
      <c r="A13" s="8"/>
      <c r="B13" s="17"/>
      <c r="H13" s="10" t="s">
        <v>40</v>
      </c>
      <c r="I13" s="16"/>
      <c r="J13" s="17"/>
      <c r="R13" t="s">
        <v>69</v>
      </c>
      <c r="S13">
        <v>150000</v>
      </c>
      <c r="T13" s="3" t="s">
        <v>9</v>
      </c>
    </row>
    <row r="14" spans="1:21">
      <c r="A14" s="8"/>
      <c r="B14" s="17"/>
      <c r="H14" s="11" t="s">
        <v>38</v>
      </c>
      <c r="I14" s="16">
        <v>-150000</v>
      </c>
      <c r="J14" s="17"/>
      <c r="R14" t="s">
        <v>70</v>
      </c>
      <c r="S14">
        <v>0</v>
      </c>
    </row>
    <row r="15" spans="1:21">
      <c r="A15" s="8" t="s">
        <v>56</v>
      </c>
      <c r="B15" s="17"/>
      <c r="H15" s="11" t="s">
        <v>47</v>
      </c>
      <c r="I15" s="16">
        <v>-600167</v>
      </c>
      <c r="J15" s="17"/>
      <c r="K15" s="3" t="s">
        <v>18</v>
      </c>
      <c r="L15" t="s">
        <v>49</v>
      </c>
      <c r="R15" t="s">
        <v>71</v>
      </c>
      <c r="S15">
        <v>-177500</v>
      </c>
      <c r="U15" t="s">
        <v>74</v>
      </c>
    </row>
    <row r="16" spans="1:21">
      <c r="A16" s="8" t="s">
        <v>57</v>
      </c>
      <c r="B16" s="17"/>
      <c r="H16" s="9" t="s">
        <v>41</v>
      </c>
      <c r="I16" s="2">
        <v>-750167</v>
      </c>
      <c r="J16" s="18"/>
      <c r="K16" s="3" t="s">
        <v>18</v>
      </c>
      <c r="L16" t="s">
        <v>48</v>
      </c>
      <c r="R16" t="s">
        <v>72</v>
      </c>
      <c r="S16">
        <f>SUM(S12+S13+S15)</f>
        <v>1152500</v>
      </c>
    </row>
    <row r="17" spans="1:12">
      <c r="A17" s="8" t="s">
        <v>58</v>
      </c>
      <c r="B17" s="17"/>
      <c r="H17" s="12" t="s">
        <v>42</v>
      </c>
      <c r="I17" s="6">
        <v>-7000</v>
      </c>
      <c r="J17" s="15"/>
      <c r="K17" s="3" t="s">
        <v>18</v>
      </c>
      <c r="L17" t="s">
        <v>49</v>
      </c>
    </row>
    <row r="18" spans="1:12">
      <c r="A18" s="8" t="s">
        <v>59</v>
      </c>
      <c r="B18" s="17">
        <v>10000</v>
      </c>
      <c r="C18" s="3" t="s">
        <v>18</v>
      </c>
      <c r="D18" t="s">
        <v>61</v>
      </c>
      <c r="H18" s="13" t="s">
        <v>43</v>
      </c>
      <c r="I18" s="2">
        <v>17000</v>
      </c>
      <c r="J18" s="18"/>
      <c r="K18" s="3" t="s">
        <v>18</v>
      </c>
      <c r="L18" t="s">
        <v>45</v>
      </c>
    </row>
    <row r="19" spans="1:12">
      <c r="A19" s="8" t="s">
        <v>60</v>
      </c>
      <c r="B19" s="17">
        <v>600167</v>
      </c>
      <c r="C19" s="3" t="s">
        <v>18</v>
      </c>
      <c r="D19" t="s">
        <v>62</v>
      </c>
      <c r="H19" s="13" t="s">
        <v>44</v>
      </c>
      <c r="I19" s="2">
        <v>10000</v>
      </c>
      <c r="J19" s="18"/>
      <c r="K19" s="3" t="s">
        <v>18</v>
      </c>
      <c r="L19" t="s">
        <v>46</v>
      </c>
    </row>
    <row r="20" spans="1:12">
      <c r="A20" s="8" t="s">
        <v>14</v>
      </c>
      <c r="B20" s="17">
        <v>265833</v>
      </c>
      <c r="C20" s="3" t="s">
        <v>18</v>
      </c>
      <c r="D20" t="s">
        <v>63</v>
      </c>
    </row>
    <row r="21" spans="1:12">
      <c r="A21" s="8" t="s">
        <v>64</v>
      </c>
      <c r="B21" s="17">
        <v>420000</v>
      </c>
      <c r="C21" s="3" t="s">
        <v>18</v>
      </c>
      <c r="D21" t="s">
        <v>21</v>
      </c>
    </row>
    <row r="22" spans="1:12">
      <c r="A22" s="21" t="s">
        <v>65</v>
      </c>
      <c r="B22" s="18">
        <f>SUM(B19+B18+B21+B20)</f>
        <v>1296000</v>
      </c>
    </row>
    <row r="23" spans="1:12">
      <c r="A23" s="8" t="s">
        <v>66</v>
      </c>
      <c r="B23" s="17"/>
    </row>
    <row r="24" spans="1:12">
      <c r="A24" s="8" t="s">
        <v>67</v>
      </c>
      <c r="B24" s="17">
        <v>1152500</v>
      </c>
      <c r="C24" s="3" t="s">
        <v>18</v>
      </c>
      <c r="D24" t="s">
        <v>68</v>
      </c>
    </row>
    <row r="25" spans="1:12">
      <c r="A25" s="8" t="s">
        <v>75</v>
      </c>
      <c r="B25" s="17">
        <f>SUM(B22+B24)</f>
        <v>2448500</v>
      </c>
    </row>
    <row r="26" spans="1:12">
      <c r="A26" s="8" t="s">
        <v>76</v>
      </c>
      <c r="B26" s="17"/>
    </row>
    <row r="27" spans="1:12">
      <c r="A27" s="8" t="s">
        <v>77</v>
      </c>
      <c r="B27" s="17"/>
    </row>
    <row r="28" spans="1:12">
      <c r="A28" s="8" t="s">
        <v>78</v>
      </c>
      <c r="B28" s="17">
        <v>206000</v>
      </c>
      <c r="C28" s="3" t="s">
        <v>18</v>
      </c>
      <c r="D28" t="s">
        <v>79</v>
      </c>
    </row>
    <row r="29" spans="1:12">
      <c r="A29" s="8" t="s">
        <v>80</v>
      </c>
      <c r="B29" s="17"/>
    </row>
    <row r="30" spans="1:12">
      <c r="A30" s="8" t="s">
        <v>81</v>
      </c>
      <c r="B30" s="17">
        <v>363000</v>
      </c>
      <c r="C30" s="19" t="s">
        <v>18</v>
      </c>
      <c r="D30" t="s">
        <v>85</v>
      </c>
    </row>
    <row r="31" spans="1:12">
      <c r="A31" s="8" t="s">
        <v>83</v>
      </c>
      <c r="B31" s="17">
        <v>569000</v>
      </c>
    </row>
    <row r="32" spans="1:12">
      <c r="A32" s="8" t="s">
        <v>82</v>
      </c>
      <c r="B32" s="17">
        <f>B25-B31</f>
        <v>1879500</v>
      </c>
    </row>
    <row r="33" spans="1:4">
      <c r="A33" s="8" t="s">
        <v>84</v>
      </c>
      <c r="B33" s="17">
        <f>B31+B32</f>
        <v>2448500</v>
      </c>
    </row>
    <row r="34" spans="1:4">
      <c r="A34" s="8"/>
      <c r="B34" s="17"/>
    </row>
    <row r="35" spans="1:4">
      <c r="A35" s="8" t="s">
        <v>86</v>
      </c>
      <c r="B35" s="17"/>
    </row>
    <row r="36" spans="1:4">
      <c r="A36" s="8" t="s">
        <v>43</v>
      </c>
      <c r="B36" s="17">
        <v>1852000</v>
      </c>
      <c r="C36" s="19" t="s">
        <v>18</v>
      </c>
    </row>
    <row r="37" spans="1:4">
      <c r="A37" s="8" t="s">
        <v>87</v>
      </c>
      <c r="B37" s="17"/>
    </row>
    <row r="38" spans="1:4">
      <c r="A38" s="8" t="s">
        <v>88</v>
      </c>
      <c r="B38" s="17"/>
    </row>
    <row r="39" spans="1:4">
      <c r="A39" s="8" t="s">
        <v>89</v>
      </c>
      <c r="B39" s="17">
        <v>27500</v>
      </c>
      <c r="C39" s="19" t="s">
        <v>18</v>
      </c>
      <c r="D39" t="s">
        <v>90</v>
      </c>
    </row>
    <row r="40" spans="1:4">
      <c r="A40" s="22" t="s">
        <v>72</v>
      </c>
      <c r="B40" s="23">
        <f>B36+B39</f>
        <v>1879500</v>
      </c>
    </row>
  </sheetData>
  <mergeCells count="3">
    <mergeCell ref="H1:J1"/>
    <mergeCell ref="A1:B1"/>
    <mergeCell ref="R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2017-10-09T13:20:13Z</dcterms:created>
  <dcterms:modified xsi:type="dcterms:W3CDTF">2017-10-30T14:18:26Z</dcterms:modified>
</cp:coreProperties>
</file>