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0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1" i="1" l="1"/>
  <c r="J42" i="1"/>
  <c r="J33" i="1"/>
  <c r="I51" i="1"/>
  <c r="I42" i="1"/>
  <c r="I33" i="1"/>
  <c r="E30" i="1"/>
  <c r="E33" i="1"/>
  <c r="D33" i="1"/>
  <c r="I48" i="1"/>
  <c r="I49" i="1"/>
  <c r="I50" i="1"/>
  <c r="I52" i="1"/>
  <c r="D51" i="1"/>
  <c r="D52" i="1"/>
  <c r="F52" i="1"/>
  <c r="J52" i="1"/>
  <c r="C52" i="1"/>
  <c r="E51" i="1"/>
  <c r="F51" i="1"/>
  <c r="G51" i="1"/>
  <c r="E50" i="1"/>
  <c r="F50" i="1"/>
  <c r="J50" i="1"/>
  <c r="G50" i="1"/>
  <c r="E49" i="1"/>
  <c r="F49" i="1"/>
  <c r="J49" i="1"/>
  <c r="G49" i="1"/>
  <c r="E48" i="1"/>
  <c r="F48" i="1"/>
  <c r="J48" i="1"/>
  <c r="G48" i="1"/>
  <c r="I39" i="1"/>
  <c r="I40" i="1"/>
  <c r="I41" i="1"/>
  <c r="I43" i="1"/>
  <c r="D42" i="1"/>
  <c r="D43" i="1"/>
  <c r="F43" i="1"/>
  <c r="J43" i="1"/>
  <c r="C43" i="1"/>
  <c r="E42" i="1"/>
  <c r="F42" i="1"/>
  <c r="G42" i="1"/>
  <c r="E41" i="1"/>
  <c r="F41" i="1"/>
  <c r="J41" i="1"/>
  <c r="G41" i="1"/>
  <c r="E40" i="1"/>
  <c r="F40" i="1"/>
  <c r="J40" i="1"/>
  <c r="G40" i="1"/>
  <c r="E39" i="1"/>
  <c r="F39" i="1"/>
  <c r="J39" i="1"/>
  <c r="G39" i="1"/>
  <c r="I31" i="1"/>
  <c r="I32" i="1"/>
  <c r="I30" i="1"/>
  <c r="I34" i="1"/>
  <c r="D34" i="1"/>
  <c r="F34" i="1"/>
  <c r="J34" i="1"/>
  <c r="C34" i="1"/>
  <c r="F33" i="1"/>
  <c r="G33" i="1"/>
  <c r="E32" i="1"/>
  <c r="F32" i="1"/>
  <c r="J32" i="1"/>
  <c r="G32" i="1"/>
  <c r="E31" i="1"/>
  <c r="F31" i="1"/>
  <c r="J31" i="1"/>
  <c r="G31" i="1"/>
  <c r="F30" i="1"/>
  <c r="J30" i="1"/>
  <c r="G30" i="1"/>
  <c r="D24" i="1"/>
  <c r="D25" i="1"/>
  <c r="E22" i="1"/>
  <c r="F22" i="1"/>
  <c r="J22" i="1"/>
  <c r="E23" i="1"/>
  <c r="F23" i="1"/>
  <c r="J23" i="1"/>
  <c r="E24" i="1"/>
  <c r="F24" i="1"/>
  <c r="J24" i="1"/>
  <c r="I25" i="1"/>
  <c r="F25" i="1"/>
  <c r="J25" i="1"/>
  <c r="E21" i="1"/>
  <c r="F21" i="1"/>
  <c r="J21" i="1"/>
  <c r="G22" i="1"/>
  <c r="G23" i="1"/>
  <c r="G24" i="1"/>
  <c r="G21" i="1"/>
  <c r="C25" i="1"/>
  <c r="D3" i="1"/>
  <c r="D5" i="1"/>
  <c r="D6" i="1"/>
  <c r="D9" i="1"/>
  <c r="D13" i="1"/>
  <c r="D16" i="1"/>
  <c r="E16" i="1"/>
  <c r="E9" i="1"/>
  <c r="E6" i="1"/>
</calcChain>
</file>

<file path=xl/sharedStrings.xml><?xml version="1.0" encoding="utf-8"?>
<sst xmlns="http://schemas.openxmlformats.org/spreadsheetml/2006/main" count="67" uniqueCount="35">
  <si>
    <t>PRECIO DE LA COMPETENCIA</t>
  </si>
  <si>
    <t>CIF + TRIBUTOS</t>
  </si>
  <si>
    <t>CIF SIN TRIBUTOS</t>
  </si>
  <si>
    <t>FLETE</t>
  </si>
  <si>
    <t>SEGURO</t>
  </si>
  <si>
    <t>FOB</t>
  </si>
  <si>
    <t>PRICNIG</t>
  </si>
  <si>
    <t>GASTOS EN PAIS DE IMPO</t>
  </si>
  <si>
    <t>UNIDADES</t>
  </si>
  <si>
    <t>PRECIO</t>
  </si>
  <si>
    <t>PRECIO UNITARIO</t>
  </si>
  <si>
    <t>GASTOS  DE DESPACHO</t>
  </si>
  <si>
    <t>GASTOS BANCARIOS</t>
  </si>
  <si>
    <t>FLETE INTERNO</t>
  </si>
  <si>
    <t>SEGURO INTERNO</t>
  </si>
  <si>
    <t>EXW</t>
  </si>
  <si>
    <t>%</t>
  </si>
  <si>
    <t>CONCEPTO</t>
  </si>
  <si>
    <t>REINTEGROS</t>
  </si>
  <si>
    <t>PORCENTAJE DE GASTOS Y REINTEGROS</t>
  </si>
  <si>
    <t>1 + - %</t>
  </si>
  <si>
    <t>LINEA</t>
  </si>
  <si>
    <t>CANTIDAD</t>
  </si>
  <si>
    <t>TOTAL</t>
  </si>
  <si>
    <t>COSTOS VARIABLES</t>
  </si>
  <si>
    <t>COSTOS FIJOS</t>
  </si>
  <si>
    <t>COSTO TOTAL</t>
  </si>
  <si>
    <t>COSTO UNITARIO</t>
  </si>
  <si>
    <t>PRECIO EXW</t>
  </si>
  <si>
    <t>TOTAL DE VENTAS</t>
  </si>
  <si>
    <t>UTILIDAD TOTAL</t>
  </si>
  <si>
    <t>EJERCICIO 4</t>
  </si>
  <si>
    <t>IMPORTADOR</t>
  </si>
  <si>
    <t>MAYORISTAS</t>
  </si>
  <si>
    <t>MINORISTA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</si>
</sst>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\ * #,##0.00_);_(&quot;$&quot;\ * \(#,##0.00\);_(&quot;$&quot;\ 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/>
    <xf numFmtId="44" fontId="2" fillId="0" borderId="1" xfId="1" applyFont="1" applyBorder="1"/>
    <xf numFmtId="0" fontId="0" fillId="0" borderId="1" xfId="0" applyBorder="1"/>
    <xf numFmtId="44" fontId="0" fillId="0" borderId="1" xfId="1" applyFont="1" applyBorder="1"/>
    <xf numFmtId="9" fontId="2" fillId="0" borderId="1" xfId="0" applyNumberFormat="1" applyFont="1" applyBorder="1"/>
    <xf numFmtId="44" fontId="0" fillId="0" borderId="1" xfId="0" applyNumberFormat="1" applyBorder="1"/>
    <xf numFmtId="9" fontId="0" fillId="0" borderId="1" xfId="0" applyNumberFormat="1" applyBorder="1"/>
    <xf numFmtId="10" fontId="0" fillId="0" borderId="1" xfId="0" applyNumberFormat="1" applyBorder="1"/>
    <xf numFmtId="44" fontId="2" fillId="0" borderId="1" xfId="0" applyNumberFormat="1" applyFont="1" applyBorder="1"/>
  </cellXfs>
  <cellStyles count="30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Moneda" xfId="1" builtinId="4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showRuler="0" topLeftCell="A26" workbookViewId="0">
      <selection activeCell="J52" sqref="J52"/>
    </sheetView>
  </sheetViews>
  <sheetFormatPr baseColWidth="10" defaultRowHeight="15" x14ac:dyDescent="0"/>
  <cols>
    <col min="1" max="1" width="33.6640625" bestFit="1" customWidth="1"/>
    <col min="2" max="2" width="6.1640625" bestFit="1" customWidth="1"/>
    <col min="4" max="4" width="17.1640625" bestFit="1" customWidth="1"/>
    <col min="5" max="5" width="16" bestFit="1" customWidth="1"/>
    <col min="6" max="6" width="14.5" bestFit="1" customWidth="1"/>
    <col min="7" max="7" width="15.5" bestFit="1" customWidth="1"/>
    <col min="8" max="8" width="11.6640625" bestFit="1" customWidth="1"/>
    <col min="9" max="9" width="16.5" bestFit="1" customWidth="1"/>
    <col min="10" max="10" width="14.6640625" bestFit="1" customWidth="1"/>
  </cols>
  <sheetData>
    <row r="1" spans="1:5">
      <c r="A1" s="1" t="s">
        <v>6</v>
      </c>
      <c r="B1" s="1"/>
      <c r="C1" s="1"/>
      <c r="D1" s="1"/>
      <c r="E1" s="1"/>
    </row>
    <row r="2" spans="1:5">
      <c r="A2" s="2" t="s">
        <v>17</v>
      </c>
      <c r="B2" s="2" t="s">
        <v>16</v>
      </c>
      <c r="C2" s="2" t="s">
        <v>8</v>
      </c>
      <c r="D2" s="2" t="s">
        <v>9</v>
      </c>
      <c r="E2" s="2" t="s">
        <v>10</v>
      </c>
    </row>
    <row r="3" spans="1:5">
      <c r="A3" s="2" t="s">
        <v>0</v>
      </c>
      <c r="B3" s="2"/>
      <c r="C3" s="2">
        <v>2000</v>
      </c>
      <c r="D3" s="3">
        <f>E3*C3</f>
        <v>371380</v>
      </c>
      <c r="E3" s="2">
        <v>185.69</v>
      </c>
    </row>
    <row r="4" spans="1:5">
      <c r="A4" s="4" t="s">
        <v>7</v>
      </c>
      <c r="B4" s="4"/>
      <c r="C4" s="4"/>
      <c r="D4" s="5">
        <v>-20000</v>
      </c>
      <c r="E4" s="4"/>
    </row>
    <row r="5" spans="1:5">
      <c r="A5" s="4" t="s">
        <v>1</v>
      </c>
      <c r="B5" s="4"/>
      <c r="C5" s="4"/>
      <c r="D5" s="5">
        <f>D3+D4</f>
        <v>351380</v>
      </c>
      <c r="E5" s="4"/>
    </row>
    <row r="6" spans="1:5">
      <c r="A6" s="2" t="s">
        <v>2</v>
      </c>
      <c r="B6" s="6">
        <v>0.25</v>
      </c>
      <c r="C6" s="2">
        <v>2000</v>
      </c>
      <c r="D6" s="3">
        <f>D5/1.25</f>
        <v>281104</v>
      </c>
      <c r="E6" s="10">
        <f>D6/C6</f>
        <v>140.55199999999999</v>
      </c>
    </row>
    <row r="7" spans="1:5">
      <c r="A7" s="4" t="s">
        <v>3</v>
      </c>
      <c r="B7" s="4"/>
      <c r="C7" s="4"/>
      <c r="D7" s="5">
        <v>-40500</v>
      </c>
      <c r="E7" s="4"/>
    </row>
    <row r="8" spans="1:5">
      <c r="A8" s="4" t="s">
        <v>4</v>
      </c>
      <c r="B8" s="4"/>
      <c r="C8" s="4"/>
      <c r="D8" s="5">
        <v>-2500</v>
      </c>
      <c r="E8" s="4"/>
    </row>
    <row r="9" spans="1:5">
      <c r="A9" s="2" t="s">
        <v>5</v>
      </c>
      <c r="B9" s="2"/>
      <c r="C9" s="2">
        <v>2000</v>
      </c>
      <c r="D9" s="3">
        <f>D6+D7+D8</f>
        <v>238104</v>
      </c>
      <c r="E9" s="10">
        <f>D9/C9</f>
        <v>119.05200000000001</v>
      </c>
    </row>
    <row r="10" spans="1:5">
      <c r="A10" s="4" t="s">
        <v>18</v>
      </c>
      <c r="B10" s="8">
        <v>0.1</v>
      </c>
      <c r="C10" s="4"/>
      <c r="D10" s="5"/>
      <c r="E10" s="4"/>
    </row>
    <row r="11" spans="1:5">
      <c r="A11" s="4" t="s">
        <v>11</v>
      </c>
      <c r="B11" s="9">
        <v>3.5000000000000003E-2</v>
      </c>
      <c r="C11" s="4"/>
      <c r="D11" s="5"/>
      <c r="E11" s="4"/>
    </row>
    <row r="12" spans="1:5">
      <c r="A12" s="4" t="s">
        <v>12</v>
      </c>
      <c r="B12" s="9">
        <v>1.4999999999999999E-2</v>
      </c>
      <c r="C12" s="4"/>
      <c r="D12" s="5"/>
      <c r="E12" s="4"/>
    </row>
    <row r="13" spans="1:5">
      <c r="A13" s="4" t="s">
        <v>19</v>
      </c>
      <c r="B13" s="9">
        <v>1.0500000000000001E-2</v>
      </c>
      <c r="C13" s="4" t="s">
        <v>20</v>
      </c>
      <c r="D13" s="5">
        <f>D9*1.05</f>
        <v>250009.2</v>
      </c>
      <c r="E13" s="4"/>
    </row>
    <row r="14" spans="1:5">
      <c r="A14" s="4" t="s">
        <v>13</v>
      </c>
      <c r="B14" s="4"/>
      <c r="C14" s="4"/>
      <c r="D14" s="4">
        <v>-24100</v>
      </c>
      <c r="E14" s="4"/>
    </row>
    <row r="15" spans="1:5">
      <c r="A15" s="4" t="s">
        <v>14</v>
      </c>
      <c r="B15" s="4"/>
      <c r="C15" s="4"/>
      <c r="D15" s="4">
        <v>-1900</v>
      </c>
      <c r="E15" s="4"/>
    </row>
    <row r="16" spans="1:5">
      <c r="A16" s="2" t="s">
        <v>15</v>
      </c>
      <c r="B16" s="2"/>
      <c r="C16" s="2">
        <v>2000</v>
      </c>
      <c r="D16" s="10">
        <f>D13+D14+D15</f>
        <v>224009.2</v>
      </c>
      <c r="E16" s="10">
        <f>D16/C16</f>
        <v>112.00460000000001</v>
      </c>
    </row>
    <row r="20" spans="2:10">
      <c r="B20" s="2" t="s">
        <v>21</v>
      </c>
      <c r="C20" s="2" t="s">
        <v>22</v>
      </c>
      <c r="D20" s="2" t="s">
        <v>24</v>
      </c>
      <c r="E20" s="2" t="s">
        <v>25</v>
      </c>
      <c r="F20" s="2" t="s">
        <v>26</v>
      </c>
      <c r="G20" s="2" t="s">
        <v>27</v>
      </c>
      <c r="H20" s="2" t="s">
        <v>28</v>
      </c>
      <c r="I20" s="2" t="s">
        <v>29</v>
      </c>
      <c r="J20" s="2" t="s">
        <v>30</v>
      </c>
    </row>
    <row r="21" spans="2:10">
      <c r="B21" s="4">
        <v>1</v>
      </c>
      <c r="C21" s="4">
        <v>5000</v>
      </c>
      <c r="D21" s="5">
        <v>700000</v>
      </c>
      <c r="E21" s="5">
        <f>D21/D25*E25</f>
        <v>199942.87346472437</v>
      </c>
      <c r="F21" s="7">
        <f>D21+E21</f>
        <v>899942.8734647244</v>
      </c>
      <c r="G21" s="7">
        <f>F21/C21</f>
        <v>179.98857469294487</v>
      </c>
      <c r="H21" s="5">
        <v>207</v>
      </c>
      <c r="I21" s="5">
        <v>1035000</v>
      </c>
      <c r="J21" s="7">
        <f>I21-F21</f>
        <v>135057.1265352756</v>
      </c>
    </row>
    <row r="22" spans="2:10">
      <c r="B22" s="4">
        <v>2</v>
      </c>
      <c r="C22" s="4">
        <v>7000</v>
      </c>
      <c r="D22" s="5">
        <v>1050000</v>
      </c>
      <c r="E22" s="5">
        <f>D22/D25*E25</f>
        <v>299914.31019708654</v>
      </c>
      <c r="F22" s="7">
        <f t="shared" ref="F22:F25" si="0">D22+E22</f>
        <v>1349914.3101970865</v>
      </c>
      <c r="G22" s="7">
        <f t="shared" ref="G22:G24" si="1">F22/C22</f>
        <v>192.84490145672666</v>
      </c>
      <c r="H22" s="5">
        <v>221.78</v>
      </c>
      <c r="I22" s="5">
        <v>1552460</v>
      </c>
      <c r="J22" s="7">
        <f t="shared" ref="J22:J25" si="2">I22-F22</f>
        <v>202545.68980291346</v>
      </c>
    </row>
    <row r="23" spans="2:10">
      <c r="B23" s="4">
        <v>3</v>
      </c>
      <c r="C23" s="4">
        <v>6000</v>
      </c>
      <c r="D23" s="5">
        <v>1575000</v>
      </c>
      <c r="E23" s="5">
        <f>D23/D25*E25</f>
        <v>449871.46529562981</v>
      </c>
      <c r="F23" s="7">
        <f t="shared" si="0"/>
        <v>2024871.4652956298</v>
      </c>
      <c r="G23" s="7">
        <f t="shared" si="1"/>
        <v>337.47857754927162</v>
      </c>
      <c r="H23" s="5">
        <v>388.12</v>
      </c>
      <c r="I23" s="5">
        <v>2328720</v>
      </c>
      <c r="J23" s="7">
        <f t="shared" si="2"/>
        <v>303848.53470437019</v>
      </c>
    </row>
    <row r="24" spans="2:10">
      <c r="B24" s="4">
        <v>4</v>
      </c>
      <c r="C24" s="4">
        <v>2000</v>
      </c>
      <c r="D24" s="5">
        <f>C24*88</f>
        <v>176000</v>
      </c>
      <c r="E24" s="5">
        <f>D24/D25*E25</f>
        <v>50271.351042559269</v>
      </c>
      <c r="F24" s="7">
        <f t="shared" si="0"/>
        <v>226271.35104255925</v>
      </c>
      <c r="G24" s="7">
        <f t="shared" si="1"/>
        <v>113.13567552127962</v>
      </c>
      <c r="H24" s="5">
        <v>112</v>
      </c>
      <c r="I24" s="5">
        <v>224000</v>
      </c>
      <c r="J24" s="7">
        <f t="shared" si="2"/>
        <v>-2271.351042559254</v>
      </c>
    </row>
    <row r="25" spans="2:10">
      <c r="B25" s="2" t="s">
        <v>23</v>
      </c>
      <c r="C25" s="2">
        <f>C21+C22+C23+C24</f>
        <v>20000</v>
      </c>
      <c r="D25" s="3">
        <f>D21+D22+D23+D24</f>
        <v>3501000</v>
      </c>
      <c r="E25" s="3">
        <v>1000000</v>
      </c>
      <c r="F25" s="10">
        <f t="shared" si="0"/>
        <v>4501000</v>
      </c>
      <c r="G25" s="2"/>
      <c r="H25" s="2"/>
      <c r="I25" s="3">
        <f>I21+I22+I23+I24</f>
        <v>5140180</v>
      </c>
      <c r="J25" s="10">
        <f t="shared" si="2"/>
        <v>639180</v>
      </c>
    </row>
    <row r="28" spans="2:10">
      <c r="B28" t="s">
        <v>31</v>
      </c>
      <c r="D28" t="s">
        <v>32</v>
      </c>
    </row>
    <row r="29" spans="2:10">
      <c r="B29" s="2" t="s">
        <v>21</v>
      </c>
      <c r="C29" s="2" t="s">
        <v>22</v>
      </c>
      <c r="D29" s="2" t="s">
        <v>24</v>
      </c>
      <c r="E29" s="2" t="s">
        <v>25</v>
      </c>
      <c r="F29" s="2" t="s">
        <v>26</v>
      </c>
      <c r="G29" s="2" t="s">
        <v>27</v>
      </c>
      <c r="H29" s="2" t="s">
        <v>28</v>
      </c>
      <c r="I29" s="2" t="s">
        <v>29</v>
      </c>
      <c r="J29" s="2" t="s">
        <v>30</v>
      </c>
    </row>
    <row r="30" spans="2:10">
      <c r="B30" s="4">
        <v>1</v>
      </c>
      <c r="C30" s="4">
        <v>5000</v>
      </c>
      <c r="D30" s="5">
        <v>850000</v>
      </c>
      <c r="E30" s="5">
        <f>D30/D34*E34</f>
        <v>320205.47945205477</v>
      </c>
      <c r="F30" s="7">
        <f>D30+E30</f>
        <v>1170205.4794520547</v>
      </c>
      <c r="G30" s="7">
        <f>F30/C30</f>
        <v>234.04109589041093</v>
      </c>
      <c r="H30" s="5">
        <v>285</v>
      </c>
      <c r="I30" s="5">
        <f>C30*H30</f>
        <v>1425000</v>
      </c>
      <c r="J30" s="7">
        <f>I30-F30</f>
        <v>254794.52054794529</v>
      </c>
    </row>
    <row r="31" spans="2:10">
      <c r="B31" s="4">
        <v>2</v>
      </c>
      <c r="C31" s="4">
        <v>7500</v>
      </c>
      <c r="D31" s="5">
        <v>980000</v>
      </c>
      <c r="E31" s="5">
        <f>D31/D34*E34</f>
        <v>369178.08219178085</v>
      </c>
      <c r="F31" s="7">
        <f t="shared" ref="F31:F34" si="3">D31+E31</f>
        <v>1349178.0821917809</v>
      </c>
      <c r="G31" s="7">
        <f t="shared" ref="G31:G33" si="4">F31/C31</f>
        <v>179.89041095890411</v>
      </c>
      <c r="H31" s="5">
        <v>218</v>
      </c>
      <c r="I31" s="5">
        <f t="shared" ref="I31:I33" si="5">C31*H31</f>
        <v>1635000</v>
      </c>
      <c r="J31" s="7">
        <f t="shared" ref="J31:J34" si="6">I31-F31</f>
        <v>285821.91780821909</v>
      </c>
    </row>
    <row r="32" spans="2:10">
      <c r="B32" s="4">
        <v>3</v>
      </c>
      <c r="C32" s="4">
        <v>4000</v>
      </c>
      <c r="D32" s="5">
        <v>610000</v>
      </c>
      <c r="E32" s="5">
        <f>D32/D34*E34</f>
        <v>229794.5205479452</v>
      </c>
      <c r="F32" s="7">
        <f t="shared" si="3"/>
        <v>839794.52054794517</v>
      </c>
      <c r="G32" s="7">
        <f t="shared" si="4"/>
        <v>209.94863013698628</v>
      </c>
      <c r="H32" s="5">
        <v>251</v>
      </c>
      <c r="I32" s="5">
        <f t="shared" si="5"/>
        <v>1004000</v>
      </c>
      <c r="J32" s="7">
        <f t="shared" si="6"/>
        <v>164205.47945205483</v>
      </c>
    </row>
    <row r="33" spans="2:10">
      <c r="B33" s="4">
        <v>4</v>
      </c>
      <c r="C33" s="4">
        <v>3000</v>
      </c>
      <c r="D33" s="5">
        <f>C33*160</f>
        <v>480000</v>
      </c>
      <c r="E33" s="5">
        <f>D33/D34*E34</f>
        <v>180821.91780821918</v>
      </c>
      <c r="F33" s="7">
        <f t="shared" si="3"/>
        <v>660821.91780821921</v>
      </c>
      <c r="G33" s="7">
        <f t="shared" si="4"/>
        <v>220.27397260273975</v>
      </c>
      <c r="H33" s="5">
        <v>250</v>
      </c>
      <c r="I33" s="5">
        <f>C33*H33</f>
        <v>750000</v>
      </c>
      <c r="J33" s="7">
        <f>I33-F33</f>
        <v>89178.082191780792</v>
      </c>
    </row>
    <row r="34" spans="2:10">
      <c r="B34" s="2" t="s">
        <v>23</v>
      </c>
      <c r="C34" s="2">
        <f>C30+C31+C32+C33</f>
        <v>19500</v>
      </c>
      <c r="D34" s="3">
        <f>D30+D31+D32+D33</f>
        <v>2920000</v>
      </c>
      <c r="E34" s="3">
        <v>1100000</v>
      </c>
      <c r="F34" s="10">
        <f t="shared" si="3"/>
        <v>4020000</v>
      </c>
      <c r="G34" s="2"/>
      <c r="H34" s="2"/>
      <c r="I34" s="3">
        <f>I30+I31+I32+I33</f>
        <v>4814000</v>
      </c>
      <c r="J34" s="10">
        <f t="shared" si="6"/>
        <v>794000</v>
      </c>
    </row>
    <row r="37" spans="2:10">
      <c r="B37" t="s">
        <v>31</v>
      </c>
      <c r="D37" t="s">
        <v>33</v>
      </c>
    </row>
    <row r="38" spans="2:10">
      <c r="B38" s="2" t="s">
        <v>21</v>
      </c>
      <c r="C38" s="2" t="s">
        <v>22</v>
      </c>
      <c r="D38" s="2" t="s">
        <v>24</v>
      </c>
      <c r="E38" s="2" t="s">
        <v>25</v>
      </c>
      <c r="F38" s="2" t="s">
        <v>26</v>
      </c>
      <c r="G38" s="2" t="s">
        <v>27</v>
      </c>
      <c r="H38" s="2" t="s">
        <v>28</v>
      </c>
      <c r="I38" s="2" t="s">
        <v>29</v>
      </c>
      <c r="J38" s="2" t="s">
        <v>30</v>
      </c>
    </row>
    <row r="39" spans="2:10">
      <c r="B39" s="4">
        <v>1</v>
      </c>
      <c r="C39" s="4">
        <v>5000</v>
      </c>
      <c r="D39" s="5">
        <v>850000</v>
      </c>
      <c r="E39" s="5">
        <f>D39/D43*E43</f>
        <v>364096.57320872275</v>
      </c>
      <c r="F39" s="7">
        <f>D39+E39</f>
        <v>1214096.5732087228</v>
      </c>
      <c r="G39" s="7">
        <f>F39/C39</f>
        <v>242.81931464174454</v>
      </c>
      <c r="H39" s="5">
        <v>285</v>
      </c>
      <c r="I39" s="5">
        <f>C39*H39</f>
        <v>1425000</v>
      </c>
      <c r="J39" s="7">
        <f>I39-F39</f>
        <v>210903.42679127725</v>
      </c>
    </row>
    <row r="40" spans="2:10">
      <c r="B40" s="4">
        <v>2</v>
      </c>
      <c r="C40" s="4">
        <v>7500</v>
      </c>
      <c r="D40" s="5">
        <v>980000</v>
      </c>
      <c r="E40" s="5">
        <f>D40/D43*E43</f>
        <v>419781.93146417441</v>
      </c>
      <c r="F40" s="7">
        <f t="shared" ref="F40:F43" si="7">D40+E40</f>
        <v>1399781.9314641743</v>
      </c>
      <c r="G40" s="7">
        <f t="shared" ref="G40:G42" si="8">F40/C40</f>
        <v>186.63759086188992</v>
      </c>
      <c r="H40" s="5">
        <v>218</v>
      </c>
      <c r="I40" s="5">
        <f t="shared" ref="I40:I42" si="9">C40*H40</f>
        <v>1635000</v>
      </c>
      <c r="J40" s="7">
        <f t="shared" ref="J40:J43" si="10">I40-F40</f>
        <v>235218.0685358257</v>
      </c>
    </row>
    <row r="41" spans="2:10">
      <c r="B41" s="4">
        <v>3</v>
      </c>
      <c r="C41" s="4">
        <v>4000</v>
      </c>
      <c r="D41" s="5">
        <v>610000</v>
      </c>
      <c r="E41" s="5">
        <f>D41/D43*E43</f>
        <v>261292.83489096572</v>
      </c>
      <c r="F41" s="7">
        <f t="shared" si="7"/>
        <v>871292.83489096572</v>
      </c>
      <c r="G41" s="7">
        <f t="shared" si="8"/>
        <v>217.82320872274144</v>
      </c>
      <c r="H41" s="5">
        <v>251</v>
      </c>
      <c r="I41" s="5">
        <f t="shared" si="9"/>
        <v>1004000</v>
      </c>
      <c r="J41" s="7">
        <f t="shared" si="10"/>
        <v>132707.16510903428</v>
      </c>
    </row>
    <row r="42" spans="2:10">
      <c r="B42" s="4">
        <v>4</v>
      </c>
      <c r="C42" s="4">
        <v>800</v>
      </c>
      <c r="D42" s="5">
        <f>C42*160</f>
        <v>128000</v>
      </c>
      <c r="E42" s="5">
        <f>D42/D43*E43</f>
        <v>54828.66043613707</v>
      </c>
      <c r="F42" s="7">
        <f t="shared" si="7"/>
        <v>182828.66043613706</v>
      </c>
      <c r="G42" s="7">
        <f t="shared" si="8"/>
        <v>228.53582554517132</v>
      </c>
      <c r="H42" s="5">
        <v>260</v>
      </c>
      <c r="I42" s="5">
        <f>C42*H42</f>
        <v>208000</v>
      </c>
      <c r="J42" s="7">
        <f>I42-F42</f>
        <v>25171.339563862944</v>
      </c>
    </row>
    <row r="43" spans="2:10">
      <c r="B43" s="2" t="s">
        <v>23</v>
      </c>
      <c r="C43" s="2">
        <f>C39+C40+C41+C42</f>
        <v>17300</v>
      </c>
      <c r="D43" s="3">
        <f>D39+D40+D41+D42</f>
        <v>2568000</v>
      </c>
      <c r="E43" s="3">
        <v>1100000</v>
      </c>
      <c r="F43" s="10">
        <f t="shared" si="7"/>
        <v>3668000</v>
      </c>
      <c r="G43" s="2"/>
      <c r="H43" s="2"/>
      <c r="I43" s="3">
        <f>I39+I40+I41+I42</f>
        <v>4272000</v>
      </c>
      <c r="J43" s="10">
        <f t="shared" si="10"/>
        <v>604000</v>
      </c>
    </row>
    <row r="46" spans="2:10">
      <c r="B46" t="s">
        <v>31</v>
      </c>
      <c r="D46" t="s">
        <v>34</v>
      </c>
    </row>
    <row r="47" spans="2:10">
      <c r="B47" s="2" t="s">
        <v>21</v>
      </c>
      <c r="C47" s="2" t="s">
        <v>22</v>
      </c>
      <c r="D47" s="2" t="s">
        <v>24</v>
      </c>
      <c r="E47" s="2" t="s">
        <v>25</v>
      </c>
      <c r="F47" s="2" t="s">
        <v>26</v>
      </c>
      <c r="G47" s="2" t="s">
        <v>27</v>
      </c>
      <c r="H47" s="2" t="s">
        <v>28</v>
      </c>
      <c r="I47" s="2" t="s">
        <v>29</v>
      </c>
      <c r="J47" s="2" t="s">
        <v>30</v>
      </c>
    </row>
    <row r="48" spans="2:10">
      <c r="B48" s="4">
        <v>1</v>
      </c>
      <c r="C48" s="4">
        <v>5000</v>
      </c>
      <c r="D48" s="5">
        <v>850000</v>
      </c>
      <c r="E48" s="5">
        <f>D48/D52*E52</f>
        <v>379464.28571428574</v>
      </c>
      <c r="F48" s="7">
        <f>D48+E48</f>
        <v>1229464.2857142857</v>
      </c>
      <c r="G48" s="7">
        <f>F48/C48</f>
        <v>245.89285714285714</v>
      </c>
      <c r="H48" s="5">
        <v>285</v>
      </c>
      <c r="I48" s="5">
        <f>C48*H48</f>
        <v>1425000</v>
      </c>
      <c r="J48" s="7">
        <f>I48-F48</f>
        <v>195535.71428571432</v>
      </c>
    </row>
    <row r="49" spans="2:10">
      <c r="B49" s="4">
        <v>2</v>
      </c>
      <c r="C49" s="4">
        <v>7500</v>
      </c>
      <c r="D49" s="5">
        <v>980000</v>
      </c>
      <c r="E49" s="5">
        <f>D49/D52*E52</f>
        <v>437500</v>
      </c>
      <c r="F49" s="7">
        <f t="shared" ref="F49:F52" si="11">D49+E49</f>
        <v>1417500</v>
      </c>
      <c r="G49" s="7">
        <f t="shared" ref="G49:G51" si="12">F49/C49</f>
        <v>189</v>
      </c>
      <c r="H49" s="5">
        <v>218</v>
      </c>
      <c r="I49" s="5">
        <f t="shared" ref="I49:I51" si="13">C49*H49</f>
        <v>1635000</v>
      </c>
      <c r="J49" s="7">
        <f t="shared" ref="J49:J52" si="14">I49-F49</f>
        <v>217500</v>
      </c>
    </row>
    <row r="50" spans="2:10">
      <c r="B50" s="4">
        <v>3</v>
      </c>
      <c r="C50" s="4">
        <v>4000</v>
      </c>
      <c r="D50" s="5">
        <v>610000</v>
      </c>
      <c r="E50" s="5">
        <f>D50/D52*E52</f>
        <v>272321.42857142858</v>
      </c>
      <c r="F50" s="7">
        <f t="shared" si="11"/>
        <v>882321.42857142864</v>
      </c>
      <c r="G50" s="7">
        <f t="shared" si="12"/>
        <v>220.58035714285717</v>
      </c>
      <c r="H50" s="5">
        <v>251</v>
      </c>
      <c r="I50" s="5">
        <f t="shared" si="13"/>
        <v>1004000</v>
      </c>
      <c r="J50" s="7">
        <f t="shared" si="14"/>
        <v>121678.57142857136</v>
      </c>
    </row>
    <row r="51" spans="2:10">
      <c r="B51" s="4">
        <v>4</v>
      </c>
      <c r="C51" s="4">
        <v>150</v>
      </c>
      <c r="D51" s="5">
        <f>C51*160</f>
        <v>24000</v>
      </c>
      <c r="E51" s="5">
        <f>D51/D52*E52</f>
        <v>10714.285714285714</v>
      </c>
      <c r="F51" s="7">
        <f t="shared" si="11"/>
        <v>34714.28571428571</v>
      </c>
      <c r="G51" s="7">
        <f t="shared" si="12"/>
        <v>231.42857142857139</v>
      </c>
      <c r="H51" s="5">
        <v>290</v>
      </c>
      <c r="I51" s="5">
        <f>C51*H51</f>
        <v>43500</v>
      </c>
      <c r="J51" s="7">
        <f>I51-F51</f>
        <v>8785.7142857142899</v>
      </c>
    </row>
    <row r="52" spans="2:10">
      <c r="B52" s="2" t="s">
        <v>23</v>
      </c>
      <c r="C52" s="2">
        <f>C48+C49+C50+C51</f>
        <v>16650</v>
      </c>
      <c r="D52" s="3">
        <f>D48+D49+D50+D51</f>
        <v>2464000</v>
      </c>
      <c r="E52" s="3">
        <v>1100000</v>
      </c>
      <c r="F52" s="10">
        <f t="shared" si="11"/>
        <v>3564000</v>
      </c>
      <c r="G52" s="2"/>
      <c r="H52" s="2"/>
      <c r="I52" s="3">
        <f>I48+I49+I50+I51</f>
        <v>4107500</v>
      </c>
      <c r="J52" s="10">
        <f t="shared" si="14"/>
        <v>543500</v>
      </c>
    </row>
  </sheetData>
  <mergeCells count="1">
    <mergeCell ref="A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Levy</dc:creator>
  <cp:lastModifiedBy>Martín Levy</cp:lastModifiedBy>
  <dcterms:created xsi:type="dcterms:W3CDTF">2018-09-14T11:48:49Z</dcterms:created>
  <dcterms:modified xsi:type="dcterms:W3CDTF">2018-09-14T14:18:28Z</dcterms:modified>
</cp:coreProperties>
</file>