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0" yWindow="-460" windowWidth="28800" windowHeight="18000" tabRatio="500"/>
  </bookViews>
  <sheets>
    <sheet name="Hoja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7" i="1" l="1"/>
  <c r="D28" i="1"/>
  <c r="D36" i="1"/>
  <c r="D35" i="1"/>
  <c r="D34" i="1"/>
  <c r="D31" i="1"/>
  <c r="D30" i="1"/>
  <c r="D29" i="1"/>
  <c r="D27" i="1"/>
  <c r="D26" i="1"/>
  <c r="D23" i="1"/>
  <c r="E17" i="1"/>
  <c r="E16" i="1"/>
  <c r="D16" i="1"/>
  <c r="D15" i="1"/>
  <c r="D17" i="1"/>
</calcChain>
</file>

<file path=xl/sharedStrings.xml><?xml version="1.0" encoding="utf-8"?>
<sst xmlns="http://schemas.openxmlformats.org/spreadsheetml/2006/main" count="45" uniqueCount="38">
  <si>
    <t>USD</t>
  </si>
  <si>
    <t>Pesos</t>
  </si>
  <si>
    <t>Contizacion en fabrica</t>
  </si>
  <si>
    <t>Flete hasta deposito fiscal</t>
  </si>
  <si>
    <t>Peso-USD</t>
  </si>
  <si>
    <t xml:space="preserve">Cajas </t>
  </si>
  <si>
    <t>Contenedores</t>
  </si>
  <si>
    <t>Datos</t>
  </si>
  <si>
    <t>Verificacion</t>
  </si>
  <si>
    <t>No, canal verde</t>
  </si>
  <si>
    <t>Valor cotizado DDP</t>
  </si>
  <si>
    <t>No, no excede los 5 dias</t>
  </si>
  <si>
    <t>Almacenamiento</t>
  </si>
  <si>
    <t>Flete internacional</t>
  </si>
  <si>
    <t>40 st</t>
  </si>
  <si>
    <t>Emision B/L</t>
  </si>
  <si>
    <t>Gastos de terminal y agente</t>
  </si>
  <si>
    <t>PBIP</t>
  </si>
  <si>
    <t>THC</t>
  </si>
  <si>
    <t>RP Tall</t>
  </si>
  <si>
    <t>Gate in</t>
  </si>
  <si>
    <t>Log fee</t>
  </si>
  <si>
    <t>Handling</t>
  </si>
  <si>
    <t>THC (220/240)</t>
  </si>
  <si>
    <t>Gastos de despacho aduanero</t>
  </si>
  <si>
    <t>Gastos en destino</t>
  </si>
  <si>
    <t>Customs Fee</t>
  </si>
  <si>
    <t>Inland from port to factory</t>
  </si>
  <si>
    <t>40'</t>
  </si>
  <si>
    <t>20'</t>
  </si>
  <si>
    <t>6 contenedores de 40' a 4200p y uno de 20' a 3800p</t>
  </si>
  <si>
    <t xml:space="preserve"> 6 contenedores de 40' a 800p y uno de 20' a 600p</t>
  </si>
  <si>
    <t>20 st</t>
  </si>
  <si>
    <t>Remsision del contenedor a terminal portuaria (20' y 40' Dry)</t>
  </si>
  <si>
    <t>Recepcion de la mercaderia (cargas paletizadas)</t>
  </si>
  <si>
    <t>Por # contenedores</t>
  </si>
  <si>
    <t>220 para un contenedore de 20' y 240 para 6 de 40'</t>
  </si>
  <si>
    <t>TOTAL 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</si>
</sst>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FB62"/>
        <bgColor indexed="64"/>
      </patternFill>
    </fill>
    <fill>
      <patternFill patternType="solid">
        <fgColor rgb="FFCECE01"/>
        <bgColor indexed="64"/>
      </patternFill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0" xfId="0" applyBorder="1" applyAlignment="1"/>
    <xf numFmtId="0" fontId="2" fillId="2" borderId="1" xfId="0" applyFont="1" applyFill="1" applyBorder="1" applyAlignment="1"/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vertical="center"/>
    </xf>
    <xf numFmtId="0" fontId="1" fillId="6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vertical="center"/>
    </xf>
    <xf numFmtId="0" fontId="3" fillId="8" borderId="1" xfId="0" applyFont="1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left" vertical="center"/>
    </xf>
    <xf numFmtId="0" fontId="0" fillId="4" borderId="2" xfId="0" applyFill="1" applyBorder="1" applyAlignment="1">
      <alignment horizontal="left" indent="1"/>
    </xf>
    <xf numFmtId="0" fontId="0" fillId="4" borderId="5" xfId="0" applyFill="1" applyBorder="1" applyAlignment="1">
      <alignment horizontal="left" indent="1"/>
    </xf>
    <xf numFmtId="0" fontId="2" fillId="9" borderId="2" xfId="0" applyFont="1" applyFill="1" applyBorder="1" applyAlignment="1">
      <alignment horizontal="center" vertical="center"/>
    </xf>
    <xf numFmtId="0" fontId="2" fillId="9" borderId="5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left" indent="1"/>
    </xf>
    <xf numFmtId="0" fontId="0" fillId="4" borderId="1" xfId="0" applyFill="1" applyBorder="1" applyAlignment="1">
      <alignment horizontal="left"/>
    </xf>
    <xf numFmtId="0" fontId="1" fillId="3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left" wrapText="1"/>
    </xf>
    <xf numFmtId="0" fontId="0" fillId="5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4" borderId="2" xfId="0" applyFill="1" applyBorder="1" applyAlignment="1">
      <alignment horizontal="left"/>
    </xf>
    <xf numFmtId="0" fontId="0" fillId="4" borderId="5" xfId="0" applyFill="1" applyBorder="1" applyAlignment="1">
      <alignment horizontal="left"/>
    </xf>
  </cellXfs>
  <cellStyles count="13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37"/>
  <sheetViews>
    <sheetView tabSelected="1" workbookViewId="0">
      <selection activeCell="E8" sqref="E8"/>
    </sheetView>
  </sheetViews>
  <sheetFormatPr baseColWidth="10" defaultRowHeight="15" x14ac:dyDescent="0"/>
  <cols>
    <col min="2" max="2" width="15.1640625" style="1" customWidth="1"/>
    <col min="3" max="3" width="27.83203125" style="1" customWidth="1"/>
    <col min="4" max="5" width="10.83203125" style="2"/>
  </cols>
  <sheetData>
    <row r="3" spans="2:7">
      <c r="B3" s="6" t="s">
        <v>7</v>
      </c>
      <c r="C3" s="5"/>
    </row>
    <row r="4" spans="2:7">
      <c r="B4" s="3" t="s">
        <v>4</v>
      </c>
      <c r="C4" s="4">
        <v>20.05</v>
      </c>
    </row>
    <row r="5" spans="2:7">
      <c r="B5" s="3" t="s">
        <v>5</v>
      </c>
      <c r="C5" s="4">
        <v>10560</v>
      </c>
    </row>
    <row r="6" spans="2:7">
      <c r="B6" s="3" t="s">
        <v>6</v>
      </c>
      <c r="C6" s="4">
        <v>7</v>
      </c>
    </row>
    <row r="7" spans="2:7">
      <c r="B7" s="4" t="s">
        <v>28</v>
      </c>
      <c r="C7" s="4">
        <v>6</v>
      </c>
    </row>
    <row r="8" spans="2:7">
      <c r="B8" s="4" t="s">
        <v>29</v>
      </c>
      <c r="C8" s="4">
        <v>1</v>
      </c>
    </row>
    <row r="13" spans="2:7">
      <c r="B13" s="24" t="s">
        <v>10</v>
      </c>
      <c r="C13" s="24"/>
      <c r="D13" s="9" t="s">
        <v>0</v>
      </c>
      <c r="E13" s="12" t="s">
        <v>1</v>
      </c>
    </row>
    <row r="14" spans="2:7">
      <c r="B14" s="23" t="s">
        <v>2</v>
      </c>
      <c r="C14" s="23"/>
      <c r="D14" s="7">
        <v>67400</v>
      </c>
      <c r="E14" s="10"/>
    </row>
    <row r="15" spans="2:7">
      <c r="B15" s="23" t="s">
        <v>3</v>
      </c>
      <c r="C15" s="23"/>
      <c r="D15" s="7">
        <f>0.18*C5</f>
        <v>1900.8</v>
      </c>
      <c r="E15" s="10"/>
    </row>
    <row r="16" spans="2:7" ht="31" customHeight="1">
      <c r="B16" s="25" t="s">
        <v>33</v>
      </c>
      <c r="C16" s="25"/>
      <c r="D16" s="7">
        <f>E16/C4</f>
        <v>1446.3840399002493</v>
      </c>
      <c r="E16" s="10">
        <f>(4200*C7)+3800</f>
        <v>29000</v>
      </c>
      <c r="G16" t="s">
        <v>30</v>
      </c>
    </row>
    <row r="17" spans="2:7">
      <c r="B17" s="25" t="s">
        <v>34</v>
      </c>
      <c r="C17" s="25"/>
      <c r="D17" s="26">
        <f>E17/C4</f>
        <v>269.32668329177056</v>
      </c>
      <c r="E17" s="27">
        <f>(800*C7)+600</f>
        <v>5400</v>
      </c>
    </row>
    <row r="18" spans="2:7">
      <c r="B18" s="25"/>
      <c r="C18" s="25"/>
      <c r="D18" s="26"/>
      <c r="E18" s="27"/>
      <c r="G18" t="s">
        <v>31</v>
      </c>
    </row>
    <row r="19" spans="2:7">
      <c r="B19" s="23" t="s">
        <v>8</v>
      </c>
      <c r="C19" s="23"/>
      <c r="D19" s="8" t="s">
        <v>9</v>
      </c>
      <c r="E19" s="11"/>
    </row>
    <row r="20" spans="2:7">
      <c r="B20" s="28" t="s">
        <v>12</v>
      </c>
      <c r="C20" s="29"/>
      <c r="D20" s="8" t="s">
        <v>11</v>
      </c>
      <c r="E20" s="11"/>
    </row>
    <row r="21" spans="2:7">
      <c r="B21" s="23" t="s">
        <v>13</v>
      </c>
      <c r="C21" s="23"/>
      <c r="D21" s="7"/>
      <c r="E21" s="10"/>
    </row>
    <row r="22" spans="2:7" s="1" customFormat="1">
      <c r="B22" s="18" t="s">
        <v>32</v>
      </c>
      <c r="C22" s="19"/>
      <c r="D22" s="16">
        <v>2200</v>
      </c>
      <c r="E22" s="17"/>
    </row>
    <row r="23" spans="2:7">
      <c r="B23" s="22" t="s">
        <v>14</v>
      </c>
      <c r="C23" s="22"/>
      <c r="D23" s="7">
        <f>3450*C7</f>
        <v>20700</v>
      </c>
      <c r="E23" s="10"/>
    </row>
    <row r="24" spans="2:7">
      <c r="B24" s="22" t="s">
        <v>15</v>
      </c>
      <c r="C24" s="22"/>
      <c r="D24" s="7">
        <v>50</v>
      </c>
      <c r="E24" s="10"/>
    </row>
    <row r="25" spans="2:7">
      <c r="B25" s="23" t="s">
        <v>16</v>
      </c>
      <c r="C25" s="23"/>
      <c r="D25" s="7"/>
      <c r="E25" s="10"/>
    </row>
    <row r="26" spans="2:7">
      <c r="B26" s="22" t="s">
        <v>17</v>
      </c>
      <c r="C26" s="22"/>
      <c r="D26" s="7">
        <f>10*7</f>
        <v>70</v>
      </c>
      <c r="E26" s="10"/>
      <c r="G26" t="s">
        <v>35</v>
      </c>
    </row>
    <row r="27" spans="2:7">
      <c r="B27" s="22" t="s">
        <v>23</v>
      </c>
      <c r="C27" s="22"/>
      <c r="D27" s="7">
        <f>220+(240*6)</f>
        <v>1660</v>
      </c>
      <c r="E27" s="10"/>
      <c r="G27" t="s">
        <v>36</v>
      </c>
    </row>
    <row r="28" spans="2:7">
      <c r="B28" s="22" t="s">
        <v>19</v>
      </c>
      <c r="C28" s="22"/>
      <c r="D28" s="7">
        <f>125*7</f>
        <v>875</v>
      </c>
      <c r="E28" s="10"/>
      <c r="G28" t="s">
        <v>35</v>
      </c>
    </row>
    <row r="29" spans="2:7">
      <c r="B29" s="22" t="s">
        <v>20</v>
      </c>
      <c r="C29" s="22"/>
      <c r="D29" s="7">
        <f>60*C6</f>
        <v>420</v>
      </c>
      <c r="E29" s="10"/>
      <c r="G29" t="s">
        <v>35</v>
      </c>
    </row>
    <row r="30" spans="2:7">
      <c r="B30" s="22" t="s">
        <v>21</v>
      </c>
      <c r="C30" s="22"/>
      <c r="D30" s="7">
        <f>45*C6</f>
        <v>315</v>
      </c>
      <c r="E30" s="10"/>
      <c r="G30" t="s">
        <v>35</v>
      </c>
    </row>
    <row r="31" spans="2:7">
      <c r="B31" s="22" t="s">
        <v>22</v>
      </c>
      <c r="C31" s="22"/>
      <c r="D31" s="7">
        <f>65*C6</f>
        <v>455</v>
      </c>
      <c r="E31" s="10"/>
      <c r="G31" t="s">
        <v>35</v>
      </c>
    </row>
    <row r="32" spans="2:7">
      <c r="B32" s="23" t="s">
        <v>24</v>
      </c>
      <c r="C32" s="23"/>
      <c r="D32" s="7">
        <v>5260</v>
      </c>
      <c r="E32" s="10"/>
    </row>
    <row r="33" spans="2:7">
      <c r="B33" s="23" t="s">
        <v>25</v>
      </c>
      <c r="C33" s="23"/>
      <c r="D33" s="7"/>
      <c r="E33" s="10"/>
    </row>
    <row r="34" spans="2:7">
      <c r="B34" s="22" t="s">
        <v>18</v>
      </c>
      <c r="C34" s="22"/>
      <c r="D34" s="7">
        <f>165*C6</f>
        <v>1155</v>
      </c>
      <c r="E34" s="10"/>
      <c r="G34" t="s">
        <v>35</v>
      </c>
    </row>
    <row r="35" spans="2:7">
      <c r="B35" s="22" t="s">
        <v>26</v>
      </c>
      <c r="C35" s="22"/>
      <c r="D35" s="7">
        <f>65*7</f>
        <v>455</v>
      </c>
      <c r="E35" s="10"/>
      <c r="G35" t="s">
        <v>35</v>
      </c>
    </row>
    <row r="36" spans="2:7">
      <c r="B36" s="22" t="s">
        <v>27</v>
      </c>
      <c r="C36" s="22"/>
      <c r="D36" s="7">
        <f>1200*C6</f>
        <v>8400</v>
      </c>
      <c r="E36" s="13"/>
      <c r="G36" t="s">
        <v>35</v>
      </c>
    </row>
    <row r="37" spans="2:7">
      <c r="B37" s="20" t="s">
        <v>37</v>
      </c>
      <c r="C37" s="21"/>
      <c r="D37" s="15">
        <f>SUM(D14:D36)</f>
        <v>113031.51072319203</v>
      </c>
      <c r="E37" s="14"/>
    </row>
  </sheetData>
  <mergeCells count="26">
    <mergeCell ref="D17:D18"/>
    <mergeCell ref="B14:C14"/>
    <mergeCell ref="B15:C15"/>
    <mergeCell ref="E17:E18"/>
    <mergeCell ref="B20:C20"/>
    <mergeCell ref="B19:C19"/>
    <mergeCell ref="B13:C13"/>
    <mergeCell ref="B24:C24"/>
    <mergeCell ref="B23:C23"/>
    <mergeCell ref="B21:C21"/>
    <mergeCell ref="B16:C16"/>
    <mergeCell ref="B17:C18"/>
    <mergeCell ref="B22:C22"/>
    <mergeCell ref="B37:C37"/>
    <mergeCell ref="B36:C36"/>
    <mergeCell ref="B35:C35"/>
    <mergeCell ref="B34:C34"/>
    <mergeCell ref="B33:C33"/>
    <mergeCell ref="B32:C32"/>
    <mergeCell ref="B25:C25"/>
    <mergeCell ref="B29:C29"/>
    <mergeCell ref="B28:C28"/>
    <mergeCell ref="B27:C27"/>
    <mergeCell ref="B26:C26"/>
    <mergeCell ref="B30:C30"/>
    <mergeCell ref="B31:C31"/>
  </mergeCells>
  <pageMargins left="0.75" right="0.75" top="1" bottom="1" header="0.5" footer="0.5"/>
  <pageSetup orientation="portrait" horizontalDpi="4294967292" verticalDpi="4294967292"/>
  <ignoredErrors>
    <ignoredError sqref="D37" emptyCellReference="1"/>
  </ignoredError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Johanna Khair</dc:creator>
  <cp:lastModifiedBy>Johanna Khair</cp:lastModifiedBy>
  <dcterms:created xsi:type="dcterms:W3CDTF">2018-04-10T00:14:16Z</dcterms:created>
  <dcterms:modified xsi:type="dcterms:W3CDTF">2018-04-15T19:08:51Z</dcterms:modified>
</cp:coreProperties>
</file>